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autoCompressPictures="0"/>
  <mc:AlternateContent xmlns:mc="http://schemas.openxmlformats.org/markup-compatibility/2006">
    <mc:Choice Requires="x15">
      <x15ac:absPath xmlns:x15ac="http://schemas.microsoft.com/office/spreadsheetml/2010/11/ac" url="Z:\E8\0916-Statistical literacy\ESC\2020-2021\Communicatie\Kalender\"/>
    </mc:Choice>
  </mc:AlternateContent>
  <xr:revisionPtr revIDLastSave="0" documentId="8_{13B84675-8B5B-4A45-8A81-47F8E338A309}" xr6:coauthVersionLast="41" xr6:coauthVersionMax="41" xr10:uidLastSave="{00000000-0000-0000-0000-000000000000}"/>
  <bookViews>
    <workbookView xWindow="-108" yWindow="-108" windowWidth="23256" windowHeight="12576" tabRatio="788" xr2:uid="{00000000-000D-0000-FFFF-FFFF00000000}"/>
  </bookViews>
  <sheets>
    <sheet name="Calendrier" sheetId="14" r:id="rId1"/>
  </sheets>
  <definedNames>
    <definedName name="Calendrier10ans">Calendrier!$B$127</definedName>
    <definedName name="Calendrier10mois">Calendrier!$C$127</definedName>
    <definedName name="Calendrier11ans">Calendrier!$B$141</definedName>
    <definedName name="Calendrier11mois">Calendrier!$C$141</definedName>
    <definedName name="Calendrier12ans">Calendrier!$B$155</definedName>
    <definedName name="Calendrier12mois">Calendrier!$C$155</definedName>
    <definedName name="Calendrier1an">Calendrier!$B$1</definedName>
    <definedName name="Calendrier1mois">Calendrier!$C$1</definedName>
    <definedName name="Calendrier2ans">Calendrier!$B$15</definedName>
    <definedName name="Calendrier2mois">Calendrier!$C$15</definedName>
    <definedName name="Calendrier3ans">Calendrier!$B$29</definedName>
    <definedName name="Calendrier3mois">Calendrier!$C$29</definedName>
    <definedName name="Calendrier4ans">Calendrier!$B$43</definedName>
    <definedName name="Calendrier4mois">Calendrier!$C$43</definedName>
    <definedName name="Calendrier5ans">Calendrier!$B$57</definedName>
    <definedName name="Calendrier5mois">Calendrier!$C$57</definedName>
    <definedName name="Calendrier6ans">Calendrier!$B$71</definedName>
    <definedName name="Calendrier6mois">Calendrier!$C$71</definedName>
    <definedName name="Calendrier7ans">Calendrier!$B$85</definedName>
    <definedName name="Calendrier7mois">Calendrier!$C$85</definedName>
    <definedName name="Calendrier8ans">Calendrier!$B$99</definedName>
    <definedName name="Calendrier8mois">Calendrier!$C$99</definedName>
    <definedName name="Calendrier9ans">Calendrier!$B$113</definedName>
    <definedName name="Calendrier9mois">Calendrier!$C$113</definedName>
    <definedName name="DébutSemaine">Calendrier!$B$2</definedName>
    <definedName name="Jours">{0,1,2,3,4,5,6}</definedName>
    <definedName name="Jourssemaine">{"LUNDI","MARDI","MERCREDI","JEUDI","VENDREDI","SAMEDI","DIMANCHE"}</definedName>
    <definedName name="Mois">{"Janvier","Février","Mars","Avril","Mai","Juin","Juillet","Août","Septembre","Octobre","Novembre","Décembre"}</definedName>
    <definedName name="OptionCalendrier10mois">MATCH(Calendrier10mois,Mois,0)</definedName>
    <definedName name="OptionCalendrier11mois">MATCH(Calendrier11mois,Mois,0)</definedName>
    <definedName name="OptionCalendrier12mois">MATCH(Calendrier12mois,Mois,0)</definedName>
    <definedName name="OptionCalendrier1mois">MATCH(Calendrier1mois,Mois,0)</definedName>
    <definedName name="OptionCalendrier2mois">MATCH(Calendrier2mois,Mois,0)</definedName>
    <definedName name="OptionCalendrier3mois">MATCH(Calendrier3mois,Mois,0)</definedName>
    <definedName name="OptionCalendrier4mois">MATCH(Calendrier4mois,Mois,0)</definedName>
    <definedName name="OptionCalendrier5mois">MATCH(Calendrier5mois,Mois,0)</definedName>
    <definedName name="OptionCalendrier6mois">MATCH(Calendrier6mois,Mois,0)</definedName>
    <definedName name="OptionCalendrier7mois">MATCH(Calendrier7mois,Mois,0)</definedName>
    <definedName name="OptionCalendrier8mois">MATCH(Calendrier8mois,Mois,0)</definedName>
    <definedName name="OptionCalendrier9mois">MATCH(Calendrier9mois,Mois,0)</definedName>
    <definedName name="OptionJoursemaine">MATCH(DébutSemaine,Jourssemaine,0)+10</definedName>
    <definedName name="Print_Area" localSheetId="0">Calendrier!$B$1:$I$168</definedName>
    <definedName name="ValeurDébutsemaine">IF(DébutSemaine="LUNDI",2,1)</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1" i="14" l="1"/>
  <c r="B15" i="14" l="1"/>
  <c r="B3" i="14" l="1" a="1"/>
  <c r="B3" i="14" s="1"/>
  <c r="B5" i="14" a="1"/>
  <c r="H5" i="14" s="1"/>
  <c r="B7" i="14" a="1"/>
  <c r="E7" i="14" s="1"/>
  <c r="B9" i="14" a="1"/>
  <c r="G9" i="14" s="1"/>
  <c r="B11" i="14" a="1"/>
  <c r="G11" i="14" s="1"/>
  <c r="B13" i="14" a="1"/>
  <c r="B13" i="14" s="1"/>
  <c r="F5" i="14" l="1"/>
  <c r="B5" i="14"/>
  <c r="D5" i="14"/>
  <c r="C5" i="14"/>
  <c r="F11" i="14"/>
  <c r="D11" i="14"/>
  <c r="E5" i="14"/>
  <c r="G5" i="14"/>
  <c r="H3" i="14"/>
  <c r="B19" i="14" a="1"/>
  <c r="C19" i="14" s="1"/>
  <c r="E9" i="14"/>
  <c r="B9" i="14"/>
  <c r="C3" i="14"/>
  <c r="D3" i="14"/>
  <c r="F9" i="14"/>
  <c r="F3" i="14"/>
  <c r="E3" i="14"/>
  <c r="C7" i="14"/>
  <c r="F7" i="14"/>
  <c r="G7" i="14"/>
  <c r="B25" i="14" a="1"/>
  <c r="B25" i="14" s="1"/>
  <c r="B17" i="14" a="1"/>
  <c r="B17" i="14" s="1"/>
  <c r="B27" i="14" a="1"/>
  <c r="C27" i="14" s="1"/>
  <c r="B23" i="14" a="1"/>
  <c r="B23" i="14" s="1"/>
  <c r="B11" i="14"/>
  <c r="C9" i="14"/>
  <c r="H7" i="14"/>
  <c r="C11" i="14"/>
  <c r="C13" i="14"/>
  <c r="E11" i="14"/>
  <c r="B21" i="14" a="1"/>
  <c r="F21" i="14" s="1"/>
  <c r="H9" i="14"/>
  <c r="D9" i="14"/>
  <c r="H11" i="14"/>
  <c r="D7" i="14"/>
  <c r="B7" i="14"/>
  <c r="G3" i="14"/>
  <c r="B29" i="14"/>
  <c r="F19" i="14" l="1"/>
  <c r="H19" i="14"/>
  <c r="G19" i="14"/>
  <c r="B19" i="14"/>
  <c r="E19" i="14"/>
  <c r="D19" i="14"/>
  <c r="B43" i="14"/>
  <c r="G17" i="14"/>
  <c r="F17" i="14"/>
  <c r="D17" i="14"/>
  <c r="D23" i="14"/>
  <c r="B27" i="14"/>
  <c r="H17" i="14"/>
  <c r="H23" i="14"/>
  <c r="C17" i="14"/>
  <c r="E17" i="14"/>
  <c r="B21" i="14"/>
  <c r="C23" i="14"/>
  <c r="E23" i="14"/>
  <c r="G23" i="14"/>
  <c r="E25" i="14"/>
  <c r="F25" i="14"/>
  <c r="G25" i="14"/>
  <c r="F23" i="14"/>
  <c r="H25" i="14"/>
  <c r="D25" i="14"/>
  <c r="C25" i="14"/>
  <c r="C21" i="14"/>
  <c r="D21" i="14"/>
  <c r="E21" i="14"/>
  <c r="B35" i="14" a="1"/>
  <c r="B35" i="14" s="1"/>
  <c r="B41" i="14" a="1"/>
  <c r="C41" i="14" s="1"/>
  <c r="B37" i="14" a="1"/>
  <c r="H37" i="14" s="1"/>
  <c r="B33" i="14" a="1"/>
  <c r="D33" i="14" s="1"/>
  <c r="B31" i="14" a="1"/>
  <c r="G31" i="14" s="1"/>
  <c r="B39" i="14" a="1"/>
  <c r="H39" i="14" s="1"/>
  <c r="G21" i="14"/>
  <c r="H21" i="14"/>
  <c r="B55" i="14" l="1" a="1"/>
  <c r="C55" i="14" s="1"/>
  <c r="G35" i="14"/>
  <c r="C35" i="14"/>
  <c r="E39" i="14"/>
  <c r="B41" i="14"/>
  <c r="D39" i="14"/>
  <c r="F35" i="14"/>
  <c r="B39" i="14"/>
  <c r="E35" i="14"/>
  <c r="H33" i="14"/>
  <c r="B33" i="14"/>
  <c r="B37" i="14"/>
  <c r="F37" i="14"/>
  <c r="B31" i="14"/>
  <c r="F31" i="14"/>
  <c r="E31" i="14"/>
  <c r="C31" i="14"/>
  <c r="H35" i="14"/>
  <c r="E33" i="14"/>
  <c r="B53" i="14" a="1"/>
  <c r="E53" i="14" s="1"/>
  <c r="B57" i="14"/>
  <c r="D35" i="14"/>
  <c r="D31" i="14"/>
  <c r="D37" i="14"/>
  <c r="C37" i="14"/>
  <c r="E37" i="14"/>
  <c r="G37" i="14"/>
  <c r="B51" i="14" a="1"/>
  <c r="D51" i="14" s="1"/>
  <c r="B45" i="14" a="1"/>
  <c r="G45" i="14" s="1"/>
  <c r="G33" i="14"/>
  <c r="C33" i="14"/>
  <c r="H31" i="14"/>
  <c r="F33" i="14"/>
  <c r="C39" i="14"/>
  <c r="F39" i="14"/>
  <c r="G39" i="14"/>
  <c r="B49" i="14" a="1"/>
  <c r="H49" i="14" s="1"/>
  <c r="B47" i="14" a="1"/>
  <c r="B47" i="14" s="1"/>
  <c r="B55" i="14" l="1"/>
  <c r="H53" i="14"/>
  <c r="E51" i="14"/>
  <c r="C45" i="14"/>
  <c r="G47" i="14"/>
  <c r="F47" i="14"/>
  <c r="H47" i="14"/>
  <c r="G49" i="14"/>
  <c r="D47" i="14"/>
  <c r="B71" i="14"/>
  <c r="B49" i="14"/>
  <c r="B45" i="14"/>
  <c r="F45" i="14"/>
  <c r="C49" i="14"/>
  <c r="D49" i="14"/>
  <c r="H51" i="14"/>
  <c r="H45" i="14"/>
  <c r="E45" i="14"/>
  <c r="E47" i="14"/>
  <c r="F49" i="14"/>
  <c r="D45" i="14"/>
  <c r="E49" i="14"/>
  <c r="C51" i="14"/>
  <c r="G51" i="14"/>
  <c r="B51" i="14"/>
  <c r="F53" i="14"/>
  <c r="B53" i="14"/>
  <c r="C53" i="14"/>
  <c r="F51" i="14"/>
  <c r="D53" i="14"/>
  <c r="G53" i="14"/>
  <c r="C47" i="14"/>
  <c r="B63" i="14" a="1"/>
  <c r="E63" i="14" s="1"/>
  <c r="B69" i="14" a="1"/>
  <c r="C69" i="14" s="1"/>
  <c r="B65" i="14" a="1"/>
  <c r="E65" i="14" s="1"/>
  <c r="B61" i="14" a="1"/>
  <c r="E61" i="14" s="1"/>
  <c r="B67" i="14" a="1"/>
  <c r="F67" i="14" s="1"/>
  <c r="B59" i="14" a="1"/>
  <c r="B59" i="14" s="1"/>
  <c r="B75" i="14" l="1" a="1"/>
  <c r="B75" i="14" s="1"/>
  <c r="B83" i="14" a="1"/>
  <c r="B81" i="14" a="1"/>
  <c r="E81" i="14" s="1"/>
  <c r="B67" i="14"/>
  <c r="D63" i="14"/>
  <c r="C61" i="14"/>
  <c r="H61" i="14"/>
  <c r="B61" i="14"/>
  <c r="F63" i="14"/>
  <c r="B73" i="14" a="1"/>
  <c r="B79" i="14" a="1"/>
  <c r="D79" i="14" s="1"/>
  <c r="G61" i="14"/>
  <c r="B85" i="14"/>
  <c r="F61" i="14"/>
  <c r="D61" i="14"/>
  <c r="B77" i="14" a="1"/>
  <c r="C77" i="14" s="1"/>
  <c r="H63" i="14"/>
  <c r="B69" i="14"/>
  <c r="D65" i="14"/>
  <c r="H59" i="14"/>
  <c r="G67" i="14"/>
  <c r="D67" i="14"/>
  <c r="C63" i="14"/>
  <c r="G63" i="14"/>
  <c r="B63" i="14"/>
  <c r="G65" i="14"/>
  <c r="B65" i="14"/>
  <c r="C65" i="14"/>
  <c r="F59" i="14"/>
  <c r="E59" i="14"/>
  <c r="C59" i="14"/>
  <c r="H67" i="14"/>
  <c r="G59" i="14"/>
  <c r="H65" i="14"/>
  <c r="C67" i="14"/>
  <c r="F65" i="14"/>
  <c r="D59" i="14"/>
  <c r="E67" i="14"/>
  <c r="C75" i="14" l="1"/>
  <c r="E75" i="14"/>
  <c r="D75" i="14"/>
  <c r="H75" i="14"/>
  <c r="F75" i="14"/>
  <c r="B97" i="14" a="1"/>
  <c r="C97" i="14" s="1"/>
  <c r="G75" i="14"/>
  <c r="C81" i="14"/>
  <c r="B81" i="14"/>
  <c r="F81" i="14"/>
  <c r="B91" i="14" a="1"/>
  <c r="D91" i="14" s="1"/>
  <c r="G79" i="14"/>
  <c r="C79" i="14"/>
  <c r="H81" i="14"/>
  <c r="B93" i="14" a="1"/>
  <c r="H93" i="14" s="1"/>
  <c r="G81" i="14"/>
  <c r="D81" i="14"/>
  <c r="B83" i="14"/>
  <c r="C83" i="14"/>
  <c r="C73" i="14"/>
  <c r="B73" i="14"/>
  <c r="B89" i="14" a="1"/>
  <c r="B87" i="14" a="1"/>
  <c r="E73" i="14"/>
  <c r="B99" i="14"/>
  <c r="B95" i="14" a="1"/>
  <c r="H95" i="14" s="1"/>
  <c r="H73" i="14"/>
  <c r="F73" i="14"/>
  <c r="G73" i="14"/>
  <c r="D73" i="14"/>
  <c r="E77" i="14"/>
  <c r="H77" i="14"/>
  <c r="F77" i="14"/>
  <c r="G77" i="14"/>
  <c r="D77" i="14"/>
  <c r="B77" i="14"/>
  <c r="B79" i="14"/>
  <c r="F79" i="14"/>
  <c r="H79" i="14"/>
  <c r="E79" i="14"/>
  <c r="B91" i="14" l="1"/>
  <c r="B97" i="14"/>
  <c r="B101" i="14" a="1"/>
  <c r="H101" i="14" s="1"/>
  <c r="F91" i="14"/>
  <c r="B111" i="14" a="1"/>
  <c r="B111" i="14" s="1"/>
  <c r="G91" i="14"/>
  <c r="B105" i="14" a="1"/>
  <c r="E105" i="14" s="1"/>
  <c r="B103" i="14" a="1"/>
  <c r="B103" i="14" s="1"/>
  <c r="D93" i="14"/>
  <c r="C91" i="14"/>
  <c r="E91" i="14"/>
  <c r="H91" i="14"/>
  <c r="F93" i="14"/>
  <c r="G93" i="14"/>
  <c r="C93" i="14"/>
  <c r="B95" i="14"/>
  <c r="D95" i="14"/>
  <c r="F95" i="14"/>
  <c r="C95" i="14"/>
  <c r="B113" i="14"/>
  <c r="B109" i="14" a="1"/>
  <c r="E109" i="14" s="1"/>
  <c r="B107" i="14" a="1"/>
  <c r="B107" i="14" s="1"/>
  <c r="B93" i="14"/>
  <c r="E93" i="14"/>
  <c r="E89" i="14"/>
  <c r="G89" i="14"/>
  <c r="F89" i="14"/>
  <c r="B89" i="14"/>
  <c r="H89" i="14"/>
  <c r="D89" i="14"/>
  <c r="C89" i="14"/>
  <c r="G87" i="14"/>
  <c r="E87" i="14"/>
  <c r="C87" i="14"/>
  <c r="B87" i="14"/>
  <c r="H87" i="14"/>
  <c r="D87" i="14"/>
  <c r="F87" i="14"/>
  <c r="E95" i="14"/>
  <c r="G95" i="14"/>
  <c r="D101" i="14" l="1"/>
  <c r="C101" i="14"/>
  <c r="C111" i="14"/>
  <c r="D103" i="14"/>
  <c r="G101" i="14"/>
  <c r="B119" i="14" a="1"/>
  <c r="C119" i="14" s="1"/>
  <c r="F101" i="14"/>
  <c r="E101" i="14"/>
  <c r="C103" i="14"/>
  <c r="B101" i="14"/>
  <c r="B115" i="14" a="1"/>
  <c r="F115" i="14" s="1"/>
  <c r="C105" i="14"/>
  <c r="B123" i="14" a="1"/>
  <c r="G123" i="14" s="1"/>
  <c r="B105" i="14"/>
  <c r="G105" i="14"/>
  <c r="H105" i="14"/>
  <c r="H103" i="14"/>
  <c r="E103" i="14"/>
  <c r="G103" i="14"/>
  <c r="F103" i="14"/>
  <c r="B121" i="14" a="1"/>
  <c r="E121" i="14" s="1"/>
  <c r="D105" i="14"/>
  <c r="F105" i="14"/>
  <c r="B125" i="14" a="1"/>
  <c r="B125" i="14" s="1"/>
  <c r="B127" i="14"/>
  <c r="C107" i="14"/>
  <c r="D107" i="14"/>
  <c r="B117" i="14" a="1"/>
  <c r="F117" i="14" s="1"/>
  <c r="G107" i="14"/>
  <c r="H107" i="14"/>
  <c r="H109" i="14"/>
  <c r="G109" i="14"/>
  <c r="B109" i="14"/>
  <c r="E107" i="14"/>
  <c r="D109" i="14"/>
  <c r="F109" i="14"/>
  <c r="F107" i="14"/>
  <c r="C109" i="14"/>
  <c r="H119" i="14" l="1"/>
  <c r="E119" i="14"/>
  <c r="D119" i="14"/>
  <c r="G119" i="14"/>
  <c r="B119" i="14"/>
  <c r="F119" i="14"/>
  <c r="H115" i="14"/>
  <c r="B133" i="14" a="1"/>
  <c r="D133" i="14" s="1"/>
  <c r="H123" i="14"/>
  <c r="C123" i="14"/>
  <c r="C115" i="14"/>
  <c r="B121" i="14"/>
  <c r="E115" i="14"/>
  <c r="B115" i="14"/>
  <c r="D123" i="14"/>
  <c r="B129" i="14" a="1"/>
  <c r="F129" i="14" s="1"/>
  <c r="B137" i="14" a="1"/>
  <c r="F137" i="14" s="1"/>
  <c r="B139" i="14" a="1"/>
  <c r="B139" i="14" s="1"/>
  <c r="B123" i="14"/>
  <c r="E123" i="14"/>
  <c r="D115" i="14"/>
  <c r="G115" i="14"/>
  <c r="H117" i="14"/>
  <c r="B135" i="14" a="1"/>
  <c r="C135" i="14" s="1"/>
  <c r="E117" i="14"/>
  <c r="B141" i="14"/>
  <c r="G121" i="14"/>
  <c r="D121" i="14"/>
  <c r="H121" i="14"/>
  <c r="F123" i="14"/>
  <c r="F121" i="14"/>
  <c r="C125" i="14"/>
  <c r="B131" i="14" a="1"/>
  <c r="G131" i="14" s="1"/>
  <c r="D117" i="14"/>
  <c r="C121" i="14"/>
  <c r="G117" i="14"/>
  <c r="C117" i="14"/>
  <c r="B117" i="14"/>
  <c r="B133" i="14" l="1"/>
  <c r="C133" i="14"/>
  <c r="H133" i="14"/>
  <c r="E133" i="14"/>
  <c r="F133" i="14"/>
  <c r="G133" i="14"/>
  <c r="D129" i="14"/>
  <c r="C129" i="14"/>
  <c r="H129" i="14"/>
  <c r="E129" i="14"/>
  <c r="H135" i="14"/>
  <c r="G135" i="14"/>
  <c r="G137" i="14"/>
  <c r="E137" i="14"/>
  <c r="B153" i="14" a="1"/>
  <c r="B153" i="14" s="1"/>
  <c r="B145" i="14" a="1"/>
  <c r="F145" i="14" s="1"/>
  <c r="B137" i="14"/>
  <c r="G129" i="14"/>
  <c r="H137" i="14"/>
  <c r="B129" i="14"/>
  <c r="B147" i="14" a="1"/>
  <c r="B147" i="14" s="1"/>
  <c r="C139" i="14"/>
  <c r="B149" i="14" a="1"/>
  <c r="B149" i="14" s="1"/>
  <c r="D137" i="14"/>
  <c r="C137" i="14"/>
  <c r="B155" i="14"/>
  <c r="B151" i="14" a="1"/>
  <c r="F151" i="14" s="1"/>
  <c r="B135" i="14"/>
  <c r="E135" i="14"/>
  <c r="B131" i="14"/>
  <c r="B143" i="14" a="1"/>
  <c r="B143" i="14" s="1"/>
  <c r="E131" i="14"/>
  <c r="F135" i="14"/>
  <c r="D135" i="14"/>
  <c r="H131" i="14"/>
  <c r="F131" i="14"/>
  <c r="D131" i="14"/>
  <c r="C131" i="14"/>
  <c r="H145" i="14" l="1"/>
  <c r="B165" i="14" a="1"/>
  <c r="C165" i="14" s="1"/>
  <c r="C153" i="14"/>
  <c r="D145" i="14"/>
  <c r="E145" i="14"/>
  <c r="B145" i="14"/>
  <c r="G145" i="14"/>
  <c r="C145" i="14"/>
  <c r="D147" i="14"/>
  <c r="G147" i="14"/>
  <c r="H147" i="14"/>
  <c r="C147" i="14"/>
  <c r="E147" i="14"/>
  <c r="F147" i="14"/>
  <c r="B157" i="14" a="1"/>
  <c r="D157" i="14" s="1"/>
  <c r="B161" i="14" a="1"/>
  <c r="B161" i="14" s="1"/>
  <c r="D143" i="14"/>
  <c r="F149" i="14"/>
  <c r="B159" i="14" a="1"/>
  <c r="G159" i="14" s="1"/>
  <c r="G151" i="14"/>
  <c r="B163" i="14" a="1"/>
  <c r="F163" i="14" s="1"/>
  <c r="E143" i="14"/>
  <c r="G149" i="14"/>
  <c r="D151" i="14"/>
  <c r="E149" i="14"/>
  <c r="H149" i="14"/>
  <c r="H151" i="14"/>
  <c r="B167" i="14" a="1"/>
  <c r="C167" i="14" s="1"/>
  <c r="H143" i="14"/>
  <c r="F143" i="14"/>
  <c r="C149" i="14"/>
  <c r="D149" i="14"/>
  <c r="C151" i="14"/>
  <c r="B151" i="14"/>
  <c r="C143" i="14"/>
  <c r="G143" i="14"/>
  <c r="E151" i="14"/>
  <c r="E165" i="14" l="1"/>
  <c r="G165" i="14"/>
  <c r="F165" i="14"/>
  <c r="B165" i="14"/>
  <c r="D165" i="14"/>
  <c r="H165" i="14"/>
  <c r="C163" i="14"/>
  <c r="C157" i="14"/>
  <c r="G157" i="14"/>
  <c r="H157" i="14"/>
  <c r="B157" i="14"/>
  <c r="H163" i="14"/>
  <c r="E157" i="14"/>
  <c r="F157" i="14"/>
  <c r="B163" i="14"/>
  <c r="D161" i="14"/>
  <c r="H161" i="14"/>
  <c r="E161" i="14"/>
  <c r="F161" i="14"/>
  <c r="C161" i="14"/>
  <c r="G161" i="14"/>
  <c r="C159" i="14"/>
  <c r="H159" i="14"/>
  <c r="E159" i="14"/>
  <c r="B159" i="14"/>
  <c r="F159" i="14"/>
  <c r="D159" i="14"/>
  <c r="B167" i="14"/>
  <c r="D163" i="14"/>
  <c r="G163" i="14"/>
  <c r="E163" i="14"/>
</calcChain>
</file>

<file path=xl/sharedStrings.xml><?xml version="1.0" encoding="utf-8"?>
<sst xmlns="http://schemas.openxmlformats.org/spreadsheetml/2006/main" count="132" uniqueCount="43">
  <si>
    <t>Août</t>
  </si>
  <si>
    <t>LUNDI</t>
  </si>
  <si>
    <t>MARDI</t>
  </si>
  <si>
    <t>MERCREDI</t>
  </si>
  <si>
    <t>JEUDI</t>
  </si>
  <si>
    <t>VENDREDI</t>
  </si>
  <si>
    <t>SAMEDI</t>
  </si>
  <si>
    <t>DIMANCHE</t>
  </si>
  <si>
    <t>Notes :</t>
  </si>
  <si>
    <t>Septembre</t>
  </si>
  <si>
    <t>Octobre</t>
  </si>
  <si>
    <t>Novembre</t>
  </si>
  <si>
    <t>Décembre</t>
  </si>
  <si>
    <t>Janvier</t>
  </si>
  <si>
    <t>Février</t>
  </si>
  <si>
    <t>Mars</t>
  </si>
  <si>
    <t>Mai</t>
  </si>
  <si>
    <t>Juin</t>
  </si>
  <si>
    <t>Juillet</t>
  </si>
  <si>
    <t>Inscriptions : www.olympiadesstatistique.be</t>
  </si>
  <si>
    <t xml:space="preserve">Vacances d’automne </t>
  </si>
  <si>
    <t>N'oubliez pas de vous inscrire jusqu’au vendredi 6 novembre 2020 inclus! // En attendant, inscrivez-vous à la newsletter des Olympiades via www.olympiadesstatistique.be et aimez notre page Facebook: www.facebook.com/EuropeanStatisticsCompetitionBelgium</t>
  </si>
  <si>
    <t>Fin des inscriptions</t>
  </si>
  <si>
    <t>Avril</t>
  </si>
  <si>
    <t>Début de la phase 1 des Olympiades de Statistique (test online)</t>
  </si>
  <si>
    <t>Dernier jour pour le test en ligne</t>
  </si>
  <si>
    <t xml:space="preserve">Vacances de Noël </t>
  </si>
  <si>
    <t>Les 20 meilleures équipes par degré et par région linguistique vont en phase finale (réalisation d’une vidéo)</t>
  </si>
  <si>
    <t>Début de la phase 2 (réalisation d’une vidéo)</t>
  </si>
  <si>
    <t xml:space="preserve">Vacances de Carnaval </t>
  </si>
  <si>
    <t>Date limite pour introduire les vidéos</t>
  </si>
  <si>
    <t xml:space="preserve">Fin des votes pour le prix du public </t>
  </si>
  <si>
    <t>Contacter vos propres supporters pour voter pour leur vidéo préférée entre le 18 et le 28 mars. Le formulaire de vote est disponible sur www.olympiadesstatistique.be ou sur notre page Facebook: www.facebook.com/EuropeanStatisticsCompetitionBelgium</t>
  </si>
  <si>
    <t xml:space="preserve">Le premier test en ligne vérifie les connaissances statistiques et la recherche. Il est composé de questions théoriques, de questions de recherche s'appuyant sur des statistiques officielles publiées et des exercices pratiques (questions d'analyse) à partir sur un set de données. Le test peut être effectué en ligne, à n'importe quel moment, son remplissage peut être effectué en plusieurs temps mais l'ensemble des réponses doit être soumis au plus tard pour le 4 décembre </t>
  </si>
  <si>
    <t>Vacances de Pâques</t>
  </si>
  <si>
    <t>&gt;&gt; vous pouvez vous inscrire jusqu’au 6 novembre (inclus)</t>
  </si>
  <si>
    <t xml:space="preserve">Vous pouvez vous inscrire en équipes de 1 à 3 élèves // avec des élèves du même degré (2e ou 3e degré de l’enseignement secondaire) // avec 1 enseignant comme superviseur principal // le concours est entièrement en ligne </t>
  </si>
  <si>
    <t xml:space="preserve">Gardez votre agenda libre pour la remise des prix du jury belge et du prix du public. Nous espérons pouvoir vous inviter sur place à Bruxelles, sinon la remise des prix se fera en ligne.
Les lauréats du prix du jury belge et du prix du public seront les représentants belges pour le prix européen. Les équipes gagnantes au niveau européen se rendront dans un lieu encore inconnu en Europe (date à déterminer) pour recevoir leur prix.
</t>
  </si>
  <si>
    <t>Les équipes sélectionnées reçoivent un sujet (identique pour tous les pays européens), sur lequel elles doivent produire une vidéo de 2 minutes maximum. La date limite pour soumettre la vidéo est le 28 février 2021.</t>
  </si>
  <si>
    <t>Proclamation des équipes sélectionnées pour la phase 2</t>
  </si>
  <si>
    <t xml:space="preserve">Remise des prix du jury et du public au niveau belge </t>
  </si>
  <si>
    <t xml:space="preserve">Début des votes pour le prix du public </t>
  </si>
  <si>
    <t>Sélection pour le prix du public et le prix du jury par le jury régional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</si>
</sst>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d"/>
  </numFmts>
  <fonts count="29" x14ac:knownFonts="1">
    <font>
      <sz val="11"/>
      <name val="Trebuchet MS"/>
      <family val="2"/>
      <scheme val="minor"/>
    </font>
    <font>
      <sz val="11"/>
      <color theme="1"/>
      <name val="Trebuchet MS"/>
      <family val="2"/>
      <scheme val="minor"/>
    </font>
    <font>
      <sz val="8"/>
      <name val="Arial"/>
      <family val="2"/>
    </font>
    <font>
      <sz val="10"/>
      <name val="Century Gothic"/>
      <family val="2"/>
    </font>
    <font>
      <b/>
      <sz val="11"/>
      <color theme="0"/>
      <name val="Trebuchet MS"/>
      <family val="2"/>
      <scheme val="minor"/>
    </font>
    <font>
      <b/>
      <sz val="14"/>
      <color theme="0"/>
      <name val="Trebuchet MS"/>
      <family val="2"/>
      <scheme val="minor"/>
    </font>
    <font>
      <b/>
      <sz val="28"/>
      <color theme="0"/>
      <name val="Arial"/>
      <family val="2"/>
      <scheme val="major"/>
    </font>
    <font>
      <sz val="36"/>
      <color theme="4" tint="-0.24994659260841701"/>
      <name val="Trebuchet MS"/>
      <family val="2"/>
      <scheme val="minor"/>
    </font>
    <font>
      <b/>
      <sz val="11"/>
      <color theme="3"/>
      <name val="Arial"/>
      <family val="2"/>
      <scheme val="major"/>
    </font>
    <font>
      <sz val="16"/>
      <color theme="1"/>
      <name val="Trebuchet MS"/>
      <family val="2"/>
      <scheme val="minor"/>
    </font>
    <font>
      <b/>
      <sz val="11"/>
      <color theme="0"/>
      <name val="Arial"/>
      <family val="2"/>
      <scheme val="major"/>
    </font>
    <font>
      <sz val="11"/>
      <name val="Trebuchet MS"/>
      <family val="2"/>
      <scheme val="minor"/>
    </font>
    <font>
      <sz val="11"/>
      <color theme="1"/>
      <name val="Arial"/>
      <family val="2"/>
      <scheme val="major"/>
    </font>
    <font>
      <sz val="11"/>
      <color indexed="63"/>
      <name val="Trebuchet MS"/>
      <family val="2"/>
      <scheme val="minor"/>
    </font>
    <font>
      <b/>
      <sz val="11"/>
      <color theme="1"/>
      <name val="Trebuchet MS"/>
      <family val="2"/>
      <scheme val="minor"/>
    </font>
    <font>
      <i/>
      <sz val="11"/>
      <color theme="3" tint="-0.24994659260841701"/>
      <name val="Trebuchet MS"/>
      <family val="2"/>
      <scheme val="minor"/>
    </font>
    <font>
      <sz val="11"/>
      <color rgb="FF006100"/>
      <name val="Trebuchet MS"/>
      <family val="2"/>
      <scheme val="minor"/>
    </font>
    <font>
      <sz val="11"/>
      <color rgb="FF9C0006"/>
      <name val="Trebuchet MS"/>
      <family val="2"/>
      <scheme val="minor"/>
    </font>
    <font>
      <sz val="11"/>
      <color rgb="FF9C5700"/>
      <name val="Trebuchet MS"/>
      <family val="2"/>
      <scheme val="minor"/>
    </font>
    <font>
      <sz val="11"/>
      <color rgb="FF3F3F76"/>
      <name val="Trebuchet MS"/>
      <family val="2"/>
      <scheme val="minor"/>
    </font>
    <font>
      <b/>
      <sz val="11"/>
      <color rgb="FF3F3F3F"/>
      <name val="Trebuchet MS"/>
      <family val="2"/>
      <scheme val="minor"/>
    </font>
    <font>
      <b/>
      <sz val="11"/>
      <color rgb="FFFA7D00"/>
      <name val="Trebuchet MS"/>
      <family val="2"/>
      <scheme val="minor"/>
    </font>
    <font>
      <sz val="11"/>
      <color rgb="FFFA7D00"/>
      <name val="Trebuchet MS"/>
      <family val="2"/>
      <scheme val="minor"/>
    </font>
    <font>
      <sz val="11"/>
      <color rgb="FFFF0000"/>
      <name val="Trebuchet MS"/>
      <family val="2"/>
      <scheme val="minor"/>
    </font>
    <font>
      <sz val="11"/>
      <color theme="0"/>
      <name val="Trebuchet MS"/>
      <family val="2"/>
      <scheme val="minor"/>
    </font>
    <font>
      <b/>
      <sz val="10"/>
      <color theme="1"/>
      <name val="Arial"/>
      <family val="2"/>
      <scheme val="major"/>
    </font>
    <font>
      <sz val="10"/>
      <color theme="1"/>
      <name val="Trebuchet MS"/>
      <family val="2"/>
      <scheme val="minor"/>
    </font>
    <font>
      <b/>
      <sz val="10"/>
      <color rgb="FF000000"/>
      <name val="Arial"/>
      <family val="2"/>
      <scheme val="major"/>
    </font>
    <font>
      <sz val="8"/>
      <color theme="1"/>
      <name val="Trebuchet MS"/>
      <family val="2"/>
      <scheme val="minor"/>
    </font>
  </fonts>
  <fills count="40">
    <fill>
      <patternFill patternType="none"/>
    </fill>
    <fill>
      <patternFill patternType="gray125"/>
    </fill>
    <fill>
      <patternFill patternType="solid">
        <fgColor indexed="9"/>
        <bgColor indexed="64"/>
      </patternFill>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4" tint="0.79998168889431442"/>
        <bgColor indexed="64"/>
      </patternFill>
    </fill>
    <fill>
      <patternFill patternType="gray0625"/>
    </fill>
    <fill>
      <patternFill patternType="solid">
        <fgColor theme="4" tint="-0.249977111117893"/>
        <bgColor indexed="64"/>
      </patternFill>
    </fill>
  </fills>
  <borders count="17">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3743705557422"/>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style="thin">
        <color theme="0" tint="-0.14996795556505021"/>
      </left>
      <right/>
      <top/>
      <bottom style="thin">
        <color theme="0" tint="-0.149967955565050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theme="0" tint="-0.14993743705557422"/>
      </left>
      <right/>
      <top style="thin">
        <color theme="0" tint="-0.14996795556505021"/>
      </top>
      <bottom/>
      <diagonal/>
    </border>
  </borders>
  <cellStyleXfs count="52">
    <xf numFmtId="0" fontId="0" fillId="0" borderId="0" applyFill="0" applyBorder="0" applyProtection="0"/>
    <xf numFmtId="0" fontId="13" fillId="3" borderId="0" applyNumberFormat="0" applyBorder="0" applyAlignment="0" applyProtection="0"/>
    <xf numFmtId="0" fontId="7" fillId="0" borderId="0" applyNumberFormat="0" applyFill="0" applyProtection="0">
      <alignment horizontal="left" indent="3"/>
    </xf>
    <xf numFmtId="0" fontId="4" fillId="4" borderId="1" applyNumberFormat="0" applyAlignment="0" applyProtection="0"/>
    <xf numFmtId="0" fontId="5" fillId="5" borderId="2" applyNumberFormat="0" applyProtection="0">
      <alignment vertical="center"/>
    </xf>
    <xf numFmtId="166" fontId="9" fillId="0" borderId="8" applyFill="0" applyProtection="0">
      <alignment horizontal="left" vertical="center" wrapText="1" indent="1"/>
    </xf>
    <xf numFmtId="0" fontId="12" fillId="0" borderId="5" applyFill="0" applyProtection="0">
      <alignment horizontal="left" vertical="top" wrapText="1" indent="1"/>
    </xf>
    <xf numFmtId="166" fontId="1" fillId="0" borderId="0" applyNumberFormat="0" applyFill="0" applyProtection="0">
      <alignment horizontal="left" vertical="top" wrapText="1" indent="1"/>
    </xf>
    <xf numFmtId="166" fontId="11" fillId="0" borderId="7" applyNumberFormat="0" applyFill="0" applyProtection="0">
      <alignment horizontal="left" vertical="center" wrapText="1" indent="1"/>
    </xf>
    <xf numFmtId="0" fontId="6" fillId="6" borderId="0" applyNumberFormat="0" applyBorder="0" applyProtection="0">
      <alignment horizontal="center"/>
    </xf>
    <xf numFmtId="0" fontId="10" fillId="7" borderId="3" applyNumberFormat="0" applyProtection="0">
      <alignment horizontal="left" vertical="center" indent="1"/>
    </xf>
    <xf numFmtId="0" fontId="10" fillId="6" borderId="3" applyNumberFormat="0" applyProtection="0">
      <alignment horizontal="left" indent="1"/>
    </xf>
    <xf numFmtId="0" fontId="8" fillId="0" borderId="0" applyNumberFormat="0" applyFill="0" applyBorder="0" applyAlignment="0" applyProtection="0"/>
    <xf numFmtId="0" fontId="11" fillId="8" borderId="9" applyNumberFormat="0" applyFont="0" applyAlignment="0" applyProtection="0"/>
    <xf numFmtId="0" fontId="15" fillId="0" borderId="0" applyNumberFormat="0" applyFill="0" applyBorder="0" applyAlignment="0" applyProtection="0"/>
    <xf numFmtId="0" fontId="14" fillId="0" borderId="10" applyNumberFormat="0" applyFill="0" applyAlignment="0" applyProtection="0"/>
    <xf numFmtId="165" fontId="11" fillId="0" borderId="0" applyFont="0" applyFill="0" applyBorder="0" applyAlignment="0" applyProtection="0"/>
    <xf numFmtId="164" fontId="11" fillId="0" borderId="0" applyFont="0" applyFill="0" applyBorder="0" applyAlignment="0" applyProtection="0"/>
    <xf numFmtId="44" fontId="11" fillId="0" borderId="0" applyFont="0" applyFill="0" applyBorder="0" applyAlignment="0" applyProtection="0"/>
    <xf numFmtId="42" fontId="11" fillId="0" borderId="0" applyFont="0" applyFill="0" applyBorder="0" applyAlignment="0" applyProtection="0"/>
    <xf numFmtId="9" fontId="11" fillId="0" borderId="0" applyFont="0" applyFill="0" applyBorder="0" applyAlignment="0" applyProtection="0"/>
    <xf numFmtId="0" fontId="16" fillId="9" borderId="0" applyNumberFormat="0" applyBorder="0" applyAlignment="0" applyProtection="0"/>
    <xf numFmtId="0" fontId="17" fillId="10" borderId="0" applyNumberFormat="0" applyBorder="0" applyAlignment="0" applyProtection="0"/>
    <xf numFmtId="0" fontId="18" fillId="11" borderId="0" applyNumberFormat="0" applyBorder="0" applyAlignment="0" applyProtection="0"/>
    <xf numFmtId="0" fontId="19" fillId="12" borderId="12" applyNumberFormat="0" applyAlignment="0" applyProtection="0"/>
    <xf numFmtId="0" fontId="20" fillId="13" borderId="13" applyNumberFormat="0" applyAlignment="0" applyProtection="0"/>
    <xf numFmtId="0" fontId="21" fillId="13" borderId="12" applyNumberFormat="0" applyAlignment="0" applyProtection="0"/>
    <xf numFmtId="0" fontId="22" fillId="0" borderId="14" applyNumberFormat="0" applyFill="0" applyAlignment="0" applyProtection="0"/>
    <xf numFmtId="0" fontId="4" fillId="14" borderId="15" applyNumberFormat="0" applyAlignment="0" applyProtection="0"/>
    <xf numFmtId="0" fontId="23" fillId="0" borderId="0" applyNumberForma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24"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4"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4"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2" fillId="0" borderId="5" applyFill="0" applyProtection="0">
      <alignment horizontal="left" vertical="top" wrapText="1" indent="1"/>
    </xf>
  </cellStyleXfs>
  <cellXfs count="38">
    <xf numFmtId="0" fontId="0" fillId="0" borderId="0" xfId="0"/>
    <xf numFmtId="0" fontId="6" fillId="6" borderId="0" xfId="9">
      <alignment horizontal="center"/>
    </xf>
    <xf numFmtId="0" fontId="0" fillId="2" borderId="0" xfId="0" applyFill="1"/>
    <xf numFmtId="0" fontId="3" fillId="0" borderId="0" xfId="0" applyFont="1"/>
    <xf numFmtId="0" fontId="10" fillId="7" borderId="3" xfId="10" applyAlignment="1">
      <alignment horizontal="left" vertical="center" indent="1"/>
    </xf>
    <xf numFmtId="0" fontId="0" fillId="2" borderId="0" xfId="0" applyFill="1" applyBorder="1"/>
    <xf numFmtId="0" fontId="12" fillId="0" borderId="5" xfId="6" applyNumberFormat="1" applyFill="1">
      <alignment horizontal="left" vertical="top" wrapText="1" indent="1"/>
    </xf>
    <xf numFmtId="0" fontId="12" fillId="0" borderId="4" xfId="6" applyNumberFormat="1" applyFill="1" applyBorder="1">
      <alignment horizontal="left" vertical="top" wrapText="1" indent="1"/>
    </xf>
    <xf numFmtId="0" fontId="12" fillId="0" borderId="6" xfId="6" applyNumberFormat="1" applyFill="1" applyBorder="1">
      <alignment horizontal="left" vertical="top" wrapText="1" indent="1"/>
    </xf>
    <xf numFmtId="0" fontId="12" fillId="0" borderId="11" xfId="6" applyNumberFormat="1" applyFill="1" applyBorder="1">
      <alignment horizontal="left" vertical="top" wrapText="1" indent="1"/>
    </xf>
    <xf numFmtId="166" fontId="9" fillId="0" borderId="8" xfId="5" applyFill="1">
      <alignment horizontal="left" vertical="center" wrapText="1" indent="1"/>
    </xf>
    <xf numFmtId="166" fontId="9" fillId="0" borderId="16" xfId="5" applyFill="1" applyBorder="1">
      <alignment horizontal="left" vertical="center" wrapText="1" indent="1"/>
    </xf>
    <xf numFmtId="0" fontId="10" fillId="36" borderId="3" xfId="10" applyFill="1" applyAlignment="1">
      <alignment horizontal="left" vertical="center" indent="1"/>
    </xf>
    <xf numFmtId="0" fontId="12" fillId="37" borderId="4" xfId="6" applyNumberFormat="1" applyFill="1" applyBorder="1">
      <alignment horizontal="left" vertical="top" wrapText="1" indent="1"/>
    </xf>
    <xf numFmtId="166" fontId="9" fillId="37" borderId="16" xfId="5" applyFill="1" applyBorder="1">
      <alignment horizontal="left" vertical="center" wrapText="1" indent="1"/>
    </xf>
    <xf numFmtId="166" fontId="9" fillId="37" borderId="8" xfId="5" applyFill="1">
      <alignment horizontal="left" vertical="center" wrapText="1" indent="1"/>
    </xf>
    <xf numFmtId="0" fontId="12" fillId="37" borderId="5" xfId="6" applyNumberFormat="1" applyFill="1">
      <alignment horizontal="left" vertical="top" wrapText="1" indent="1"/>
    </xf>
    <xf numFmtId="0" fontId="12" fillId="37" borderId="6" xfId="6" applyNumberFormat="1" applyFill="1" applyBorder="1">
      <alignment horizontal="left" vertical="top" wrapText="1" indent="1"/>
    </xf>
    <xf numFmtId="0" fontId="25" fillId="37" borderId="5" xfId="6" applyNumberFormat="1" applyFont="1" applyFill="1">
      <alignment horizontal="left" vertical="top" wrapText="1" indent="1"/>
    </xf>
    <xf numFmtId="0" fontId="25" fillId="37" borderId="4" xfId="6" applyNumberFormat="1" applyFont="1" applyFill="1" applyBorder="1">
      <alignment horizontal="left" vertical="top" wrapText="1" indent="1"/>
    </xf>
    <xf numFmtId="0" fontId="12" fillId="38" borderId="6" xfId="51" applyNumberFormat="1" applyFill="1" applyBorder="1">
      <alignment horizontal="left" vertical="top" wrapText="1" indent="1"/>
    </xf>
    <xf numFmtId="0" fontId="25" fillId="38" borderId="6" xfId="51" applyNumberFormat="1" applyFont="1" applyFill="1" applyBorder="1">
      <alignment horizontal="left" vertical="top" wrapText="1" indent="1"/>
    </xf>
    <xf numFmtId="0" fontId="10" fillId="39" borderId="3" xfId="10" applyFill="1" applyAlignment="1">
      <alignment horizontal="left" vertical="center" indent="1"/>
    </xf>
    <xf numFmtId="0" fontId="27" fillId="37" borderId="0" xfId="0" applyFont="1" applyFill="1" applyAlignment="1">
      <alignment vertical="center" wrapText="1"/>
    </xf>
    <xf numFmtId="0" fontId="27" fillId="37" borderId="0" xfId="0" applyFont="1" applyFill="1" applyAlignment="1">
      <alignment horizontal="left" vertical="top" wrapText="1" indent="1"/>
    </xf>
    <xf numFmtId="0" fontId="12" fillId="38" borderId="5" xfId="51" applyNumberFormat="1" applyFill="1">
      <alignment horizontal="left" vertical="top" wrapText="1" indent="1"/>
    </xf>
    <xf numFmtId="0" fontId="12" fillId="38" borderId="4" xfId="51" applyNumberFormat="1" applyFill="1" applyBorder="1">
      <alignment horizontal="left" vertical="top" wrapText="1" indent="1"/>
    </xf>
    <xf numFmtId="0" fontId="25" fillId="38" borderId="4" xfId="51" applyNumberFormat="1" applyFont="1" applyFill="1" applyBorder="1">
      <alignment horizontal="left" vertical="top" wrapText="1" indent="1"/>
    </xf>
    <xf numFmtId="0" fontId="25" fillId="38" borderId="5" xfId="51" applyNumberFormat="1" applyFont="1" applyFill="1">
      <alignment horizontal="left" vertical="top" wrapText="1" indent="1"/>
    </xf>
    <xf numFmtId="0" fontId="25" fillId="37" borderId="5" xfId="6" quotePrefix="1" applyNumberFormat="1" applyFont="1" applyFill="1">
      <alignment horizontal="left" vertical="top" wrapText="1" indent="1"/>
    </xf>
    <xf numFmtId="0" fontId="1" fillId="0" borderId="0" xfId="7" applyNumberFormat="1" applyAlignment="1">
      <alignment horizontal="left" vertical="top" wrapText="1" indent="1"/>
    </xf>
    <xf numFmtId="0" fontId="0" fillId="0" borderId="7" xfId="8" applyNumberFormat="1" applyFont="1" applyBorder="1" applyAlignment="1">
      <alignment horizontal="left" vertical="center" wrapText="1" indent="1"/>
    </xf>
    <xf numFmtId="0" fontId="11" fillId="0" borderId="7" xfId="8" applyNumberFormat="1" applyBorder="1" applyAlignment="1">
      <alignment horizontal="left" vertical="center" wrapText="1" indent="1"/>
    </xf>
    <xf numFmtId="0" fontId="26" fillId="0" borderId="0" xfId="7" applyNumberFormat="1" applyFont="1" applyAlignment="1">
      <alignment horizontal="left" vertical="top" wrapText="1" indent="1"/>
    </xf>
    <xf numFmtId="0" fontId="28" fillId="0" borderId="0" xfId="7" applyNumberFormat="1" applyFont="1" applyAlignment="1">
      <alignment horizontal="left" vertical="top" wrapText="1" indent="1"/>
    </xf>
    <xf numFmtId="0" fontId="7" fillId="0" borderId="0" xfId="2" applyAlignment="1">
      <alignment horizontal="left" indent="3"/>
    </xf>
    <xf numFmtId="0" fontId="11" fillId="0" borderId="7" xfId="8" applyNumberFormat="1" applyAlignment="1">
      <alignment horizontal="left" vertical="center" wrapText="1" indent="1"/>
    </xf>
    <xf numFmtId="0" fontId="7" fillId="0" borderId="0" xfId="2">
      <alignment horizontal="left" indent="3"/>
    </xf>
  </cellXfs>
  <cellStyles count="52">
    <cellStyle name="20% - Accent1" xfId="30" builtinId="30" customBuiltin="1"/>
    <cellStyle name="20% - Accent2" xfId="33" builtinId="34" customBuiltin="1"/>
    <cellStyle name="20% - Accent3" xfId="37" builtinId="38" customBuiltin="1"/>
    <cellStyle name="20% - Accent4" xfId="41" builtinId="42" customBuiltin="1"/>
    <cellStyle name="20% - Accent5" xfId="44" builtinId="46" customBuiltin="1"/>
    <cellStyle name="20% - Accent6" xfId="48" builtinId="50" customBuiltin="1"/>
    <cellStyle name="40% - Accent1" xfId="1" builtinId="31" customBuiltin="1"/>
    <cellStyle name="40% - Accent2" xfId="34" builtinId="35" customBuiltin="1"/>
    <cellStyle name="40% - Accent3" xfId="38" builtinId="39" customBuiltin="1"/>
    <cellStyle name="40% - Accent4" xfId="42" builtinId="43" customBuiltin="1"/>
    <cellStyle name="40% - Accent5" xfId="45" builtinId="47" customBuiltin="1"/>
    <cellStyle name="40% - Accent6" xfId="49" builtinId="51" customBuiltin="1"/>
    <cellStyle name="60% - Accent1" xfId="31" builtinId="32" customBuiltin="1"/>
    <cellStyle name="60% - Accent2" xfId="35" builtinId="36" customBuiltin="1"/>
    <cellStyle name="60% - Accent3" xfId="39" builtinId="40" customBuiltin="1"/>
    <cellStyle name="60% - Accent4" xfId="43" builtinId="44" customBuiltin="1"/>
    <cellStyle name="60% - Accent5" xfId="46" builtinId="48" customBuiltin="1"/>
    <cellStyle name="60% - Accent6" xfId="50" builtinId="52" customBuiltin="1"/>
    <cellStyle name="Accent1" xfId="3" builtinId="29" customBuiltin="1"/>
    <cellStyle name="Accent2" xfId="32" builtinId="33" customBuiltin="1"/>
    <cellStyle name="Accent3" xfId="36" builtinId="37" customBuiltin="1"/>
    <cellStyle name="Accent4" xfId="40" builtinId="41" customBuiltin="1"/>
    <cellStyle name="Accent5" xfId="4" builtinId="45" customBuiltin="1"/>
    <cellStyle name="Accent6" xfId="47" builtinId="49" customBuiltin="1"/>
    <cellStyle name="Berekening" xfId="26" builtinId="22" customBuiltin="1"/>
    <cellStyle name="Controlecel" xfId="28" builtinId="23" customBuiltin="1"/>
    <cellStyle name="Dagdetail" xfId="51" xr:uid="{00000000-0005-0000-0000-00001A000000}"/>
    <cellStyle name="Détail jour" xfId="6" xr:uid="{00000000-0005-0000-0000-00001B000000}"/>
    <cellStyle name="En-tête Notes" xfId="8" xr:uid="{00000000-0005-0000-0000-00001C000000}"/>
    <cellStyle name="Gekoppelde cel" xfId="27" builtinId="24" customBuiltin="1"/>
    <cellStyle name="Goed" xfId="21" builtinId="26" customBuiltin="1"/>
    <cellStyle name="Invoer" xfId="24" builtinId="20" customBuiltin="1"/>
    <cellStyle name="Jour" xfId="5" xr:uid="{00000000-0005-0000-0000-000020000000}"/>
    <cellStyle name="Komma" xfId="16" builtinId="3" customBuiltin="1"/>
    <cellStyle name="Komma [0]" xfId="17" builtinId="6" customBuiltin="1"/>
    <cellStyle name="Kop 1" xfId="2" builtinId="16" customBuiltin="1"/>
    <cellStyle name="Kop 2" xfId="10" builtinId="17" customBuiltin="1"/>
    <cellStyle name="Kop 3" xfId="11" builtinId="18" customBuiltin="1"/>
    <cellStyle name="Kop 4" xfId="12" builtinId="19" customBuiltin="1"/>
    <cellStyle name="Neutraal" xfId="23" builtinId="28" customBuiltin="1"/>
    <cellStyle name="Notes" xfId="7" xr:uid="{00000000-0005-0000-0000-000028000000}"/>
    <cellStyle name="Notitie" xfId="13" builtinId="10" customBuiltin="1"/>
    <cellStyle name="Ongeldig" xfId="22" builtinId="27" customBuiltin="1"/>
    <cellStyle name="Procent" xfId="20" builtinId="5" customBuiltin="1"/>
    <cellStyle name="Standaard" xfId="0" builtinId="0" customBuiltin="1"/>
    <cellStyle name="Titel" xfId="9" builtinId="15" customBuiltin="1"/>
    <cellStyle name="Totaal" xfId="15" builtinId="25" customBuiltin="1"/>
    <cellStyle name="Uitvoer" xfId="25" builtinId="21" customBuiltin="1"/>
    <cellStyle name="Valuta" xfId="18" builtinId="4" customBuiltin="1"/>
    <cellStyle name="Valuta [0]" xfId="19" builtinId="7" customBuiltin="1"/>
    <cellStyle name="Verklarende tekst" xfId="14" builtinId="53" customBuiltin="1"/>
    <cellStyle name="Waarschuwingstekst" xfId="29" builtinId="11" customBuiltin="1"/>
  </cellStyles>
  <dxfs count="12">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1</xdr:rowOff>
    </xdr:from>
    <xdr:to>
      <xdr:col>5</xdr:col>
      <xdr:colOff>619200</xdr:colOff>
      <xdr:row>0</xdr:row>
      <xdr:rowOff>632072</xdr:rowOff>
    </xdr:to>
    <xdr:pic>
      <xdr:nvPicPr>
        <xdr:cNvPr id="3" name="Afbeelding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72125" y="1"/>
          <a:ext cx="619200" cy="632071"/>
        </a:xfrm>
        <a:prstGeom prst="rect">
          <a:avLst/>
        </a:prstGeom>
      </xdr:spPr>
    </xdr:pic>
    <xdr:clientData/>
  </xdr:twoCellAnchor>
  <xdr:twoCellAnchor editAs="oneCell">
    <xdr:from>
      <xdr:col>5</xdr:col>
      <xdr:colOff>0</xdr:colOff>
      <xdr:row>14</xdr:row>
      <xdr:rowOff>9525</xdr:rowOff>
    </xdr:from>
    <xdr:to>
      <xdr:col>5</xdr:col>
      <xdr:colOff>619200</xdr:colOff>
      <xdr:row>14</xdr:row>
      <xdr:rowOff>641596</xdr:rowOff>
    </xdr:to>
    <xdr:pic>
      <xdr:nvPicPr>
        <xdr:cNvPr id="4" name="Afbeelding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72125" y="6524625"/>
          <a:ext cx="619200" cy="632071"/>
        </a:xfrm>
        <a:prstGeom prst="rect">
          <a:avLst/>
        </a:prstGeom>
      </xdr:spPr>
    </xdr:pic>
    <xdr:clientData/>
  </xdr:twoCellAnchor>
  <xdr:twoCellAnchor editAs="oneCell">
    <xdr:from>
      <xdr:col>5</xdr:col>
      <xdr:colOff>0</xdr:colOff>
      <xdr:row>42</xdr:row>
      <xdr:rowOff>0</xdr:rowOff>
    </xdr:from>
    <xdr:to>
      <xdr:col>5</xdr:col>
      <xdr:colOff>619200</xdr:colOff>
      <xdr:row>42</xdr:row>
      <xdr:rowOff>632071</xdr:rowOff>
    </xdr:to>
    <xdr:pic>
      <xdr:nvPicPr>
        <xdr:cNvPr id="5" name="Afbeelding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72125" y="19545300"/>
          <a:ext cx="619200" cy="632071"/>
        </a:xfrm>
        <a:prstGeom prst="rect">
          <a:avLst/>
        </a:prstGeom>
      </xdr:spPr>
    </xdr:pic>
    <xdr:clientData/>
  </xdr:twoCellAnchor>
  <xdr:twoCellAnchor editAs="oneCell">
    <xdr:from>
      <xdr:col>5</xdr:col>
      <xdr:colOff>0</xdr:colOff>
      <xdr:row>56</xdr:row>
      <xdr:rowOff>0</xdr:rowOff>
    </xdr:from>
    <xdr:to>
      <xdr:col>5</xdr:col>
      <xdr:colOff>619200</xdr:colOff>
      <xdr:row>56</xdr:row>
      <xdr:rowOff>632071</xdr:rowOff>
    </xdr:to>
    <xdr:pic>
      <xdr:nvPicPr>
        <xdr:cNvPr id="6" name="Afbeelding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72125" y="26060400"/>
          <a:ext cx="619200" cy="632071"/>
        </a:xfrm>
        <a:prstGeom prst="rect">
          <a:avLst/>
        </a:prstGeom>
      </xdr:spPr>
    </xdr:pic>
    <xdr:clientData/>
  </xdr:twoCellAnchor>
  <xdr:twoCellAnchor editAs="oneCell">
    <xdr:from>
      <xdr:col>5</xdr:col>
      <xdr:colOff>0</xdr:colOff>
      <xdr:row>70</xdr:row>
      <xdr:rowOff>9525</xdr:rowOff>
    </xdr:from>
    <xdr:to>
      <xdr:col>5</xdr:col>
      <xdr:colOff>619200</xdr:colOff>
      <xdr:row>70</xdr:row>
      <xdr:rowOff>641596</xdr:rowOff>
    </xdr:to>
    <xdr:pic>
      <xdr:nvPicPr>
        <xdr:cNvPr id="7" name="Afbeelding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72125" y="32585025"/>
          <a:ext cx="619200" cy="632071"/>
        </a:xfrm>
        <a:prstGeom prst="rect">
          <a:avLst/>
        </a:prstGeom>
      </xdr:spPr>
    </xdr:pic>
    <xdr:clientData/>
  </xdr:twoCellAnchor>
  <xdr:twoCellAnchor editAs="oneCell">
    <xdr:from>
      <xdr:col>5</xdr:col>
      <xdr:colOff>0</xdr:colOff>
      <xdr:row>84</xdr:row>
      <xdr:rowOff>0</xdr:rowOff>
    </xdr:from>
    <xdr:to>
      <xdr:col>5</xdr:col>
      <xdr:colOff>619200</xdr:colOff>
      <xdr:row>84</xdr:row>
      <xdr:rowOff>632071</xdr:rowOff>
    </xdr:to>
    <xdr:pic>
      <xdr:nvPicPr>
        <xdr:cNvPr id="8" name="Afbeelding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72125" y="39090600"/>
          <a:ext cx="619200" cy="632071"/>
        </a:xfrm>
        <a:prstGeom prst="rect">
          <a:avLst/>
        </a:prstGeom>
      </xdr:spPr>
    </xdr:pic>
    <xdr:clientData/>
  </xdr:twoCellAnchor>
  <xdr:twoCellAnchor editAs="oneCell">
    <xdr:from>
      <xdr:col>5</xdr:col>
      <xdr:colOff>0</xdr:colOff>
      <xdr:row>98</xdr:row>
      <xdr:rowOff>19050</xdr:rowOff>
    </xdr:from>
    <xdr:to>
      <xdr:col>5</xdr:col>
      <xdr:colOff>619200</xdr:colOff>
      <xdr:row>98</xdr:row>
      <xdr:rowOff>651121</xdr:rowOff>
    </xdr:to>
    <xdr:pic>
      <xdr:nvPicPr>
        <xdr:cNvPr id="9" name="Afbeelding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72125" y="45624750"/>
          <a:ext cx="619200" cy="632071"/>
        </a:xfrm>
        <a:prstGeom prst="rect">
          <a:avLst/>
        </a:prstGeom>
      </xdr:spPr>
    </xdr:pic>
    <xdr:clientData/>
  </xdr:twoCellAnchor>
  <xdr:twoCellAnchor editAs="oneCell">
    <xdr:from>
      <xdr:col>5</xdr:col>
      <xdr:colOff>0</xdr:colOff>
      <xdr:row>112</xdr:row>
      <xdr:rowOff>9525</xdr:rowOff>
    </xdr:from>
    <xdr:to>
      <xdr:col>5</xdr:col>
      <xdr:colOff>619200</xdr:colOff>
      <xdr:row>112</xdr:row>
      <xdr:rowOff>641596</xdr:rowOff>
    </xdr:to>
    <xdr:pic>
      <xdr:nvPicPr>
        <xdr:cNvPr id="10" name="Afbeelding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72125" y="52130325"/>
          <a:ext cx="619200" cy="632071"/>
        </a:xfrm>
        <a:prstGeom prst="rect">
          <a:avLst/>
        </a:prstGeom>
      </xdr:spPr>
    </xdr:pic>
    <xdr:clientData/>
  </xdr:twoCellAnchor>
  <xdr:twoCellAnchor editAs="oneCell">
    <xdr:from>
      <xdr:col>5</xdr:col>
      <xdr:colOff>0</xdr:colOff>
      <xdr:row>126</xdr:row>
      <xdr:rowOff>0</xdr:rowOff>
    </xdr:from>
    <xdr:to>
      <xdr:col>5</xdr:col>
      <xdr:colOff>619200</xdr:colOff>
      <xdr:row>126</xdr:row>
      <xdr:rowOff>632071</xdr:rowOff>
    </xdr:to>
    <xdr:pic>
      <xdr:nvPicPr>
        <xdr:cNvPr id="11" name="Afbeelding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72125" y="58635900"/>
          <a:ext cx="619200" cy="632071"/>
        </a:xfrm>
        <a:prstGeom prst="rect">
          <a:avLst/>
        </a:prstGeom>
      </xdr:spPr>
    </xdr:pic>
    <xdr:clientData/>
  </xdr:twoCellAnchor>
  <xdr:twoCellAnchor editAs="oneCell">
    <xdr:from>
      <xdr:col>5</xdr:col>
      <xdr:colOff>0</xdr:colOff>
      <xdr:row>140</xdr:row>
      <xdr:rowOff>0</xdr:rowOff>
    </xdr:from>
    <xdr:to>
      <xdr:col>5</xdr:col>
      <xdr:colOff>619200</xdr:colOff>
      <xdr:row>140</xdr:row>
      <xdr:rowOff>632071</xdr:rowOff>
    </xdr:to>
    <xdr:pic>
      <xdr:nvPicPr>
        <xdr:cNvPr id="12" name="Afbeelding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72125" y="65151000"/>
          <a:ext cx="619200" cy="632071"/>
        </a:xfrm>
        <a:prstGeom prst="rect">
          <a:avLst/>
        </a:prstGeom>
      </xdr:spPr>
    </xdr:pic>
    <xdr:clientData/>
  </xdr:twoCellAnchor>
  <xdr:twoCellAnchor editAs="oneCell">
    <xdr:from>
      <xdr:col>5</xdr:col>
      <xdr:colOff>0</xdr:colOff>
      <xdr:row>154</xdr:row>
      <xdr:rowOff>0</xdr:rowOff>
    </xdr:from>
    <xdr:to>
      <xdr:col>5</xdr:col>
      <xdr:colOff>619200</xdr:colOff>
      <xdr:row>154</xdr:row>
      <xdr:rowOff>632071</xdr:rowOff>
    </xdr:to>
    <xdr:pic>
      <xdr:nvPicPr>
        <xdr:cNvPr id="13" name="Afbeelding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72125" y="71666100"/>
          <a:ext cx="619200" cy="632071"/>
        </a:xfrm>
        <a:prstGeom prst="rect">
          <a:avLst/>
        </a:prstGeom>
      </xdr:spPr>
    </xdr:pic>
    <xdr:clientData/>
  </xdr:twoCellAnchor>
</xdr:wsDr>
</file>

<file path=xl/theme/theme1.xml><?xml version="1.0" encoding="utf-8"?>
<a:theme xmlns:a="http://schemas.openxmlformats.org/drawingml/2006/main" name="Office Theme">
  <a:themeElements>
    <a:clrScheme name="Academic Calendar">
      <a:dk1>
        <a:srgbClr val="000000"/>
      </a:dk1>
      <a:lt1>
        <a:srgbClr val="FFFFFF"/>
      </a:lt1>
      <a:dk2>
        <a:srgbClr val="616668"/>
      </a:dk2>
      <a:lt2>
        <a:srgbClr val="F8F8F9"/>
      </a:lt2>
      <a:accent1>
        <a:srgbClr val="329E95"/>
      </a:accent1>
      <a:accent2>
        <a:srgbClr val="F4812B"/>
      </a:accent2>
      <a:accent3>
        <a:srgbClr val="EDB000"/>
      </a:accent3>
      <a:accent4>
        <a:srgbClr val="79B142"/>
      </a:accent4>
      <a:accent5>
        <a:srgbClr val="E34742"/>
      </a:accent5>
      <a:accent6>
        <a:srgbClr val="6D426F"/>
      </a:accent6>
      <a:hlink>
        <a:srgbClr val="2388CF"/>
      </a:hlink>
      <a:folHlink>
        <a:srgbClr val="6D426F"/>
      </a:folHlink>
    </a:clrScheme>
    <a:fontScheme name="Custom 2">
      <a:majorFont>
        <a:latin typeface="Arial"/>
        <a:ea typeface=""/>
        <a:cs typeface=""/>
      </a:majorFont>
      <a:minorFont>
        <a:latin typeface="Trebuchet M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249977111117893"/>
    <pageSetUpPr autoPageBreaks="0" fitToPage="1"/>
  </sheetPr>
  <dimension ref="A1:H168"/>
  <sheetViews>
    <sheetView showGridLines="0" tabSelected="1" topLeftCell="A56" zoomScaleNormal="100" workbookViewId="0">
      <selection activeCell="G62" sqref="G62"/>
    </sheetView>
  </sheetViews>
  <sheetFormatPr defaultColWidth="8.77734375" defaultRowHeight="14.4" x14ac:dyDescent="0.3"/>
  <cols>
    <col min="1" max="1" width="2" customWidth="1"/>
    <col min="2" max="2" width="18.21875" customWidth="1"/>
    <col min="3" max="3" width="17.6640625" customWidth="1"/>
    <col min="4" max="4" width="18.44140625" customWidth="1"/>
    <col min="5" max="8" width="17.6640625" customWidth="1"/>
    <col min="9" max="9" width="2.44140625" customWidth="1"/>
    <col min="14" max="14" width="6.77734375" customWidth="1"/>
  </cols>
  <sheetData>
    <row r="1" spans="1:8" ht="54" customHeight="1" x14ac:dyDescent="0.9">
      <c r="A1" s="2"/>
      <c r="B1" s="1">
        <f ca="1">YEAR(TODAY())</f>
        <v>2020</v>
      </c>
      <c r="C1" s="37" t="s">
        <v>0</v>
      </c>
      <c r="D1" s="37"/>
      <c r="E1" s="37"/>
      <c r="F1" s="2"/>
      <c r="G1" s="2"/>
      <c r="H1" s="2"/>
    </row>
    <row r="2" spans="1:8" ht="14.25" customHeight="1" x14ac:dyDescent="0.3">
      <c r="A2" s="3"/>
      <c r="B2" s="4" t="s">
        <v>1</v>
      </c>
      <c r="C2" s="22" t="s">
        <v>2</v>
      </c>
      <c r="D2" s="4" t="s">
        <v>3</v>
      </c>
      <c r="E2" s="22" t="s">
        <v>4</v>
      </c>
      <c r="F2" s="4" t="s">
        <v>5</v>
      </c>
      <c r="G2" s="22" t="s">
        <v>6</v>
      </c>
      <c r="H2" s="4" t="s">
        <v>7</v>
      </c>
    </row>
    <row r="3" spans="1:8" ht="16.5" customHeight="1" x14ac:dyDescent="0.3">
      <c r="B3" s="10">
        <f t="array" aca="1" ref="B3:H3" ca="1">Jours+1+DATE(Calendrier1an,OptionCalendrier1mois,1)-WEEKDAY(DATE(Calendrier1an,OptionCalendrier1mois,1),OptionJoursemaine)</f>
        <v>44039</v>
      </c>
      <c r="C3" s="10">
        <f ca="1"/>
        <v>44040</v>
      </c>
      <c r="D3" s="10">
        <f ca="1"/>
        <v>44041</v>
      </c>
      <c r="E3" s="10">
        <f ca="1"/>
        <v>44042</v>
      </c>
      <c r="F3" s="10">
        <f ca="1"/>
        <v>44043</v>
      </c>
      <c r="G3" s="10">
        <f ca="1"/>
        <v>44044</v>
      </c>
      <c r="H3" s="11">
        <f ca="1"/>
        <v>44045</v>
      </c>
    </row>
    <row r="4" spans="1:8" ht="56.25" customHeight="1" x14ac:dyDescent="0.3">
      <c r="B4" s="6"/>
      <c r="C4" s="6"/>
      <c r="D4" s="6"/>
      <c r="E4" s="6"/>
      <c r="F4" s="6"/>
      <c r="G4" s="6"/>
      <c r="H4" s="7"/>
    </row>
    <row r="5" spans="1:8" ht="16.5" customHeight="1" x14ac:dyDescent="0.3">
      <c r="B5" s="10">
        <f t="array" aca="1" ref="B5:H5" ca="1">Jours+8+DATE(Calendrier1an,OptionCalendrier1mois,1)-WEEKDAY(DATE(Calendrier1an,OptionCalendrier1mois,1),OptionJoursemaine)</f>
        <v>44046</v>
      </c>
      <c r="C5" s="10">
        <f ca="1"/>
        <v>44047</v>
      </c>
      <c r="D5" s="10">
        <f ca="1"/>
        <v>44048</v>
      </c>
      <c r="E5" s="10">
        <f ca="1"/>
        <v>44049</v>
      </c>
      <c r="F5" s="10">
        <f ca="1"/>
        <v>44050</v>
      </c>
      <c r="G5" s="10">
        <f ca="1"/>
        <v>44051</v>
      </c>
      <c r="H5" s="11">
        <f ca="1"/>
        <v>44052</v>
      </c>
    </row>
    <row r="6" spans="1:8" ht="56.25" customHeight="1" x14ac:dyDescent="0.3">
      <c r="B6" s="6"/>
      <c r="C6" s="6"/>
      <c r="D6" s="6"/>
      <c r="E6" s="6"/>
      <c r="F6" s="6"/>
      <c r="G6" s="6"/>
      <c r="H6" s="9"/>
    </row>
    <row r="7" spans="1:8" ht="16.5" customHeight="1" x14ac:dyDescent="0.3">
      <c r="B7" s="10">
        <f t="array" aca="1" ref="B7:H7" ca="1">Jours+15+DATE(Calendrier1an,OptionCalendrier1mois,1)-WEEKDAY(DATE(Calendrier1an,OptionCalendrier1mois,1),OptionJoursemaine)</f>
        <v>44053</v>
      </c>
      <c r="C7" s="10">
        <f ca="1"/>
        <v>44054</v>
      </c>
      <c r="D7" s="10">
        <f ca="1"/>
        <v>44055</v>
      </c>
      <c r="E7" s="10">
        <f ca="1"/>
        <v>44056</v>
      </c>
      <c r="F7" s="10">
        <f ca="1"/>
        <v>44057</v>
      </c>
      <c r="G7" s="10">
        <f ca="1"/>
        <v>44058</v>
      </c>
      <c r="H7" s="11">
        <f ca="1"/>
        <v>44059</v>
      </c>
    </row>
    <row r="8" spans="1:8" ht="56.25" customHeight="1" x14ac:dyDescent="0.3">
      <c r="B8" s="6"/>
      <c r="C8" s="6"/>
      <c r="D8" s="6"/>
      <c r="E8" s="6"/>
      <c r="F8" s="6"/>
      <c r="G8" s="6"/>
      <c r="H8" s="7"/>
    </row>
    <row r="9" spans="1:8" ht="16.5" customHeight="1" x14ac:dyDescent="0.3">
      <c r="B9" s="10">
        <f t="array" aca="1" ref="B9:H9" ca="1">Jours+22+DATE(Calendrier1an,OptionCalendrier1mois,1)-WEEKDAY(DATE(Calendrier1an,OptionCalendrier1mois,1),OptionJoursemaine)</f>
        <v>44060</v>
      </c>
      <c r="C9" s="10">
        <f ca="1"/>
        <v>44061</v>
      </c>
      <c r="D9" s="10">
        <f ca="1"/>
        <v>44062</v>
      </c>
      <c r="E9" s="10">
        <f ca="1"/>
        <v>44063</v>
      </c>
      <c r="F9" s="10">
        <f ca="1"/>
        <v>44064</v>
      </c>
      <c r="G9" s="10">
        <f ca="1"/>
        <v>44065</v>
      </c>
      <c r="H9" s="11">
        <f ca="1"/>
        <v>44066</v>
      </c>
    </row>
    <row r="10" spans="1:8" ht="56.25" customHeight="1" x14ac:dyDescent="0.3">
      <c r="B10" s="6"/>
      <c r="C10" s="6"/>
      <c r="D10" s="6"/>
      <c r="E10" s="6"/>
      <c r="F10" s="6"/>
      <c r="G10" s="6"/>
      <c r="H10" s="7"/>
    </row>
    <row r="11" spans="1:8" ht="16.5" customHeight="1" x14ac:dyDescent="0.3">
      <c r="B11" s="10">
        <f t="array" aca="1" ref="B11:H11" ca="1">Jours+29+DATE(Calendrier1an,OptionCalendrier1mois,1)-WEEKDAY(DATE(Calendrier1an,OptionCalendrier1mois,1),OptionJoursemaine)</f>
        <v>44067</v>
      </c>
      <c r="C11" s="10">
        <f ca="1"/>
        <v>44068</v>
      </c>
      <c r="D11" s="10">
        <f ca="1"/>
        <v>44069</v>
      </c>
      <c r="E11" s="10">
        <f ca="1"/>
        <v>44070</v>
      </c>
      <c r="F11" s="10">
        <f ca="1"/>
        <v>44071</v>
      </c>
      <c r="G11" s="10">
        <f ca="1"/>
        <v>44072</v>
      </c>
      <c r="H11" s="11">
        <f ca="1"/>
        <v>44073</v>
      </c>
    </row>
    <row r="12" spans="1:8" ht="57" customHeight="1" x14ac:dyDescent="0.3">
      <c r="B12" s="6"/>
      <c r="C12" s="6"/>
      <c r="D12" s="6"/>
      <c r="E12" s="6"/>
      <c r="F12" s="6"/>
      <c r="G12" s="6"/>
      <c r="H12" s="7"/>
    </row>
    <row r="13" spans="1:8" ht="16.5" customHeight="1" x14ac:dyDescent="0.3">
      <c r="B13" s="10">
        <f t="array" aca="1" ref="B13:C13" ca="1">Jours+36+DATE(Calendrier1an,OptionCalendrier1mois,1)-WEEKDAY(DATE(Calendrier1an,OptionCalendrier1mois,1),OptionJoursemaine)</f>
        <v>44074</v>
      </c>
      <c r="C13" s="10">
        <f ca="1"/>
        <v>44075</v>
      </c>
      <c r="D13" s="36" t="s">
        <v>8</v>
      </c>
      <c r="E13" s="36"/>
      <c r="F13" s="36"/>
      <c r="G13" s="36"/>
      <c r="H13" s="36"/>
    </row>
    <row r="14" spans="1:8" ht="63.75" customHeight="1" x14ac:dyDescent="0.3">
      <c r="B14" s="6"/>
      <c r="C14" s="6"/>
      <c r="D14" s="30"/>
      <c r="E14" s="30"/>
      <c r="F14" s="30"/>
      <c r="G14" s="30"/>
      <c r="H14" s="30"/>
    </row>
    <row r="15" spans="1:8" ht="54" customHeight="1" x14ac:dyDescent="0.9">
      <c r="A15" s="2"/>
      <c r="B15" s="1">
        <f ca="1">YEAR(DATE(Calendrier1an,OptionCalendrier1mois+1,1))</f>
        <v>2020</v>
      </c>
      <c r="C15" s="35" t="s">
        <v>9</v>
      </c>
      <c r="D15" s="35"/>
      <c r="E15" s="35"/>
      <c r="F15" s="5"/>
      <c r="G15" s="5"/>
      <c r="H15" s="2"/>
    </row>
    <row r="16" spans="1:8" ht="14.25" customHeight="1" x14ac:dyDescent="0.3">
      <c r="A16" s="3"/>
      <c r="B16" s="4" t="s">
        <v>1</v>
      </c>
      <c r="C16" s="22" t="s">
        <v>2</v>
      </c>
      <c r="D16" s="4" t="s">
        <v>3</v>
      </c>
      <c r="E16" s="22" t="s">
        <v>4</v>
      </c>
      <c r="F16" s="4" t="s">
        <v>5</v>
      </c>
      <c r="G16" s="22" t="s">
        <v>6</v>
      </c>
      <c r="H16" s="4" t="s">
        <v>7</v>
      </c>
    </row>
    <row r="17" spans="1:8" ht="16.5" customHeight="1" x14ac:dyDescent="0.3">
      <c r="B17" s="10">
        <f t="array" aca="1" ref="B17:H17" ca="1">Jours+1+DATE(Calendrier2ans,OptionCalendrier2mois,1)-WEEKDAY(DATE(Calendrier2ans,OptionCalendrier2mois,1),OptionJoursemaine)</f>
        <v>44074</v>
      </c>
      <c r="C17" s="10">
        <f ca="1"/>
        <v>44075</v>
      </c>
      <c r="D17" s="10">
        <f ca="1"/>
        <v>44076</v>
      </c>
      <c r="E17" s="10">
        <f ca="1"/>
        <v>44077</v>
      </c>
      <c r="F17" s="10">
        <f ca="1"/>
        <v>44078</v>
      </c>
      <c r="G17" s="10">
        <f ca="1"/>
        <v>44079</v>
      </c>
      <c r="H17" s="11">
        <f ca="1"/>
        <v>44080</v>
      </c>
    </row>
    <row r="18" spans="1:8" ht="56.25" customHeight="1" x14ac:dyDescent="0.3">
      <c r="B18" s="6"/>
      <c r="C18" s="6"/>
      <c r="D18" s="6"/>
      <c r="E18" s="6"/>
      <c r="F18" s="6"/>
      <c r="G18" s="6"/>
      <c r="H18" s="7"/>
    </row>
    <row r="19" spans="1:8" ht="16.5" customHeight="1" x14ac:dyDescent="0.3">
      <c r="B19" s="10">
        <f t="array" aca="1" ref="B19:H19" ca="1">Jours+8+DATE(Calendrier2ans,OptionCalendrier2mois,1)-WEEKDAY(DATE(Calendrier2ans,OptionCalendrier2mois,1),OptionJoursemaine)</f>
        <v>44081</v>
      </c>
      <c r="C19" s="10">
        <f ca="1"/>
        <v>44082</v>
      </c>
      <c r="D19" s="10">
        <f ca="1"/>
        <v>44083</v>
      </c>
      <c r="E19" s="10">
        <f ca="1"/>
        <v>44084</v>
      </c>
      <c r="F19" s="10">
        <f ca="1"/>
        <v>44085</v>
      </c>
      <c r="G19" s="10">
        <f ca="1"/>
        <v>44086</v>
      </c>
      <c r="H19" s="11">
        <f ca="1"/>
        <v>44087</v>
      </c>
    </row>
    <row r="20" spans="1:8" ht="56.25" customHeight="1" x14ac:dyDescent="0.3">
      <c r="B20" s="6"/>
      <c r="C20" s="6"/>
      <c r="D20" s="6"/>
      <c r="E20" s="6"/>
      <c r="F20" s="6"/>
      <c r="G20" s="6"/>
      <c r="H20" s="7"/>
    </row>
    <row r="21" spans="1:8" ht="16.5" customHeight="1" x14ac:dyDescent="0.3">
      <c r="B21" s="10">
        <f t="array" aca="1" ref="B21:H21" ca="1">Jours+15+DATE(Calendrier2ans,OptionCalendrier2mois,1)-WEEKDAY(DATE(Calendrier2ans,OptionCalendrier2mois,1),OptionJoursemaine)</f>
        <v>44088</v>
      </c>
      <c r="C21" s="10">
        <f ca="1"/>
        <v>44089</v>
      </c>
      <c r="D21" s="10">
        <f ca="1"/>
        <v>44090</v>
      </c>
      <c r="E21" s="10">
        <f ca="1"/>
        <v>44091</v>
      </c>
      <c r="F21" s="10">
        <f ca="1"/>
        <v>44092</v>
      </c>
      <c r="G21" s="10">
        <f ca="1"/>
        <v>44093</v>
      </c>
      <c r="H21" s="14">
        <f ca="1"/>
        <v>44094</v>
      </c>
    </row>
    <row r="22" spans="1:8" ht="56.25" customHeight="1" x14ac:dyDescent="0.3">
      <c r="B22" s="6"/>
      <c r="C22" s="6"/>
      <c r="D22" s="6"/>
      <c r="E22" s="6"/>
      <c r="F22" s="6"/>
      <c r="G22" s="6"/>
      <c r="H22" s="19" t="s">
        <v>19</v>
      </c>
    </row>
    <row r="23" spans="1:8" ht="16.5" customHeight="1" x14ac:dyDescent="0.3">
      <c r="B23" s="15">
        <f t="array" aca="1" ref="B23:H23" ca="1">Jours+22+DATE(Calendrier2ans,OptionCalendrier2mois,1)-WEEKDAY(DATE(Calendrier2ans,OptionCalendrier2mois,1),OptionJoursemaine)</f>
        <v>44095</v>
      </c>
      <c r="C23" s="15">
        <f ca="1"/>
        <v>44096</v>
      </c>
      <c r="D23" s="15">
        <f ca="1"/>
        <v>44097</v>
      </c>
      <c r="E23" s="15">
        <f ca="1"/>
        <v>44098</v>
      </c>
      <c r="F23" s="15">
        <f ca="1"/>
        <v>44099</v>
      </c>
      <c r="G23" s="15">
        <f ca="1"/>
        <v>44100</v>
      </c>
      <c r="H23" s="14">
        <f ca="1"/>
        <v>44101</v>
      </c>
    </row>
    <row r="24" spans="1:8" ht="56.25" customHeight="1" x14ac:dyDescent="0.3">
      <c r="B24" s="18" t="s">
        <v>35</v>
      </c>
      <c r="C24" s="16"/>
      <c r="D24" s="16"/>
      <c r="E24" s="16"/>
      <c r="F24" s="16"/>
      <c r="G24" s="16"/>
      <c r="H24" s="13"/>
    </row>
    <row r="25" spans="1:8" ht="16.5" customHeight="1" x14ac:dyDescent="0.3">
      <c r="B25" s="15">
        <f t="array" aca="1" ref="B25:H25" ca="1">Jours+29+DATE(Calendrier2ans,OptionCalendrier2mois,1)-WEEKDAY(DATE(Calendrier2ans,OptionCalendrier2mois,1),OptionJoursemaine)</f>
        <v>44102</v>
      </c>
      <c r="C25" s="15">
        <f ca="1"/>
        <v>44103</v>
      </c>
      <c r="D25" s="15">
        <f ca="1"/>
        <v>44104</v>
      </c>
      <c r="E25" s="15">
        <f ca="1"/>
        <v>44105</v>
      </c>
      <c r="F25" s="15">
        <f ca="1"/>
        <v>44106</v>
      </c>
      <c r="G25" s="15">
        <f ca="1"/>
        <v>44107</v>
      </c>
      <c r="H25" s="14">
        <f ca="1"/>
        <v>44108</v>
      </c>
    </row>
    <row r="26" spans="1:8" ht="57" customHeight="1" x14ac:dyDescent="0.3">
      <c r="B26" s="16"/>
      <c r="C26" s="16"/>
      <c r="D26" s="16"/>
      <c r="E26" s="16"/>
      <c r="F26" s="16"/>
      <c r="G26" s="16"/>
      <c r="H26" s="17"/>
    </row>
    <row r="27" spans="1:8" ht="16.5" customHeight="1" x14ac:dyDescent="0.3">
      <c r="B27" s="15">
        <f t="array" aca="1" ref="B27:C27" ca="1">Jours+36+DATE(Calendrier2ans,OptionCalendrier2mois,1)-WEEKDAY(DATE(Calendrier2ans,OptionCalendrier2mois,1),OptionJoursemaine)</f>
        <v>44109</v>
      </c>
      <c r="C27" s="15">
        <f ca="1"/>
        <v>44110</v>
      </c>
      <c r="D27" s="36" t="s">
        <v>8</v>
      </c>
      <c r="E27" s="36"/>
      <c r="F27" s="36"/>
      <c r="G27" s="36"/>
      <c r="H27" s="36"/>
    </row>
    <row r="28" spans="1:8" ht="63.75" customHeight="1" x14ac:dyDescent="0.3">
      <c r="B28" s="16"/>
      <c r="C28" s="16"/>
      <c r="D28" s="33" t="s">
        <v>36</v>
      </c>
      <c r="E28" s="33"/>
      <c r="F28" s="33"/>
      <c r="G28" s="33"/>
      <c r="H28" s="33"/>
    </row>
    <row r="29" spans="1:8" ht="54" customHeight="1" x14ac:dyDescent="0.9">
      <c r="A29" s="2"/>
      <c r="B29" s="1">
        <f ca="1">YEAR(DATE(Calendrier2ans,OptionCalendrier2mois+1,1))</f>
        <v>2020</v>
      </c>
      <c r="C29" s="35" t="s">
        <v>10</v>
      </c>
      <c r="D29" s="35"/>
      <c r="E29" s="35"/>
      <c r="F29" s="5"/>
      <c r="G29" s="5"/>
      <c r="H29" s="2"/>
    </row>
    <row r="30" spans="1:8" ht="14.25" customHeight="1" x14ac:dyDescent="0.3">
      <c r="A30" s="3"/>
      <c r="B30" s="4" t="s">
        <v>1</v>
      </c>
      <c r="C30" s="12" t="s">
        <v>2</v>
      </c>
      <c r="D30" s="4" t="s">
        <v>3</v>
      </c>
      <c r="E30" s="12" t="s">
        <v>4</v>
      </c>
      <c r="F30" s="4" t="s">
        <v>5</v>
      </c>
      <c r="G30" s="12" t="s">
        <v>6</v>
      </c>
      <c r="H30" s="4" t="s">
        <v>7</v>
      </c>
    </row>
    <row r="31" spans="1:8" ht="16.5" customHeight="1" x14ac:dyDescent="0.3">
      <c r="B31" s="15">
        <f t="array" aca="1" ref="B31:H31" ca="1">Jours+1+DATE(Calendrier3ans,OptionCalendrier3mois,1)-WEEKDAY(DATE(Calendrier3ans,OptionCalendrier3mois,1),OptionJoursemaine)</f>
        <v>44102</v>
      </c>
      <c r="C31" s="15">
        <f ca="1"/>
        <v>44103</v>
      </c>
      <c r="D31" s="15">
        <f ca="1"/>
        <v>44104</v>
      </c>
      <c r="E31" s="15">
        <f ca="1"/>
        <v>44105</v>
      </c>
      <c r="F31" s="15">
        <f ca="1"/>
        <v>44106</v>
      </c>
      <c r="G31" s="15">
        <f ca="1"/>
        <v>44107</v>
      </c>
      <c r="H31" s="14">
        <f ca="1"/>
        <v>44108</v>
      </c>
    </row>
    <row r="32" spans="1:8" ht="56.25" customHeight="1" x14ac:dyDescent="0.3">
      <c r="B32" s="16"/>
      <c r="C32" s="16"/>
      <c r="D32" s="16"/>
      <c r="E32" s="16"/>
      <c r="F32" s="16"/>
      <c r="G32" s="16"/>
      <c r="H32" s="13"/>
    </row>
    <row r="33" spans="1:8" ht="16.5" customHeight="1" x14ac:dyDescent="0.3">
      <c r="B33" s="15">
        <f t="array" aca="1" ref="B33:H33" ca="1">Jours+8+DATE(Calendrier3ans,OptionCalendrier3mois,1)-WEEKDAY(DATE(Calendrier3ans,OptionCalendrier3mois,1),OptionJoursemaine)</f>
        <v>44109</v>
      </c>
      <c r="C33" s="15">
        <f ca="1"/>
        <v>44110</v>
      </c>
      <c r="D33" s="15">
        <f ca="1"/>
        <v>44111</v>
      </c>
      <c r="E33" s="15">
        <f ca="1"/>
        <v>44112</v>
      </c>
      <c r="F33" s="15">
        <f ca="1"/>
        <v>44113</v>
      </c>
      <c r="G33" s="15">
        <f ca="1"/>
        <v>44114</v>
      </c>
      <c r="H33" s="14">
        <f ca="1"/>
        <v>44115</v>
      </c>
    </row>
    <row r="34" spans="1:8" ht="56.25" customHeight="1" x14ac:dyDescent="0.3">
      <c r="B34" s="16"/>
      <c r="C34" s="16"/>
      <c r="D34" s="16"/>
      <c r="E34" s="16"/>
      <c r="F34" s="16"/>
      <c r="G34" s="16"/>
      <c r="H34" s="13"/>
    </row>
    <row r="35" spans="1:8" ht="16.5" customHeight="1" x14ac:dyDescent="0.3">
      <c r="B35" s="15">
        <f t="array" aca="1" ref="B35:H35" ca="1">Jours+15+DATE(Calendrier3ans,OptionCalendrier3mois,1)-WEEKDAY(DATE(Calendrier3ans,OptionCalendrier3mois,1),OptionJoursemaine)</f>
        <v>44116</v>
      </c>
      <c r="C35" s="15">
        <f ca="1"/>
        <v>44117</v>
      </c>
      <c r="D35" s="15">
        <f ca="1"/>
        <v>44118</v>
      </c>
      <c r="E35" s="15">
        <f ca="1"/>
        <v>44119</v>
      </c>
      <c r="F35" s="15">
        <f ca="1"/>
        <v>44120</v>
      </c>
      <c r="G35" s="15">
        <f ca="1"/>
        <v>44121</v>
      </c>
      <c r="H35" s="14">
        <f ca="1"/>
        <v>44122</v>
      </c>
    </row>
    <row r="36" spans="1:8" ht="56.25" customHeight="1" x14ac:dyDescent="0.3">
      <c r="B36" s="16"/>
      <c r="C36" s="16"/>
      <c r="D36" s="16"/>
      <c r="E36" s="16"/>
      <c r="F36" s="16"/>
      <c r="G36" s="16"/>
      <c r="H36" s="13"/>
    </row>
    <row r="37" spans="1:8" ht="16.5" customHeight="1" x14ac:dyDescent="0.3">
      <c r="B37" s="15">
        <f t="array" aca="1" ref="B37:H37" ca="1">Jours+22+DATE(Calendrier3ans,OptionCalendrier3mois,1)-WEEKDAY(DATE(Calendrier3ans,OptionCalendrier3mois,1),OptionJoursemaine)</f>
        <v>44123</v>
      </c>
      <c r="C37" s="15">
        <f ca="1"/>
        <v>44124</v>
      </c>
      <c r="D37" s="15">
        <f ca="1"/>
        <v>44125</v>
      </c>
      <c r="E37" s="15">
        <f ca="1"/>
        <v>44126</v>
      </c>
      <c r="F37" s="15">
        <f ca="1"/>
        <v>44127</v>
      </c>
      <c r="G37" s="15">
        <f ca="1"/>
        <v>44128</v>
      </c>
      <c r="H37" s="14">
        <f ca="1"/>
        <v>44129</v>
      </c>
    </row>
    <row r="38" spans="1:8" ht="56.25" customHeight="1" x14ac:dyDescent="0.3">
      <c r="B38" s="16"/>
      <c r="C38" s="16"/>
      <c r="D38" s="16"/>
      <c r="E38" s="16"/>
      <c r="F38" s="16"/>
      <c r="G38" s="16"/>
      <c r="H38" s="13"/>
    </row>
    <row r="39" spans="1:8" ht="16.5" customHeight="1" x14ac:dyDescent="0.3">
      <c r="B39" s="15">
        <f t="array" aca="1" ref="B39:H39" ca="1">Jours+29+DATE(Calendrier3ans,OptionCalendrier3mois,1)-WEEKDAY(DATE(Calendrier3ans,OptionCalendrier3mois,1),OptionJoursemaine)</f>
        <v>44130</v>
      </c>
      <c r="C39" s="15">
        <f ca="1"/>
        <v>44131</v>
      </c>
      <c r="D39" s="15">
        <f ca="1"/>
        <v>44132</v>
      </c>
      <c r="E39" s="15">
        <f ca="1"/>
        <v>44133</v>
      </c>
      <c r="F39" s="15">
        <f ca="1"/>
        <v>44134</v>
      </c>
      <c r="G39" s="10">
        <f ca="1"/>
        <v>44135</v>
      </c>
      <c r="H39" s="11">
        <f ca="1"/>
        <v>44136</v>
      </c>
    </row>
    <row r="40" spans="1:8" ht="57" customHeight="1" x14ac:dyDescent="0.3">
      <c r="B40" s="16"/>
      <c r="C40" s="16"/>
      <c r="D40" s="16"/>
      <c r="E40" s="16"/>
      <c r="F40" s="16"/>
      <c r="G40" s="21" t="s">
        <v>20</v>
      </c>
      <c r="H40" s="20"/>
    </row>
    <row r="41" spans="1:8" ht="16.5" customHeight="1" x14ac:dyDescent="0.3">
      <c r="B41" s="10">
        <f t="array" aca="1" ref="B41:C41" ca="1">Jours+36+DATE(Calendrier3ans,OptionCalendrier3mois,1)-WEEKDAY(DATE(Calendrier3ans,OptionCalendrier3mois,1),OptionJoursemaine)</f>
        <v>44137</v>
      </c>
      <c r="C41" s="10">
        <f ca="1"/>
        <v>44138</v>
      </c>
      <c r="D41" s="36" t="s">
        <v>8</v>
      </c>
      <c r="E41" s="36"/>
      <c r="F41" s="36"/>
      <c r="G41" s="36"/>
      <c r="H41" s="36"/>
    </row>
    <row r="42" spans="1:8" ht="63.75" customHeight="1" x14ac:dyDescent="0.3">
      <c r="B42" s="20"/>
      <c r="C42" s="20"/>
      <c r="D42" s="33" t="s">
        <v>21</v>
      </c>
      <c r="E42" s="33"/>
      <c r="F42" s="33"/>
      <c r="G42" s="33"/>
      <c r="H42" s="33"/>
    </row>
    <row r="43" spans="1:8" ht="54" customHeight="1" x14ac:dyDescent="0.9">
      <c r="A43" s="2"/>
      <c r="B43" s="1">
        <f ca="1">YEAR(DATE(Calendrier3ans,OptionCalendrier3mois+1,1))</f>
        <v>2020</v>
      </c>
      <c r="C43" s="35" t="s">
        <v>11</v>
      </c>
      <c r="D43" s="35"/>
      <c r="E43" s="35"/>
      <c r="F43" s="5"/>
      <c r="G43" s="5"/>
      <c r="H43" s="2"/>
    </row>
    <row r="44" spans="1:8" ht="14.25" customHeight="1" x14ac:dyDescent="0.3">
      <c r="A44" s="3"/>
      <c r="B44" s="4" t="s">
        <v>1</v>
      </c>
      <c r="C44" s="22" t="s">
        <v>2</v>
      </c>
      <c r="D44" s="4" t="s">
        <v>3</v>
      </c>
      <c r="E44" s="22" t="s">
        <v>4</v>
      </c>
      <c r="F44" s="4" t="s">
        <v>5</v>
      </c>
      <c r="G44" s="22" t="s">
        <v>6</v>
      </c>
      <c r="H44" s="4" t="s">
        <v>7</v>
      </c>
    </row>
    <row r="45" spans="1:8" ht="16.5" customHeight="1" x14ac:dyDescent="0.3">
      <c r="B45" s="15">
        <f t="array" aca="1" ref="B45:H45" ca="1">Jours+1+DATE(Calendrier4ans,OptionCalendrier4mois,1)-WEEKDAY(DATE(Calendrier4ans,OptionCalendrier4mois,1),OptionJoursemaine)</f>
        <v>44130</v>
      </c>
      <c r="C45" s="15">
        <f ca="1"/>
        <v>44131</v>
      </c>
      <c r="D45" s="15">
        <f ca="1"/>
        <v>44132</v>
      </c>
      <c r="E45" s="15">
        <f ca="1"/>
        <v>44133</v>
      </c>
      <c r="F45" s="15">
        <f ca="1"/>
        <v>44134</v>
      </c>
      <c r="G45" s="10">
        <f ca="1"/>
        <v>44135</v>
      </c>
      <c r="H45" s="11">
        <f ca="1"/>
        <v>44136</v>
      </c>
    </row>
    <row r="46" spans="1:8" ht="56.25" customHeight="1" x14ac:dyDescent="0.3">
      <c r="B46" s="16"/>
      <c r="C46" s="16"/>
      <c r="D46" s="16"/>
      <c r="E46" s="16"/>
      <c r="F46" s="16"/>
      <c r="G46" s="21" t="s">
        <v>20</v>
      </c>
      <c r="H46" s="20"/>
    </row>
    <row r="47" spans="1:8" ht="16.5" customHeight="1" x14ac:dyDescent="0.3">
      <c r="B47" s="10">
        <f t="array" aca="1" ref="B47:H47" ca="1">Jours+8+DATE(Calendrier4ans,OptionCalendrier4mois,1)-WEEKDAY(DATE(Calendrier4ans,OptionCalendrier4mois,1),OptionJoursemaine)</f>
        <v>44137</v>
      </c>
      <c r="C47" s="10">
        <f ca="1"/>
        <v>44138</v>
      </c>
      <c r="D47" s="10">
        <f ca="1"/>
        <v>44139</v>
      </c>
      <c r="E47" s="10">
        <f ca="1"/>
        <v>44140</v>
      </c>
      <c r="F47" s="10">
        <f ca="1"/>
        <v>44141</v>
      </c>
      <c r="G47" s="10">
        <f ca="1"/>
        <v>44142</v>
      </c>
      <c r="H47" s="11">
        <f ca="1"/>
        <v>44143</v>
      </c>
    </row>
    <row r="48" spans="1:8" ht="56.25" customHeight="1" x14ac:dyDescent="0.3">
      <c r="B48" s="20"/>
      <c r="C48" s="20"/>
      <c r="D48" s="20"/>
      <c r="E48" s="20"/>
      <c r="F48" s="21" t="s">
        <v>22</v>
      </c>
      <c r="G48" s="20"/>
      <c r="H48" s="20"/>
    </row>
    <row r="49" spans="1:8" ht="16.5" customHeight="1" x14ac:dyDescent="0.3">
      <c r="B49" s="15">
        <f t="array" aca="1" ref="B49:H49" ca="1">Jours+15+DATE(Calendrier4ans,OptionCalendrier4mois,1)-WEEKDAY(DATE(Calendrier4ans,OptionCalendrier4mois,1),OptionJoursemaine)</f>
        <v>44144</v>
      </c>
      <c r="C49" s="15">
        <f ca="1"/>
        <v>44145</v>
      </c>
      <c r="D49" s="15">
        <f ca="1"/>
        <v>44146</v>
      </c>
      <c r="E49" s="15">
        <f ca="1"/>
        <v>44147</v>
      </c>
      <c r="F49" s="15">
        <f ca="1"/>
        <v>44148</v>
      </c>
      <c r="G49" s="15">
        <f ca="1"/>
        <v>44149</v>
      </c>
      <c r="H49" s="14">
        <f ca="1"/>
        <v>44150</v>
      </c>
    </row>
    <row r="50" spans="1:8" ht="56.25" customHeight="1" x14ac:dyDescent="0.3">
      <c r="B50" s="23" t="s">
        <v>24</v>
      </c>
      <c r="C50" s="16"/>
      <c r="D50" s="16"/>
      <c r="E50" s="16"/>
      <c r="F50" s="16"/>
      <c r="G50" s="16"/>
      <c r="H50" s="13"/>
    </row>
    <row r="51" spans="1:8" ht="16.5" customHeight="1" x14ac:dyDescent="0.3">
      <c r="B51" s="15">
        <f t="array" aca="1" ref="B51:H51" ca="1">Jours+22+DATE(Calendrier4ans,OptionCalendrier4mois,1)-WEEKDAY(DATE(Calendrier4ans,OptionCalendrier4mois,1),OptionJoursemaine)</f>
        <v>44151</v>
      </c>
      <c r="C51" s="15">
        <f ca="1"/>
        <v>44152</v>
      </c>
      <c r="D51" s="15">
        <f ca="1"/>
        <v>44153</v>
      </c>
      <c r="E51" s="15">
        <f ca="1"/>
        <v>44154</v>
      </c>
      <c r="F51" s="15">
        <f ca="1"/>
        <v>44155</v>
      </c>
      <c r="G51" s="15">
        <f ca="1"/>
        <v>44156</v>
      </c>
      <c r="H51" s="14">
        <f ca="1"/>
        <v>44157</v>
      </c>
    </row>
    <row r="52" spans="1:8" ht="56.25" customHeight="1" x14ac:dyDescent="0.3">
      <c r="B52" s="16"/>
      <c r="C52" s="16"/>
      <c r="D52" s="16"/>
      <c r="E52" s="16"/>
      <c r="F52" s="16"/>
      <c r="G52" s="16"/>
      <c r="H52" s="13"/>
    </row>
    <row r="53" spans="1:8" ht="16.5" customHeight="1" x14ac:dyDescent="0.3">
      <c r="B53" s="15">
        <f t="array" aca="1" ref="B53:H53" ca="1">Jours+29+DATE(Calendrier4ans,OptionCalendrier4mois,1)-WEEKDAY(DATE(Calendrier4ans,OptionCalendrier4mois,1),OptionJoursemaine)</f>
        <v>44158</v>
      </c>
      <c r="C53" s="15">
        <f ca="1"/>
        <v>44159</v>
      </c>
      <c r="D53" s="15">
        <f ca="1"/>
        <v>44160</v>
      </c>
      <c r="E53" s="15">
        <f ca="1"/>
        <v>44161</v>
      </c>
      <c r="F53" s="15">
        <f ca="1"/>
        <v>44162</v>
      </c>
      <c r="G53" s="15">
        <f ca="1"/>
        <v>44163</v>
      </c>
      <c r="H53" s="14">
        <f ca="1"/>
        <v>44164</v>
      </c>
    </row>
    <row r="54" spans="1:8" ht="57" customHeight="1" x14ac:dyDescent="0.3">
      <c r="B54" s="16"/>
      <c r="C54" s="16"/>
      <c r="D54" s="16"/>
      <c r="E54" s="16"/>
      <c r="F54" s="16"/>
      <c r="G54" s="16"/>
      <c r="H54" s="17"/>
    </row>
    <row r="55" spans="1:8" ht="16.5" customHeight="1" x14ac:dyDescent="0.3">
      <c r="B55" s="10">
        <f t="array" aca="1" ref="B55:C55" ca="1">Jours+36+DATE(Calendrier4ans,OptionCalendrier4mois,1)-WEEKDAY(DATE(Calendrier4ans,OptionCalendrier4mois,1),OptionJoursemaine)</f>
        <v>44165</v>
      </c>
      <c r="C55" s="10">
        <f ca="1"/>
        <v>44166</v>
      </c>
      <c r="D55" s="31" t="s">
        <v>8</v>
      </c>
      <c r="E55" s="32"/>
      <c r="F55" s="32"/>
      <c r="G55" s="32"/>
      <c r="H55" s="32"/>
    </row>
    <row r="56" spans="1:8" ht="75" customHeight="1" x14ac:dyDescent="0.3">
      <c r="B56" s="6"/>
      <c r="C56" s="6"/>
      <c r="D56" s="33" t="s">
        <v>33</v>
      </c>
      <c r="E56" s="33"/>
      <c r="F56" s="33"/>
      <c r="G56" s="33"/>
      <c r="H56" s="33"/>
    </row>
    <row r="57" spans="1:8" ht="54" customHeight="1" x14ac:dyDescent="0.9">
      <c r="A57" s="2"/>
      <c r="B57" s="1">
        <f ca="1">YEAR(DATE(Calendrier4ans,OptionCalendrier4mois+1,1))</f>
        <v>2020</v>
      </c>
      <c r="C57" s="35" t="s">
        <v>12</v>
      </c>
      <c r="D57" s="35"/>
      <c r="E57" s="35"/>
      <c r="F57" s="5"/>
      <c r="G57" s="5"/>
      <c r="H57" s="2"/>
    </row>
    <row r="58" spans="1:8" ht="14.25" customHeight="1" x14ac:dyDescent="0.3">
      <c r="A58" s="3"/>
      <c r="B58" s="4" t="s">
        <v>1</v>
      </c>
      <c r="C58" s="12" t="s">
        <v>2</v>
      </c>
      <c r="D58" s="4" t="s">
        <v>3</v>
      </c>
      <c r="E58" s="12" t="s">
        <v>4</v>
      </c>
      <c r="F58" s="4" t="s">
        <v>5</v>
      </c>
      <c r="G58" s="12" t="s">
        <v>6</v>
      </c>
      <c r="H58" s="4" t="s">
        <v>7</v>
      </c>
    </row>
    <row r="59" spans="1:8" ht="16.5" customHeight="1" x14ac:dyDescent="0.3">
      <c r="B59" s="15">
        <f t="array" aca="1" ref="B59:H59" ca="1">Jours+1+DATE(Calendrier5ans,OptionCalendrier5mois,1)-WEEKDAY(DATE(Calendrier5ans,OptionCalendrier5mois,1),OptionJoursemaine)</f>
        <v>44165</v>
      </c>
      <c r="C59" s="15">
        <f ca="1"/>
        <v>44166</v>
      </c>
      <c r="D59" s="15">
        <f ca="1"/>
        <v>44167</v>
      </c>
      <c r="E59" s="15">
        <f ca="1"/>
        <v>44168</v>
      </c>
      <c r="F59" s="15">
        <f ca="1"/>
        <v>44169</v>
      </c>
      <c r="G59" s="15">
        <f ca="1"/>
        <v>44170</v>
      </c>
      <c r="H59" s="14">
        <f ca="1"/>
        <v>44171</v>
      </c>
    </row>
    <row r="60" spans="1:8" ht="56.25" customHeight="1" x14ac:dyDescent="0.3">
      <c r="B60" s="16"/>
      <c r="C60" s="16"/>
      <c r="D60" s="16"/>
      <c r="E60" s="16"/>
      <c r="F60" s="24"/>
      <c r="G60" s="16"/>
      <c r="H60" s="13"/>
    </row>
    <row r="61" spans="1:8" ht="16.5" customHeight="1" x14ac:dyDescent="0.3">
      <c r="B61" s="15">
        <f t="array" aca="1" ref="B61:H61" ca="1">Jours+8+DATE(Calendrier5ans,OptionCalendrier5mois,1)-WEEKDAY(DATE(Calendrier5ans,OptionCalendrier5mois,1),OptionJoursemaine)</f>
        <v>44172</v>
      </c>
      <c r="C61" s="15">
        <f ca="1"/>
        <v>44173</v>
      </c>
      <c r="D61" s="15">
        <f ca="1"/>
        <v>44174</v>
      </c>
      <c r="E61" s="15">
        <f ca="1"/>
        <v>44175</v>
      </c>
      <c r="F61" s="15">
        <f ca="1"/>
        <v>44176</v>
      </c>
      <c r="G61" s="10">
        <f ca="1"/>
        <v>44177</v>
      </c>
      <c r="H61" s="11">
        <f ca="1"/>
        <v>44178</v>
      </c>
    </row>
    <row r="62" spans="1:8" ht="66.75" customHeight="1" x14ac:dyDescent="0.3">
      <c r="B62" s="16"/>
      <c r="C62" s="16"/>
      <c r="D62" s="18"/>
      <c r="E62" s="16"/>
      <c r="F62" s="24" t="s">
        <v>25</v>
      </c>
      <c r="G62" s="6"/>
      <c r="H62" s="7"/>
    </row>
    <row r="63" spans="1:8" ht="16.5" customHeight="1" x14ac:dyDescent="0.3">
      <c r="B63" s="10">
        <f t="array" aca="1" ref="B63:H63" ca="1">Jours+15+DATE(Calendrier5ans,OptionCalendrier5mois,1)-WEEKDAY(DATE(Calendrier5ans,OptionCalendrier5mois,1),OptionJoursemaine)</f>
        <v>44179</v>
      </c>
      <c r="C63" s="10">
        <f ca="1"/>
        <v>44180</v>
      </c>
      <c r="D63" s="15">
        <f ca="1"/>
        <v>44181</v>
      </c>
      <c r="E63" s="10">
        <f ca="1"/>
        <v>44182</v>
      </c>
      <c r="F63" s="10">
        <f ca="1"/>
        <v>44183</v>
      </c>
      <c r="G63" s="10">
        <f ca="1"/>
        <v>44184</v>
      </c>
      <c r="H63" s="11">
        <f ca="1"/>
        <v>44185</v>
      </c>
    </row>
    <row r="64" spans="1:8" ht="56.25" customHeight="1" x14ac:dyDescent="0.3">
      <c r="B64" s="6"/>
      <c r="C64" s="6"/>
      <c r="D64" s="18" t="s">
        <v>39</v>
      </c>
      <c r="E64" s="6"/>
      <c r="F64" s="6"/>
      <c r="G64" s="21" t="s">
        <v>26</v>
      </c>
      <c r="H64" s="20"/>
    </row>
    <row r="65" spans="1:8" ht="16.5" customHeight="1" x14ac:dyDescent="0.3">
      <c r="B65" s="10">
        <f t="array" aca="1" ref="B65:H65" ca="1">Jours+22+DATE(Calendrier5ans,OptionCalendrier5mois,1)-WEEKDAY(DATE(Calendrier5ans,OptionCalendrier5mois,1),OptionJoursemaine)</f>
        <v>44186</v>
      </c>
      <c r="C65" s="10">
        <f ca="1"/>
        <v>44187</v>
      </c>
      <c r="D65" s="10">
        <f ca="1"/>
        <v>44188</v>
      </c>
      <c r="E65" s="10">
        <f ca="1"/>
        <v>44189</v>
      </c>
      <c r="F65" s="10">
        <f ca="1"/>
        <v>44190</v>
      </c>
      <c r="G65" s="10">
        <f ca="1"/>
        <v>44191</v>
      </c>
      <c r="H65" s="11">
        <f ca="1"/>
        <v>44192</v>
      </c>
    </row>
    <row r="66" spans="1:8" ht="56.25" customHeight="1" x14ac:dyDescent="0.3">
      <c r="B66" s="20"/>
      <c r="C66" s="20"/>
      <c r="D66" s="20"/>
      <c r="E66" s="20"/>
      <c r="F66" s="20"/>
      <c r="G66" s="20"/>
      <c r="H66" s="20"/>
    </row>
    <row r="67" spans="1:8" ht="16.5" customHeight="1" x14ac:dyDescent="0.3">
      <c r="B67" s="10">
        <f t="array" aca="1" ref="B67:H67" ca="1">Jours+29+DATE(Calendrier5ans,OptionCalendrier5mois,1)-WEEKDAY(DATE(Calendrier5ans,OptionCalendrier5mois,1),OptionJoursemaine)</f>
        <v>44193</v>
      </c>
      <c r="C67" s="10">
        <f ca="1"/>
        <v>44194</v>
      </c>
      <c r="D67" s="10">
        <f ca="1"/>
        <v>44195</v>
      </c>
      <c r="E67" s="10">
        <f ca="1"/>
        <v>44196</v>
      </c>
      <c r="F67" s="10">
        <f ca="1"/>
        <v>44197</v>
      </c>
      <c r="G67" s="10">
        <f ca="1"/>
        <v>44198</v>
      </c>
      <c r="H67" s="11">
        <f ca="1"/>
        <v>44199</v>
      </c>
    </row>
    <row r="68" spans="1:8" ht="57" customHeight="1" x14ac:dyDescent="0.3">
      <c r="B68" s="20"/>
      <c r="C68" s="20"/>
      <c r="D68" s="20"/>
      <c r="E68" s="20"/>
      <c r="F68" s="20"/>
      <c r="G68" s="20"/>
      <c r="H68" s="20"/>
    </row>
    <row r="69" spans="1:8" ht="16.5" customHeight="1" x14ac:dyDescent="0.3">
      <c r="B69" s="10">
        <f t="array" aca="1" ref="B69:C69" ca="1">Jours+36+DATE(Calendrier5ans,OptionCalendrier5mois,1)-WEEKDAY(DATE(Calendrier5ans,OptionCalendrier5mois,1),OptionJoursemaine)</f>
        <v>44200</v>
      </c>
      <c r="C69" s="10">
        <f ca="1"/>
        <v>44201</v>
      </c>
      <c r="D69" s="31" t="s">
        <v>8</v>
      </c>
      <c r="E69" s="32"/>
      <c r="F69" s="32"/>
      <c r="G69" s="32"/>
      <c r="H69" s="32"/>
    </row>
    <row r="70" spans="1:8" ht="63.75" customHeight="1" x14ac:dyDescent="0.3">
      <c r="B70" s="6"/>
      <c r="C70" s="6"/>
      <c r="D70" s="33" t="s">
        <v>27</v>
      </c>
      <c r="E70" s="33"/>
      <c r="F70" s="33"/>
      <c r="G70" s="33"/>
      <c r="H70" s="33"/>
    </row>
    <row r="71" spans="1:8" ht="54" customHeight="1" x14ac:dyDescent="0.9">
      <c r="A71" s="2"/>
      <c r="B71" s="1">
        <f ca="1">YEAR(DATE(Calendrier5ans,OptionCalendrier5mois+1,1))</f>
        <v>2021</v>
      </c>
      <c r="C71" s="35" t="s">
        <v>13</v>
      </c>
      <c r="D71" s="35"/>
      <c r="E71" s="35"/>
      <c r="F71" s="5"/>
      <c r="G71" s="5"/>
      <c r="H71" s="2"/>
    </row>
    <row r="72" spans="1:8" ht="14.25" customHeight="1" x14ac:dyDescent="0.3">
      <c r="A72" s="3"/>
      <c r="B72" s="4" t="s">
        <v>1</v>
      </c>
      <c r="C72" s="12" t="s">
        <v>2</v>
      </c>
      <c r="D72" s="4" t="s">
        <v>3</v>
      </c>
      <c r="E72" s="12" t="s">
        <v>4</v>
      </c>
      <c r="F72" s="4" t="s">
        <v>5</v>
      </c>
      <c r="G72" s="12" t="s">
        <v>6</v>
      </c>
      <c r="H72" s="4" t="s">
        <v>7</v>
      </c>
    </row>
    <row r="73" spans="1:8" ht="16.5" customHeight="1" x14ac:dyDescent="0.3">
      <c r="B73" s="10">
        <f t="array" aca="1" ref="B73:H73" ca="1">Jours+1+DATE(Calendrier6ans,OptionCalendrier6mois,1)-WEEKDAY(DATE(Calendrier6ans,OptionCalendrier6mois,1),OptionJoursemaine)</f>
        <v>44193</v>
      </c>
      <c r="C73" s="10">
        <f ca="1"/>
        <v>44194</v>
      </c>
      <c r="D73" s="10">
        <f ca="1"/>
        <v>44195</v>
      </c>
      <c r="E73" s="10">
        <f ca="1"/>
        <v>44196</v>
      </c>
      <c r="F73" s="10">
        <f ca="1"/>
        <v>44197</v>
      </c>
      <c r="G73" s="10">
        <f ca="1"/>
        <v>44198</v>
      </c>
      <c r="H73" s="11">
        <f ca="1"/>
        <v>44199</v>
      </c>
    </row>
    <row r="74" spans="1:8" ht="56.25" customHeight="1" x14ac:dyDescent="0.3">
      <c r="B74" s="25"/>
      <c r="C74" s="25"/>
      <c r="D74" s="25"/>
      <c r="E74" s="25"/>
      <c r="F74" s="25"/>
      <c r="G74" s="25"/>
      <c r="H74" s="25"/>
    </row>
    <row r="75" spans="1:8" ht="16.5" customHeight="1" x14ac:dyDescent="0.3">
      <c r="B75" s="15">
        <f t="array" aca="1" ref="B75:H75" ca="1">Jours+8+DATE(Calendrier6ans,OptionCalendrier6mois,1)-WEEKDAY(DATE(Calendrier6ans,OptionCalendrier6mois,1),OptionJoursemaine)</f>
        <v>44200</v>
      </c>
      <c r="C75" s="15">
        <f ca="1"/>
        <v>44201</v>
      </c>
      <c r="D75" s="15">
        <f ca="1"/>
        <v>44202</v>
      </c>
      <c r="E75" s="15">
        <f ca="1"/>
        <v>44203</v>
      </c>
      <c r="F75" s="15">
        <f ca="1"/>
        <v>44204</v>
      </c>
      <c r="G75" s="15">
        <f ca="1"/>
        <v>44205</v>
      </c>
      <c r="H75" s="14">
        <f ca="1"/>
        <v>44206</v>
      </c>
    </row>
    <row r="76" spans="1:8" ht="56.25" customHeight="1" x14ac:dyDescent="0.3">
      <c r="B76" s="18" t="s">
        <v>28</v>
      </c>
      <c r="C76" s="16"/>
      <c r="D76" s="16"/>
      <c r="E76" s="16"/>
      <c r="F76" s="16"/>
      <c r="G76" s="16"/>
      <c r="H76" s="13"/>
    </row>
    <row r="77" spans="1:8" ht="16.5" customHeight="1" x14ac:dyDescent="0.3">
      <c r="B77" s="15">
        <f t="array" aca="1" ref="B77:H77" ca="1">Jours+15+DATE(Calendrier6ans,OptionCalendrier6mois,1)-WEEKDAY(DATE(Calendrier6ans,OptionCalendrier6mois,1),OptionJoursemaine)</f>
        <v>44207</v>
      </c>
      <c r="C77" s="15">
        <f ca="1"/>
        <v>44208</v>
      </c>
      <c r="D77" s="15">
        <f ca="1"/>
        <v>44209</v>
      </c>
      <c r="E77" s="15">
        <f ca="1"/>
        <v>44210</v>
      </c>
      <c r="F77" s="15">
        <f ca="1"/>
        <v>44211</v>
      </c>
      <c r="G77" s="15">
        <f ca="1"/>
        <v>44212</v>
      </c>
      <c r="H77" s="14">
        <f ca="1"/>
        <v>44213</v>
      </c>
    </row>
    <row r="78" spans="1:8" ht="56.25" customHeight="1" x14ac:dyDescent="0.3">
      <c r="B78" s="16"/>
      <c r="C78" s="16"/>
      <c r="D78" s="16"/>
      <c r="E78" s="16"/>
      <c r="F78" s="16"/>
      <c r="G78" s="16"/>
      <c r="H78" s="13"/>
    </row>
    <row r="79" spans="1:8" ht="16.5" customHeight="1" x14ac:dyDescent="0.3">
      <c r="B79" s="15">
        <f t="array" aca="1" ref="B79:H79" ca="1">Jours+22+DATE(Calendrier6ans,OptionCalendrier6mois,1)-WEEKDAY(DATE(Calendrier6ans,OptionCalendrier6mois,1),OptionJoursemaine)</f>
        <v>44214</v>
      </c>
      <c r="C79" s="15">
        <f ca="1"/>
        <v>44215</v>
      </c>
      <c r="D79" s="15">
        <f ca="1"/>
        <v>44216</v>
      </c>
      <c r="E79" s="15">
        <f ca="1"/>
        <v>44217</v>
      </c>
      <c r="F79" s="15">
        <f ca="1"/>
        <v>44218</v>
      </c>
      <c r="G79" s="15">
        <f ca="1"/>
        <v>44219</v>
      </c>
      <c r="H79" s="14">
        <f ca="1"/>
        <v>44220</v>
      </c>
    </row>
    <row r="80" spans="1:8" ht="56.25" customHeight="1" x14ac:dyDescent="0.3">
      <c r="B80" s="16"/>
      <c r="C80" s="16"/>
      <c r="D80" s="16"/>
      <c r="E80" s="16"/>
      <c r="F80" s="16"/>
      <c r="G80" s="16"/>
      <c r="H80" s="13"/>
    </row>
    <row r="81" spans="1:8" ht="16.5" customHeight="1" x14ac:dyDescent="0.3">
      <c r="B81" s="15">
        <f t="array" aca="1" ref="B81:H81" ca="1">Jours+29+DATE(Calendrier6ans,OptionCalendrier6mois,1)-WEEKDAY(DATE(Calendrier6ans,OptionCalendrier6mois,1),OptionJoursemaine)</f>
        <v>44221</v>
      </c>
      <c r="C81" s="15">
        <f ca="1"/>
        <v>44222</v>
      </c>
      <c r="D81" s="15">
        <f ca="1"/>
        <v>44223</v>
      </c>
      <c r="E81" s="15">
        <f ca="1"/>
        <v>44224</v>
      </c>
      <c r="F81" s="15">
        <f ca="1"/>
        <v>44225</v>
      </c>
      <c r="G81" s="15">
        <f ca="1"/>
        <v>44226</v>
      </c>
      <c r="H81" s="14">
        <f ca="1"/>
        <v>44227</v>
      </c>
    </row>
    <row r="82" spans="1:8" ht="57" customHeight="1" x14ac:dyDescent="0.3">
      <c r="B82" s="16"/>
      <c r="C82" s="16"/>
      <c r="D82" s="16"/>
      <c r="E82" s="16"/>
      <c r="F82" s="16"/>
      <c r="G82" s="16"/>
      <c r="H82" s="17"/>
    </row>
    <row r="83" spans="1:8" ht="16.5" customHeight="1" x14ac:dyDescent="0.3">
      <c r="B83" s="15">
        <f t="array" aca="1" ref="B83:C83" ca="1">Jours+36+DATE(Calendrier6ans,OptionCalendrier6mois,1)-WEEKDAY(DATE(Calendrier6ans,OptionCalendrier6mois,1),OptionJoursemaine)</f>
        <v>44228</v>
      </c>
      <c r="C83" s="15">
        <f ca="1"/>
        <v>44229</v>
      </c>
      <c r="D83" s="31" t="s">
        <v>8</v>
      </c>
      <c r="E83" s="32"/>
      <c r="F83" s="32"/>
      <c r="G83" s="32"/>
      <c r="H83" s="32"/>
    </row>
    <row r="84" spans="1:8" ht="63.75" customHeight="1" x14ac:dyDescent="0.3">
      <c r="B84" s="16"/>
      <c r="C84" s="16"/>
      <c r="D84" s="33" t="s">
        <v>38</v>
      </c>
      <c r="E84" s="33"/>
      <c r="F84" s="33"/>
      <c r="G84" s="33"/>
      <c r="H84" s="33"/>
    </row>
    <row r="85" spans="1:8" ht="54" customHeight="1" x14ac:dyDescent="0.9">
      <c r="A85" s="2"/>
      <c r="B85" s="1">
        <f ca="1">YEAR(DATE(Calendrier6ans,OptionCalendrier6mois+1,1))</f>
        <v>2021</v>
      </c>
      <c r="C85" s="35" t="s">
        <v>14</v>
      </c>
      <c r="D85" s="35"/>
      <c r="E85" s="35"/>
      <c r="F85" s="5"/>
      <c r="G85" s="5"/>
      <c r="H85" s="2"/>
    </row>
    <row r="86" spans="1:8" ht="14.25" customHeight="1" x14ac:dyDescent="0.3">
      <c r="A86" s="3"/>
      <c r="B86" s="4" t="s">
        <v>1</v>
      </c>
      <c r="C86" s="12" t="s">
        <v>2</v>
      </c>
      <c r="D86" s="4" t="s">
        <v>3</v>
      </c>
      <c r="E86" s="12" t="s">
        <v>4</v>
      </c>
      <c r="F86" s="4" t="s">
        <v>5</v>
      </c>
      <c r="G86" s="12" t="s">
        <v>6</v>
      </c>
      <c r="H86" s="4" t="s">
        <v>7</v>
      </c>
    </row>
    <row r="87" spans="1:8" ht="16.5" customHeight="1" x14ac:dyDescent="0.3">
      <c r="B87" s="15">
        <f t="array" aca="1" ref="B87:H87" ca="1">Jours+1+DATE(Calendrier7ans,OptionCalendrier7mois,1)-WEEKDAY(DATE(Calendrier7ans,OptionCalendrier7mois,1),OptionJoursemaine)</f>
        <v>44228</v>
      </c>
      <c r="C87" s="15">
        <f ca="1"/>
        <v>44229</v>
      </c>
      <c r="D87" s="15">
        <f ca="1"/>
        <v>44230</v>
      </c>
      <c r="E87" s="15">
        <f ca="1"/>
        <v>44231</v>
      </c>
      <c r="F87" s="15">
        <f ca="1"/>
        <v>44232</v>
      </c>
      <c r="G87" s="15">
        <f ca="1"/>
        <v>44233</v>
      </c>
      <c r="H87" s="14">
        <f ca="1"/>
        <v>44234</v>
      </c>
    </row>
    <row r="88" spans="1:8" ht="56.25" customHeight="1" x14ac:dyDescent="0.3">
      <c r="B88" s="16"/>
      <c r="C88" s="16"/>
      <c r="D88" s="16"/>
      <c r="E88" s="16"/>
      <c r="F88" s="16"/>
      <c r="G88" s="16"/>
      <c r="H88" s="13"/>
    </row>
    <row r="89" spans="1:8" ht="16.5" customHeight="1" x14ac:dyDescent="0.3">
      <c r="B89" s="15">
        <f t="array" aca="1" ref="B89:H89" ca="1">Jours+8+DATE(Calendrier7ans,OptionCalendrier7mois,1)-WEEKDAY(DATE(Calendrier7ans,OptionCalendrier7mois,1),OptionJoursemaine)</f>
        <v>44235</v>
      </c>
      <c r="C89" s="15">
        <f ca="1"/>
        <v>44236</v>
      </c>
      <c r="D89" s="15">
        <f ca="1"/>
        <v>44237</v>
      </c>
      <c r="E89" s="15">
        <f ca="1"/>
        <v>44238</v>
      </c>
      <c r="F89" s="15">
        <f ca="1"/>
        <v>44239</v>
      </c>
      <c r="G89" s="10">
        <f ca="1"/>
        <v>44240</v>
      </c>
      <c r="H89" s="11">
        <f ca="1"/>
        <v>44241</v>
      </c>
    </row>
    <row r="90" spans="1:8" ht="56.25" customHeight="1" x14ac:dyDescent="0.3">
      <c r="B90" s="16"/>
      <c r="C90" s="16"/>
      <c r="D90" s="16"/>
      <c r="E90" s="16"/>
      <c r="F90" s="16"/>
      <c r="G90" s="27" t="s">
        <v>29</v>
      </c>
      <c r="H90" s="26"/>
    </row>
    <row r="91" spans="1:8" ht="16.5" customHeight="1" x14ac:dyDescent="0.3">
      <c r="B91" s="10">
        <f t="array" aca="1" ref="B91:H91" ca="1">Jours+15+DATE(Calendrier7ans,OptionCalendrier7mois,1)-WEEKDAY(DATE(Calendrier7ans,OptionCalendrier7mois,1),OptionJoursemaine)</f>
        <v>44242</v>
      </c>
      <c r="C91" s="10">
        <f ca="1"/>
        <v>44243</v>
      </c>
      <c r="D91" s="10">
        <f ca="1"/>
        <v>44244</v>
      </c>
      <c r="E91" s="10">
        <f ca="1"/>
        <v>44245</v>
      </c>
      <c r="F91" s="10">
        <f ca="1"/>
        <v>44246</v>
      </c>
      <c r="G91" s="10">
        <f ca="1"/>
        <v>44247</v>
      </c>
      <c r="H91" s="11">
        <f ca="1"/>
        <v>44248</v>
      </c>
    </row>
    <row r="92" spans="1:8" ht="56.25" customHeight="1" x14ac:dyDescent="0.3">
      <c r="B92" s="26"/>
      <c r="C92" s="26"/>
      <c r="D92" s="26"/>
      <c r="E92" s="26"/>
      <c r="F92" s="26"/>
      <c r="G92" s="26"/>
      <c r="H92" s="26"/>
    </row>
    <row r="93" spans="1:8" ht="16.5" customHeight="1" x14ac:dyDescent="0.3">
      <c r="B93" s="15">
        <f t="array" aca="1" ref="B93:H93" ca="1">Jours+22+DATE(Calendrier7ans,OptionCalendrier7mois,1)-WEEKDAY(DATE(Calendrier7ans,OptionCalendrier7mois,1),OptionJoursemaine)</f>
        <v>44249</v>
      </c>
      <c r="C93" s="15">
        <f ca="1"/>
        <v>44250</v>
      </c>
      <c r="D93" s="15">
        <f ca="1"/>
        <v>44251</v>
      </c>
      <c r="E93" s="15">
        <f ca="1"/>
        <v>44252</v>
      </c>
      <c r="F93" s="15">
        <f ca="1"/>
        <v>44253</v>
      </c>
      <c r="G93" s="15">
        <f ca="1"/>
        <v>44254</v>
      </c>
      <c r="H93" s="14">
        <f ca="1"/>
        <v>44255</v>
      </c>
    </row>
    <row r="94" spans="1:8" ht="56.25" customHeight="1" x14ac:dyDescent="0.3">
      <c r="B94" s="16"/>
      <c r="C94" s="16"/>
      <c r="D94" s="16"/>
      <c r="E94" s="16"/>
      <c r="F94" s="16"/>
      <c r="G94" s="16"/>
      <c r="H94" s="19" t="s">
        <v>30</v>
      </c>
    </row>
    <row r="95" spans="1:8" ht="16.5" customHeight="1" x14ac:dyDescent="0.3">
      <c r="B95" s="10">
        <f t="array" aca="1" ref="B95:H95" ca="1">Jours+29+DATE(Calendrier7ans,OptionCalendrier7mois,1)-WEEKDAY(DATE(Calendrier7ans,OptionCalendrier7mois,1),OptionJoursemaine)</f>
        <v>44256</v>
      </c>
      <c r="C95" s="10">
        <f ca="1"/>
        <v>44257</v>
      </c>
      <c r="D95" s="10">
        <f ca="1"/>
        <v>44258</v>
      </c>
      <c r="E95" s="10">
        <f ca="1"/>
        <v>44259</v>
      </c>
      <c r="F95" s="10">
        <f ca="1"/>
        <v>44260</v>
      </c>
      <c r="G95" s="10">
        <f ca="1"/>
        <v>44261</v>
      </c>
      <c r="H95" s="11">
        <f ca="1"/>
        <v>44262</v>
      </c>
    </row>
    <row r="96" spans="1:8" ht="57" customHeight="1" x14ac:dyDescent="0.3">
      <c r="B96" s="6"/>
      <c r="C96" s="6"/>
      <c r="D96" s="6"/>
      <c r="E96" s="6"/>
      <c r="F96" s="6"/>
      <c r="G96" s="6"/>
      <c r="H96" s="8"/>
    </row>
    <row r="97" spans="1:8" ht="16.5" customHeight="1" x14ac:dyDescent="0.3">
      <c r="B97" s="10">
        <f t="array" aca="1" ref="B97:C97" ca="1">Jours+36+DATE(Calendrier7ans,OptionCalendrier7mois,1)-WEEKDAY(DATE(Calendrier7ans,OptionCalendrier7mois,1),OptionJoursemaine)</f>
        <v>44263</v>
      </c>
      <c r="C97" s="10">
        <f ca="1"/>
        <v>44264</v>
      </c>
      <c r="D97" s="31" t="s">
        <v>8</v>
      </c>
      <c r="E97" s="32"/>
      <c r="F97" s="32"/>
      <c r="G97" s="32"/>
      <c r="H97" s="32"/>
    </row>
    <row r="98" spans="1:8" ht="63.75" customHeight="1" x14ac:dyDescent="0.3">
      <c r="B98" s="6"/>
      <c r="C98" s="6"/>
      <c r="D98" s="30"/>
      <c r="E98" s="30"/>
      <c r="F98" s="30"/>
      <c r="G98" s="30"/>
      <c r="H98" s="30"/>
    </row>
    <row r="99" spans="1:8" ht="54" customHeight="1" x14ac:dyDescent="0.9">
      <c r="A99" s="2"/>
      <c r="B99" s="1">
        <f ca="1">YEAR(DATE(Calendrier7ans,OptionCalendrier7mois+1,1))</f>
        <v>2021</v>
      </c>
      <c r="C99" s="35" t="s">
        <v>15</v>
      </c>
      <c r="D99" s="35"/>
      <c r="E99" s="35"/>
      <c r="F99" s="5"/>
      <c r="G99" s="5"/>
      <c r="H99" s="2"/>
    </row>
    <row r="100" spans="1:8" ht="14.25" customHeight="1" x14ac:dyDescent="0.3">
      <c r="A100" s="3"/>
      <c r="B100" s="4" t="s">
        <v>1</v>
      </c>
      <c r="C100" s="12" t="s">
        <v>2</v>
      </c>
      <c r="D100" s="4" t="s">
        <v>3</v>
      </c>
      <c r="E100" s="12" t="s">
        <v>4</v>
      </c>
      <c r="F100" s="4" t="s">
        <v>5</v>
      </c>
      <c r="G100" s="12" t="s">
        <v>6</v>
      </c>
      <c r="H100" s="4" t="s">
        <v>7</v>
      </c>
    </row>
    <row r="101" spans="1:8" ht="16.5" customHeight="1" x14ac:dyDescent="0.3">
      <c r="B101" s="10">
        <f t="array" aca="1" ref="B101:H101" ca="1">Jours+1+DATE(Calendrier8ans,OptionCalendrier8mois,1)-WEEKDAY(DATE(Calendrier8ans,OptionCalendrier8mois,1),OptionJoursemaine)</f>
        <v>44256</v>
      </c>
      <c r="C101" s="10">
        <f ca="1"/>
        <v>44257</v>
      </c>
      <c r="D101" s="10">
        <f ca="1"/>
        <v>44258</v>
      </c>
      <c r="E101" s="10">
        <f ca="1"/>
        <v>44259</v>
      </c>
      <c r="F101" s="10">
        <f ca="1"/>
        <v>44260</v>
      </c>
      <c r="G101" s="10">
        <f ca="1"/>
        <v>44261</v>
      </c>
      <c r="H101" s="11">
        <f ca="1"/>
        <v>44262</v>
      </c>
    </row>
    <row r="102" spans="1:8" ht="56.25" customHeight="1" x14ac:dyDescent="0.3">
      <c r="B102" s="6"/>
      <c r="C102" s="6"/>
      <c r="D102" s="6"/>
      <c r="E102" s="6"/>
      <c r="F102" s="6"/>
      <c r="G102" s="6"/>
      <c r="H102" s="7"/>
    </row>
    <row r="103" spans="1:8" ht="16.5" customHeight="1" x14ac:dyDescent="0.3">
      <c r="B103" s="10">
        <f t="array" aca="1" ref="B103:H103" ca="1">Jours+8+DATE(Calendrier8ans,OptionCalendrier8mois,1)-WEEKDAY(DATE(Calendrier8ans,OptionCalendrier8mois,1),OptionJoursemaine)</f>
        <v>44263</v>
      </c>
      <c r="C103" s="10">
        <f ca="1"/>
        <v>44264</v>
      </c>
      <c r="D103" s="10">
        <f ca="1"/>
        <v>44265</v>
      </c>
      <c r="E103" s="10">
        <f ca="1"/>
        <v>44266</v>
      </c>
      <c r="F103" s="10">
        <f ca="1"/>
        <v>44267</v>
      </c>
      <c r="G103" s="10">
        <f ca="1"/>
        <v>44268</v>
      </c>
      <c r="H103" s="11">
        <f ca="1"/>
        <v>44269</v>
      </c>
    </row>
    <row r="104" spans="1:8" ht="56.25" customHeight="1" x14ac:dyDescent="0.3">
      <c r="B104" s="6"/>
      <c r="C104" s="6"/>
      <c r="D104" s="6"/>
      <c r="E104" s="6"/>
      <c r="F104" s="6"/>
      <c r="G104" s="6"/>
      <c r="H104" s="7"/>
    </row>
    <row r="105" spans="1:8" ht="16.5" customHeight="1" x14ac:dyDescent="0.3">
      <c r="B105" s="10">
        <f t="array" aca="1" ref="B105:H105" ca="1">Jours+15+DATE(Calendrier8ans,OptionCalendrier8mois,1)-WEEKDAY(DATE(Calendrier8ans,OptionCalendrier8mois,1),OptionJoursemaine)</f>
        <v>44270</v>
      </c>
      <c r="C105" s="10">
        <f ca="1"/>
        <v>44271</v>
      </c>
      <c r="D105" s="15">
        <f ca="1"/>
        <v>44272</v>
      </c>
      <c r="E105" s="15">
        <f ca="1"/>
        <v>44273</v>
      </c>
      <c r="F105" s="15">
        <f ca="1"/>
        <v>44274</v>
      </c>
      <c r="G105" s="15">
        <f ca="1"/>
        <v>44275</v>
      </c>
      <c r="H105" s="14">
        <f ca="1"/>
        <v>44276</v>
      </c>
    </row>
    <row r="106" spans="1:8" ht="56.25" customHeight="1" x14ac:dyDescent="0.3">
      <c r="B106" s="6"/>
      <c r="C106" s="6"/>
      <c r="D106" s="29" t="s">
        <v>42</v>
      </c>
      <c r="E106" s="29" t="s">
        <v>41</v>
      </c>
      <c r="F106" s="16"/>
      <c r="G106" s="16"/>
      <c r="H106" s="13"/>
    </row>
    <row r="107" spans="1:8" ht="16.5" customHeight="1" x14ac:dyDescent="0.3">
      <c r="B107" s="15">
        <f t="array" aca="1" ref="B107:H107" ca="1">Jours+22+DATE(Calendrier8ans,OptionCalendrier8mois,1)-WEEKDAY(DATE(Calendrier8ans,OptionCalendrier8mois,1),OptionJoursemaine)</f>
        <v>44277</v>
      </c>
      <c r="C107" s="15">
        <f ca="1"/>
        <v>44278</v>
      </c>
      <c r="D107" s="15">
        <f ca="1"/>
        <v>44279</v>
      </c>
      <c r="E107" s="15">
        <f ca="1"/>
        <v>44280</v>
      </c>
      <c r="F107" s="15">
        <f ca="1"/>
        <v>44281</v>
      </c>
      <c r="G107" s="15">
        <f ca="1"/>
        <v>44282</v>
      </c>
      <c r="H107" s="14">
        <f ca="1"/>
        <v>44283</v>
      </c>
    </row>
    <row r="108" spans="1:8" ht="56.25" customHeight="1" x14ac:dyDescent="0.3">
      <c r="B108" s="16"/>
      <c r="C108" s="16"/>
      <c r="D108" s="16"/>
      <c r="E108" s="16"/>
      <c r="F108" s="16"/>
      <c r="G108" s="16"/>
      <c r="H108" s="19" t="s">
        <v>31</v>
      </c>
    </row>
    <row r="109" spans="1:8" ht="16.5" customHeight="1" x14ac:dyDescent="0.3">
      <c r="B109" s="10">
        <f t="array" aca="1" ref="B109:H109" ca="1">Jours+29+DATE(Calendrier8ans,OptionCalendrier8mois,1)-WEEKDAY(DATE(Calendrier8ans,OptionCalendrier8mois,1),OptionJoursemaine)</f>
        <v>44284</v>
      </c>
      <c r="C109" s="10">
        <f ca="1"/>
        <v>44285</v>
      </c>
      <c r="D109" s="10">
        <f ca="1"/>
        <v>44286</v>
      </c>
      <c r="E109" s="10">
        <f ca="1"/>
        <v>44287</v>
      </c>
      <c r="F109" s="10">
        <f ca="1"/>
        <v>44288</v>
      </c>
      <c r="G109" s="10">
        <f ca="1"/>
        <v>44289</v>
      </c>
      <c r="H109" s="11">
        <f ca="1"/>
        <v>44290</v>
      </c>
    </row>
    <row r="110" spans="1:8" ht="57" customHeight="1" x14ac:dyDescent="0.3">
      <c r="B110" s="6"/>
      <c r="C110" s="6"/>
      <c r="D110" s="6"/>
      <c r="E110" s="6"/>
      <c r="F110" s="6"/>
      <c r="G110" s="6"/>
      <c r="H110" s="8"/>
    </row>
    <row r="111" spans="1:8" ht="16.5" customHeight="1" x14ac:dyDescent="0.3">
      <c r="B111" s="10">
        <f t="array" aca="1" ref="B111:C111" ca="1">Jours+36+DATE(Calendrier8ans,OptionCalendrier8mois,1)-WEEKDAY(DATE(Calendrier8ans,OptionCalendrier8mois,1),OptionJoursemaine)</f>
        <v>44291</v>
      </c>
      <c r="C111" s="10">
        <f ca="1"/>
        <v>44292</v>
      </c>
      <c r="D111" s="31" t="s">
        <v>8</v>
      </c>
      <c r="E111" s="32"/>
      <c r="F111" s="32"/>
      <c r="G111" s="32"/>
      <c r="H111" s="32"/>
    </row>
    <row r="112" spans="1:8" ht="56.25" customHeight="1" x14ac:dyDescent="0.3">
      <c r="B112" s="6"/>
      <c r="C112" s="6"/>
      <c r="D112" s="33" t="s">
        <v>32</v>
      </c>
      <c r="E112" s="33"/>
      <c r="F112" s="33"/>
      <c r="G112" s="33"/>
      <c r="H112" s="33"/>
    </row>
    <row r="113" spans="1:8" ht="54" customHeight="1" x14ac:dyDescent="0.9">
      <c r="A113" s="2"/>
      <c r="B113" s="1">
        <f ca="1">YEAR(DATE(Calendrier8ans,OptionCalendrier8mois+1,1))</f>
        <v>2021</v>
      </c>
      <c r="C113" s="35" t="s">
        <v>23</v>
      </c>
      <c r="D113" s="35"/>
      <c r="E113" s="35"/>
      <c r="F113" s="5"/>
      <c r="G113" s="5"/>
      <c r="H113" s="2"/>
    </row>
    <row r="114" spans="1:8" ht="14.25" customHeight="1" x14ac:dyDescent="0.3">
      <c r="A114" s="3"/>
      <c r="B114" s="4" t="s">
        <v>1</v>
      </c>
      <c r="C114" s="12" t="s">
        <v>2</v>
      </c>
      <c r="D114" s="4" t="s">
        <v>3</v>
      </c>
      <c r="E114" s="12" t="s">
        <v>4</v>
      </c>
      <c r="F114" s="4" t="s">
        <v>5</v>
      </c>
      <c r="G114" s="12" t="s">
        <v>6</v>
      </c>
      <c r="H114" s="4" t="s">
        <v>7</v>
      </c>
    </row>
    <row r="115" spans="1:8" ht="16.5" customHeight="1" x14ac:dyDescent="0.3">
      <c r="B115" s="10">
        <f t="array" aca="1" ref="B115:H115" ca="1">Jours+1+DATE(Calendrier9ans,OptionCalendrier9mois,1)-WEEKDAY(DATE(Calendrier9ans,OptionCalendrier9mois,1),OptionJoursemaine)</f>
        <v>44284</v>
      </c>
      <c r="C115" s="10">
        <f ca="1"/>
        <v>44285</v>
      </c>
      <c r="D115" s="10">
        <f ca="1"/>
        <v>44286</v>
      </c>
      <c r="E115" s="15">
        <f ca="1"/>
        <v>44287</v>
      </c>
      <c r="F115" s="10">
        <f ca="1"/>
        <v>44288</v>
      </c>
      <c r="G115" s="10">
        <f ca="1"/>
        <v>44289</v>
      </c>
      <c r="H115" s="11">
        <f ca="1"/>
        <v>44290</v>
      </c>
    </row>
    <row r="116" spans="1:8" ht="56.25" customHeight="1" x14ac:dyDescent="0.3">
      <c r="B116" s="6"/>
      <c r="C116" s="6"/>
      <c r="D116" s="6"/>
      <c r="E116" s="18" t="s">
        <v>40</v>
      </c>
      <c r="F116" s="6"/>
      <c r="G116" s="28" t="s">
        <v>34</v>
      </c>
      <c r="H116" s="25"/>
    </row>
    <row r="117" spans="1:8" ht="16.5" customHeight="1" x14ac:dyDescent="0.3">
      <c r="B117" s="10">
        <f t="array" aca="1" ref="B117:H117" ca="1">Jours+8+DATE(Calendrier9ans,OptionCalendrier9mois,1)-WEEKDAY(DATE(Calendrier9ans,OptionCalendrier9mois,1),OptionJoursemaine)</f>
        <v>44291</v>
      </c>
      <c r="C117" s="10">
        <f ca="1"/>
        <v>44292</v>
      </c>
      <c r="D117" s="10">
        <f ca="1"/>
        <v>44293</v>
      </c>
      <c r="E117" s="10">
        <f ca="1"/>
        <v>44294</v>
      </c>
      <c r="F117" s="10">
        <f ca="1"/>
        <v>44295</v>
      </c>
      <c r="G117" s="10">
        <f ca="1"/>
        <v>44296</v>
      </c>
      <c r="H117" s="11">
        <f ca="1"/>
        <v>44297</v>
      </c>
    </row>
    <row r="118" spans="1:8" ht="56.25" customHeight="1" x14ac:dyDescent="0.3">
      <c r="B118" s="25"/>
      <c r="C118" s="25"/>
      <c r="D118" s="25"/>
      <c r="E118" s="25"/>
      <c r="F118" s="25"/>
      <c r="G118" s="25"/>
      <c r="H118" s="25"/>
    </row>
    <row r="119" spans="1:8" ht="16.5" customHeight="1" x14ac:dyDescent="0.3">
      <c r="B119" s="10">
        <f t="array" aca="1" ref="B119:H119" ca="1">Jours+15+DATE(Calendrier9ans,OptionCalendrier9mois,1)-WEEKDAY(DATE(Calendrier9ans,OptionCalendrier9mois,1),OptionJoursemaine)</f>
        <v>44298</v>
      </c>
      <c r="C119" s="10">
        <f ca="1"/>
        <v>44299</v>
      </c>
      <c r="D119" s="10">
        <f ca="1"/>
        <v>44300</v>
      </c>
      <c r="E119" s="10">
        <f ca="1"/>
        <v>44301</v>
      </c>
      <c r="F119" s="10">
        <f ca="1"/>
        <v>44302</v>
      </c>
      <c r="G119" s="10">
        <f ca="1"/>
        <v>44303</v>
      </c>
      <c r="H119" s="11">
        <f ca="1"/>
        <v>44304</v>
      </c>
    </row>
    <row r="120" spans="1:8" ht="56.25" customHeight="1" x14ac:dyDescent="0.3">
      <c r="B120" s="25"/>
      <c r="C120" s="25"/>
      <c r="D120" s="25"/>
      <c r="E120" s="25"/>
      <c r="F120" s="25"/>
      <c r="G120" s="25"/>
      <c r="H120" s="25"/>
    </row>
    <row r="121" spans="1:8" ht="16.5" customHeight="1" x14ac:dyDescent="0.3">
      <c r="B121" s="10">
        <f t="array" aca="1" ref="B121:H121" ca="1">Jours+22+DATE(Calendrier9ans,OptionCalendrier9mois,1)-WEEKDAY(DATE(Calendrier9ans,OptionCalendrier9mois,1),OptionJoursemaine)</f>
        <v>44305</v>
      </c>
      <c r="C121" s="10">
        <f ca="1"/>
        <v>44306</v>
      </c>
      <c r="D121" s="10">
        <f ca="1"/>
        <v>44307</v>
      </c>
      <c r="E121" s="10">
        <f ca="1"/>
        <v>44308</v>
      </c>
      <c r="F121" s="10">
        <f ca="1"/>
        <v>44309</v>
      </c>
      <c r="G121" s="10">
        <f ca="1"/>
        <v>44310</v>
      </c>
      <c r="H121" s="11">
        <f ca="1"/>
        <v>44311</v>
      </c>
    </row>
    <row r="122" spans="1:8" ht="56.25" customHeight="1" x14ac:dyDescent="0.3">
      <c r="B122" s="6"/>
      <c r="C122" s="6"/>
      <c r="D122" s="6"/>
      <c r="E122" s="6"/>
      <c r="F122" s="6"/>
      <c r="G122" s="6"/>
      <c r="H122" s="7"/>
    </row>
    <row r="123" spans="1:8" ht="16.5" customHeight="1" x14ac:dyDescent="0.3">
      <c r="B123" s="10">
        <f t="array" aca="1" ref="B123:H123" ca="1">Jours+29+DATE(Calendrier9ans,OptionCalendrier9mois,1)-WEEKDAY(DATE(Calendrier9ans,OptionCalendrier9mois,1),OptionJoursemaine)</f>
        <v>44312</v>
      </c>
      <c r="C123" s="10">
        <f ca="1"/>
        <v>44313</v>
      </c>
      <c r="D123" s="10">
        <f ca="1"/>
        <v>44314</v>
      </c>
      <c r="E123" s="10">
        <f ca="1"/>
        <v>44315</v>
      </c>
      <c r="F123" s="10">
        <f ca="1"/>
        <v>44316</v>
      </c>
      <c r="G123" s="10">
        <f ca="1"/>
        <v>44317</v>
      </c>
      <c r="H123" s="11">
        <f ca="1"/>
        <v>44318</v>
      </c>
    </row>
    <row r="124" spans="1:8" ht="57" customHeight="1" x14ac:dyDescent="0.3">
      <c r="B124" s="6"/>
      <c r="C124" s="6"/>
      <c r="D124" s="6"/>
      <c r="E124" s="6"/>
      <c r="F124" s="6"/>
      <c r="G124" s="6"/>
      <c r="H124" s="8"/>
    </row>
    <row r="125" spans="1:8" ht="16.5" customHeight="1" x14ac:dyDescent="0.3">
      <c r="B125" s="10">
        <f t="array" aca="1" ref="B125:C125" ca="1">Jours+36+DATE(Calendrier9ans,OptionCalendrier9mois,1)-WEEKDAY(DATE(Calendrier9ans,OptionCalendrier9mois,1),OptionJoursemaine)</f>
        <v>44319</v>
      </c>
      <c r="C125" s="10">
        <f ca="1"/>
        <v>44320</v>
      </c>
      <c r="D125" s="31" t="s">
        <v>8</v>
      </c>
      <c r="E125" s="32"/>
      <c r="F125" s="32"/>
      <c r="G125" s="32"/>
      <c r="H125" s="32"/>
    </row>
    <row r="126" spans="1:8" ht="56.25" customHeight="1" x14ac:dyDescent="0.3">
      <c r="B126" s="6"/>
      <c r="C126" s="6"/>
      <c r="D126" s="34" t="s">
        <v>37</v>
      </c>
      <c r="E126" s="34"/>
      <c r="F126" s="34"/>
      <c r="G126" s="34"/>
      <c r="H126" s="34"/>
    </row>
    <row r="127" spans="1:8" ht="54" customHeight="1" x14ac:dyDescent="0.9">
      <c r="A127" s="2"/>
      <c r="B127" s="1">
        <f ca="1">YEAR(DATE(Calendrier9ans,OptionCalendrier9mois+1,1))</f>
        <v>2021</v>
      </c>
      <c r="C127" s="35" t="s">
        <v>16</v>
      </c>
      <c r="D127" s="35"/>
      <c r="E127" s="35"/>
      <c r="F127" s="5"/>
      <c r="G127" s="5"/>
      <c r="H127" s="2"/>
    </row>
    <row r="128" spans="1:8" ht="14.25" customHeight="1" x14ac:dyDescent="0.3">
      <c r="A128" s="3"/>
      <c r="B128" s="4" t="s">
        <v>1</v>
      </c>
      <c r="C128" s="12" t="s">
        <v>2</v>
      </c>
      <c r="D128" s="4" t="s">
        <v>3</v>
      </c>
      <c r="E128" s="12" t="s">
        <v>4</v>
      </c>
      <c r="F128" s="4" t="s">
        <v>5</v>
      </c>
      <c r="G128" s="12" t="s">
        <v>6</v>
      </c>
      <c r="H128" s="4" t="s">
        <v>7</v>
      </c>
    </row>
    <row r="129" spans="2:8" ht="16.5" customHeight="1" x14ac:dyDescent="0.3">
      <c r="B129" s="10">
        <f t="array" aca="1" ref="B129:H129" ca="1">Jours+1+DATE(Calendrier10ans,OptionCalendrier10mois,1)-WEEKDAY(DATE(Calendrier10ans,OptionCalendrier10mois,1),OptionJoursemaine)</f>
        <v>44312</v>
      </c>
      <c r="C129" s="10">
        <f ca="1"/>
        <v>44313</v>
      </c>
      <c r="D129" s="10">
        <f ca="1"/>
        <v>44314</v>
      </c>
      <c r="E129" s="10">
        <f ca="1"/>
        <v>44315</v>
      </c>
      <c r="F129" s="10">
        <f ca="1"/>
        <v>44316</v>
      </c>
      <c r="G129" s="10">
        <f ca="1"/>
        <v>44317</v>
      </c>
      <c r="H129" s="11">
        <f ca="1"/>
        <v>44318</v>
      </c>
    </row>
    <row r="130" spans="2:8" ht="56.25" customHeight="1" x14ac:dyDescent="0.3">
      <c r="B130" s="6"/>
      <c r="C130" s="6"/>
      <c r="D130" s="6"/>
      <c r="E130" s="6"/>
      <c r="F130" s="6"/>
      <c r="G130" s="6"/>
      <c r="H130" s="7"/>
    </row>
    <row r="131" spans="2:8" ht="16.5" customHeight="1" x14ac:dyDescent="0.3">
      <c r="B131" s="10">
        <f t="array" aca="1" ref="B131:H131" ca="1">Jours+8+DATE(Calendrier10ans,OptionCalendrier10mois,1)-WEEKDAY(DATE(Calendrier10ans,OptionCalendrier10mois,1),OptionJoursemaine)</f>
        <v>44319</v>
      </c>
      <c r="C131" s="10">
        <f ca="1"/>
        <v>44320</v>
      </c>
      <c r="D131" s="10">
        <f ca="1"/>
        <v>44321</v>
      </c>
      <c r="E131" s="10">
        <f ca="1"/>
        <v>44322</v>
      </c>
      <c r="F131" s="10">
        <f ca="1"/>
        <v>44323</v>
      </c>
      <c r="G131" s="10">
        <f ca="1"/>
        <v>44324</v>
      </c>
      <c r="H131" s="11">
        <f ca="1"/>
        <v>44325</v>
      </c>
    </row>
    <row r="132" spans="2:8" ht="56.25" customHeight="1" x14ac:dyDescent="0.3">
      <c r="B132" s="6"/>
      <c r="C132" s="6"/>
      <c r="D132" s="6"/>
      <c r="E132" s="6"/>
      <c r="F132" s="6"/>
      <c r="G132" s="6"/>
      <c r="H132" s="7"/>
    </row>
    <row r="133" spans="2:8" ht="16.5" customHeight="1" x14ac:dyDescent="0.3">
      <c r="B133" s="10">
        <f t="array" aca="1" ref="B133:H133" ca="1">Jours+15+DATE(Calendrier10ans,OptionCalendrier10mois,1)-WEEKDAY(DATE(Calendrier10ans,OptionCalendrier10mois,1),OptionJoursemaine)</f>
        <v>44326</v>
      </c>
      <c r="C133" s="10">
        <f ca="1"/>
        <v>44327</v>
      </c>
      <c r="D133" s="10">
        <f ca="1"/>
        <v>44328</v>
      </c>
      <c r="E133" s="10">
        <f ca="1"/>
        <v>44329</v>
      </c>
      <c r="F133" s="10">
        <f ca="1"/>
        <v>44330</v>
      </c>
      <c r="G133" s="10">
        <f ca="1"/>
        <v>44331</v>
      </c>
      <c r="H133" s="11">
        <f ca="1"/>
        <v>44332</v>
      </c>
    </row>
    <row r="134" spans="2:8" ht="56.25" customHeight="1" x14ac:dyDescent="0.3">
      <c r="B134" s="6"/>
      <c r="C134" s="6"/>
      <c r="D134" s="6"/>
      <c r="E134" s="6"/>
      <c r="F134" s="6"/>
      <c r="G134" s="6"/>
      <c r="H134" s="7"/>
    </row>
    <row r="135" spans="2:8" ht="16.5" customHeight="1" x14ac:dyDescent="0.3">
      <c r="B135" s="10">
        <f t="array" aca="1" ref="B135:H135" ca="1">Jours+22+DATE(Calendrier10ans,OptionCalendrier10mois,1)-WEEKDAY(DATE(Calendrier10ans,OptionCalendrier10mois,1),OptionJoursemaine)</f>
        <v>44333</v>
      </c>
      <c r="C135" s="10">
        <f ca="1"/>
        <v>44334</v>
      </c>
      <c r="D135" s="10">
        <f ca="1"/>
        <v>44335</v>
      </c>
      <c r="E135" s="10">
        <f ca="1"/>
        <v>44336</v>
      </c>
      <c r="F135" s="10">
        <f ca="1"/>
        <v>44337</v>
      </c>
      <c r="G135" s="10">
        <f ca="1"/>
        <v>44338</v>
      </c>
      <c r="H135" s="11">
        <f ca="1"/>
        <v>44339</v>
      </c>
    </row>
    <row r="136" spans="2:8" ht="56.25" customHeight="1" x14ac:dyDescent="0.3">
      <c r="B136" s="6"/>
      <c r="C136" s="6"/>
      <c r="D136" s="6"/>
      <c r="E136" s="6"/>
      <c r="F136" s="6"/>
      <c r="G136" s="6"/>
      <c r="H136" s="7"/>
    </row>
    <row r="137" spans="2:8" ht="16.5" customHeight="1" x14ac:dyDescent="0.3">
      <c r="B137" s="10">
        <f t="array" aca="1" ref="B137:H137" ca="1">Jours+29+DATE(Calendrier10ans,OptionCalendrier10mois,1)-WEEKDAY(DATE(Calendrier10ans,OptionCalendrier10mois,1),OptionJoursemaine)</f>
        <v>44340</v>
      </c>
      <c r="C137" s="10">
        <f ca="1"/>
        <v>44341</v>
      </c>
      <c r="D137" s="10">
        <f ca="1"/>
        <v>44342</v>
      </c>
      <c r="E137" s="10">
        <f ca="1"/>
        <v>44343</v>
      </c>
      <c r="F137" s="10">
        <f ca="1"/>
        <v>44344</v>
      </c>
      <c r="G137" s="10">
        <f ca="1"/>
        <v>44345</v>
      </c>
      <c r="H137" s="11">
        <f ca="1"/>
        <v>44346</v>
      </c>
    </row>
    <row r="138" spans="2:8" ht="57" customHeight="1" x14ac:dyDescent="0.3">
      <c r="B138" s="6"/>
      <c r="C138" s="6"/>
      <c r="D138" s="6"/>
      <c r="E138" s="6"/>
      <c r="F138" s="6"/>
      <c r="G138" s="6"/>
      <c r="H138" s="8"/>
    </row>
    <row r="139" spans="2:8" ht="16.5" customHeight="1" x14ac:dyDescent="0.3">
      <c r="B139" s="10">
        <f t="array" aca="1" ref="B139:C139" ca="1">Jours+36+DATE(Calendrier10ans,OptionCalendrier10mois,1)-WEEKDAY(DATE(Calendrier10ans,OptionCalendrier10mois,1),OptionJoursemaine)</f>
        <v>44347</v>
      </c>
      <c r="C139" s="10">
        <f ca="1"/>
        <v>44348</v>
      </c>
      <c r="D139" s="31" t="s">
        <v>8</v>
      </c>
      <c r="E139" s="32"/>
      <c r="F139" s="32"/>
      <c r="G139" s="32"/>
      <c r="H139" s="32"/>
    </row>
    <row r="140" spans="2:8" ht="63.75" customHeight="1" x14ac:dyDescent="0.3">
      <c r="B140" s="6"/>
      <c r="C140" s="6"/>
      <c r="D140" s="30"/>
      <c r="E140" s="30"/>
      <c r="F140" s="30"/>
      <c r="G140" s="30"/>
      <c r="H140" s="30"/>
    </row>
    <row r="141" spans="2:8" ht="54" customHeight="1" x14ac:dyDescent="0.9">
      <c r="B141" s="1">
        <f ca="1">YEAR(DATE(Calendrier10ans,OptionCalendrier10mois+1,1))</f>
        <v>2021</v>
      </c>
      <c r="C141" s="35" t="s">
        <v>17</v>
      </c>
      <c r="D141" s="35"/>
      <c r="E141" s="35"/>
      <c r="F141" s="5"/>
      <c r="G141" s="5"/>
      <c r="H141" s="2"/>
    </row>
    <row r="142" spans="2:8" ht="14.25" customHeight="1" x14ac:dyDescent="0.3">
      <c r="B142" s="4" t="s">
        <v>1</v>
      </c>
      <c r="C142" s="12" t="s">
        <v>2</v>
      </c>
      <c r="D142" s="4" t="s">
        <v>3</v>
      </c>
      <c r="E142" s="12" t="s">
        <v>4</v>
      </c>
      <c r="F142" s="4" t="s">
        <v>5</v>
      </c>
      <c r="G142" s="12" t="s">
        <v>6</v>
      </c>
      <c r="H142" s="4" t="s">
        <v>7</v>
      </c>
    </row>
    <row r="143" spans="2:8" ht="16.5" customHeight="1" x14ac:dyDescent="0.3">
      <c r="B143" s="10">
        <f t="array" aca="1" ref="B143:H143" ca="1">Jours+1+DATE(Calendrier11ans,OptionCalendrier11mois,1)-WEEKDAY(DATE(Calendrier11ans,OptionCalendrier11mois,1),OptionJoursemaine)</f>
        <v>44347</v>
      </c>
      <c r="C143" s="10">
        <f ca="1"/>
        <v>44348</v>
      </c>
      <c r="D143" s="10">
        <f ca="1"/>
        <v>44349</v>
      </c>
      <c r="E143" s="10">
        <f ca="1"/>
        <v>44350</v>
      </c>
      <c r="F143" s="10">
        <f ca="1"/>
        <v>44351</v>
      </c>
      <c r="G143" s="10">
        <f ca="1"/>
        <v>44352</v>
      </c>
      <c r="H143" s="11">
        <f ca="1"/>
        <v>44353</v>
      </c>
    </row>
    <row r="144" spans="2:8" ht="56.25" customHeight="1" x14ac:dyDescent="0.3">
      <c r="B144" s="6"/>
      <c r="C144" s="6"/>
      <c r="D144" s="6"/>
      <c r="E144" s="6"/>
      <c r="F144" s="6"/>
      <c r="G144" s="6"/>
      <c r="H144" s="7"/>
    </row>
    <row r="145" spans="2:8" ht="16.5" customHeight="1" x14ac:dyDescent="0.3">
      <c r="B145" s="10">
        <f t="array" aca="1" ref="B145:H145" ca="1">Jours+8+DATE(Calendrier11ans,OptionCalendrier11mois,1)-WEEKDAY(DATE(Calendrier11ans,OptionCalendrier11mois,1),OptionJoursemaine)</f>
        <v>44354</v>
      </c>
      <c r="C145" s="10">
        <f ca="1"/>
        <v>44355</v>
      </c>
      <c r="D145" s="10">
        <f ca="1"/>
        <v>44356</v>
      </c>
      <c r="E145" s="10">
        <f ca="1"/>
        <v>44357</v>
      </c>
      <c r="F145" s="10">
        <f ca="1"/>
        <v>44358</v>
      </c>
      <c r="G145" s="10">
        <f ca="1"/>
        <v>44359</v>
      </c>
      <c r="H145" s="11">
        <f ca="1"/>
        <v>44360</v>
      </c>
    </row>
    <row r="146" spans="2:8" ht="56.25" customHeight="1" x14ac:dyDescent="0.3">
      <c r="B146" s="6"/>
      <c r="C146" s="6"/>
      <c r="D146" s="6"/>
      <c r="E146" s="6"/>
      <c r="F146" s="6"/>
      <c r="G146" s="6"/>
      <c r="H146" s="7"/>
    </row>
    <row r="147" spans="2:8" ht="16.5" customHeight="1" x14ac:dyDescent="0.3">
      <c r="B147" s="10">
        <f t="array" aca="1" ref="B147:H147" ca="1">Jours+15+DATE(Calendrier11ans,OptionCalendrier11mois,1)-WEEKDAY(DATE(Calendrier11ans,OptionCalendrier11mois,1),OptionJoursemaine)</f>
        <v>44361</v>
      </c>
      <c r="C147" s="10">
        <f ca="1"/>
        <v>44362</v>
      </c>
      <c r="D147" s="10">
        <f ca="1"/>
        <v>44363</v>
      </c>
      <c r="E147" s="10">
        <f ca="1"/>
        <v>44364</v>
      </c>
      <c r="F147" s="10">
        <f ca="1"/>
        <v>44365</v>
      </c>
      <c r="G147" s="10">
        <f ca="1"/>
        <v>44366</v>
      </c>
      <c r="H147" s="11">
        <f ca="1"/>
        <v>44367</v>
      </c>
    </row>
    <row r="148" spans="2:8" ht="56.25" customHeight="1" x14ac:dyDescent="0.3">
      <c r="B148" s="6"/>
      <c r="C148" s="6"/>
      <c r="D148" s="6"/>
      <c r="E148" s="6"/>
      <c r="F148" s="6"/>
      <c r="G148" s="6"/>
      <c r="H148" s="7"/>
    </row>
    <row r="149" spans="2:8" ht="16.5" customHeight="1" x14ac:dyDescent="0.3">
      <c r="B149" s="10">
        <f t="array" aca="1" ref="B149:H149" ca="1">Jours+22+DATE(Calendrier11ans,OptionCalendrier11mois,1)-WEEKDAY(DATE(Calendrier11ans,OptionCalendrier11mois,1),OptionJoursemaine)</f>
        <v>44368</v>
      </c>
      <c r="C149" s="10">
        <f ca="1"/>
        <v>44369</v>
      </c>
      <c r="D149" s="10">
        <f ca="1"/>
        <v>44370</v>
      </c>
      <c r="E149" s="10">
        <f ca="1"/>
        <v>44371</v>
      </c>
      <c r="F149" s="10">
        <f ca="1"/>
        <v>44372</v>
      </c>
      <c r="G149" s="10">
        <f ca="1"/>
        <v>44373</v>
      </c>
      <c r="H149" s="11">
        <f ca="1"/>
        <v>44374</v>
      </c>
    </row>
    <row r="150" spans="2:8" ht="56.25" customHeight="1" x14ac:dyDescent="0.3">
      <c r="B150" s="6"/>
      <c r="C150" s="6"/>
      <c r="D150" s="6"/>
      <c r="E150" s="6"/>
      <c r="F150" s="6"/>
      <c r="G150" s="6"/>
      <c r="H150" s="7"/>
    </row>
    <row r="151" spans="2:8" ht="16.5" customHeight="1" x14ac:dyDescent="0.3">
      <c r="B151" s="10">
        <f t="array" aca="1" ref="B151:H151" ca="1">Jours+29+DATE(Calendrier11ans,OptionCalendrier11mois,1)-WEEKDAY(DATE(Calendrier11ans,OptionCalendrier11mois,1),OptionJoursemaine)</f>
        <v>44375</v>
      </c>
      <c r="C151" s="10">
        <f ca="1"/>
        <v>44376</v>
      </c>
      <c r="D151" s="10">
        <f ca="1"/>
        <v>44377</v>
      </c>
      <c r="E151" s="10">
        <f ca="1"/>
        <v>44378</v>
      </c>
      <c r="F151" s="10">
        <f ca="1"/>
        <v>44379</v>
      </c>
      <c r="G151" s="10">
        <f ca="1"/>
        <v>44380</v>
      </c>
      <c r="H151" s="11">
        <f ca="1"/>
        <v>44381</v>
      </c>
    </row>
    <row r="152" spans="2:8" ht="57" customHeight="1" x14ac:dyDescent="0.3">
      <c r="B152" s="6"/>
      <c r="C152" s="6"/>
      <c r="D152" s="6"/>
      <c r="E152" s="6"/>
      <c r="F152" s="6"/>
      <c r="G152" s="6"/>
      <c r="H152" s="8"/>
    </row>
    <row r="153" spans="2:8" ht="16.5" customHeight="1" x14ac:dyDescent="0.3">
      <c r="B153" s="10">
        <f t="array" aca="1" ref="B153:C153" ca="1">Jours+36+DATE(Calendrier11ans,OptionCalendrier11mois,1)-WEEKDAY(DATE(Calendrier11ans,OptionCalendrier11mois,1),OptionJoursemaine)</f>
        <v>44382</v>
      </c>
      <c r="C153" s="10">
        <f ca="1"/>
        <v>44383</v>
      </c>
      <c r="D153" s="31" t="s">
        <v>8</v>
      </c>
      <c r="E153" s="32"/>
      <c r="F153" s="32"/>
      <c r="G153" s="32"/>
      <c r="H153" s="32"/>
    </row>
    <row r="154" spans="2:8" ht="63.75" customHeight="1" x14ac:dyDescent="0.3">
      <c r="B154" s="6"/>
      <c r="C154" s="6"/>
      <c r="D154" s="30"/>
      <c r="E154" s="30"/>
      <c r="F154" s="30"/>
      <c r="G154" s="30"/>
      <c r="H154" s="30"/>
    </row>
    <row r="155" spans="2:8" ht="54" customHeight="1" x14ac:dyDescent="0.9">
      <c r="B155" s="1">
        <f ca="1">YEAR(DATE(Calendrier11ans,OptionCalendrier11mois+1,1))</f>
        <v>2021</v>
      </c>
      <c r="C155" s="35" t="s">
        <v>18</v>
      </c>
      <c r="D155" s="35"/>
      <c r="E155" s="35"/>
      <c r="F155" s="5"/>
      <c r="G155" s="5"/>
      <c r="H155" s="2"/>
    </row>
    <row r="156" spans="2:8" ht="14.25" customHeight="1" x14ac:dyDescent="0.3">
      <c r="B156" s="4" t="s">
        <v>1</v>
      </c>
      <c r="C156" s="12" t="s">
        <v>2</v>
      </c>
      <c r="D156" s="4" t="s">
        <v>3</v>
      </c>
      <c r="E156" s="12" t="s">
        <v>4</v>
      </c>
      <c r="F156" s="4" t="s">
        <v>5</v>
      </c>
      <c r="G156" s="12" t="s">
        <v>6</v>
      </c>
      <c r="H156" s="4" t="s">
        <v>7</v>
      </c>
    </row>
    <row r="157" spans="2:8" ht="16.5" customHeight="1" x14ac:dyDescent="0.3">
      <c r="B157" s="10">
        <f t="array" aca="1" ref="B157:H157" ca="1">Jours+1+DATE(Calendrier12ans,OptionCalendrier12mois,1)-WEEKDAY(DATE(Calendrier12ans,OptionCalendrier12mois,1),OptionJoursemaine)</f>
        <v>44375</v>
      </c>
      <c r="C157" s="10">
        <f ca="1"/>
        <v>44376</v>
      </c>
      <c r="D157" s="10">
        <f ca="1"/>
        <v>44377</v>
      </c>
      <c r="E157" s="10">
        <f ca="1"/>
        <v>44378</v>
      </c>
      <c r="F157" s="10">
        <f ca="1"/>
        <v>44379</v>
      </c>
      <c r="G157" s="10">
        <f ca="1"/>
        <v>44380</v>
      </c>
      <c r="H157" s="11">
        <f ca="1"/>
        <v>44381</v>
      </c>
    </row>
    <row r="158" spans="2:8" ht="56.25" customHeight="1" x14ac:dyDescent="0.3">
      <c r="B158" s="6"/>
      <c r="C158" s="6"/>
      <c r="D158" s="6"/>
      <c r="E158" s="6"/>
      <c r="F158" s="6"/>
      <c r="G158" s="6"/>
      <c r="H158" s="7"/>
    </row>
    <row r="159" spans="2:8" ht="16.5" customHeight="1" x14ac:dyDescent="0.3">
      <c r="B159" s="10">
        <f t="array" aca="1" ref="B159:H159" ca="1">Jours+8+DATE(Calendrier12ans,OptionCalendrier12mois,1)-WEEKDAY(DATE(Calendrier12ans,OptionCalendrier12mois,1),OptionJoursemaine)</f>
        <v>44382</v>
      </c>
      <c r="C159" s="10">
        <f ca="1"/>
        <v>44383</v>
      </c>
      <c r="D159" s="10">
        <f ca="1"/>
        <v>44384</v>
      </c>
      <c r="E159" s="10">
        <f ca="1"/>
        <v>44385</v>
      </c>
      <c r="F159" s="10">
        <f ca="1"/>
        <v>44386</v>
      </c>
      <c r="G159" s="10">
        <f ca="1"/>
        <v>44387</v>
      </c>
      <c r="H159" s="11">
        <f ca="1"/>
        <v>44388</v>
      </c>
    </row>
    <row r="160" spans="2:8" ht="56.25" customHeight="1" x14ac:dyDescent="0.3">
      <c r="B160" s="6"/>
      <c r="C160" s="6"/>
      <c r="D160" s="6"/>
      <c r="E160" s="6"/>
      <c r="F160" s="6"/>
      <c r="G160" s="6"/>
      <c r="H160" s="7"/>
    </row>
    <row r="161" spans="2:8" ht="16.5" customHeight="1" x14ac:dyDescent="0.3">
      <c r="B161" s="10">
        <f t="array" aca="1" ref="B161:H161" ca="1">Jours+15+DATE(Calendrier12ans,OptionCalendrier12mois,1)-WEEKDAY(DATE(Calendrier12ans,OptionCalendrier12mois,1),OptionJoursemaine)</f>
        <v>44389</v>
      </c>
      <c r="C161" s="10">
        <f ca="1"/>
        <v>44390</v>
      </c>
      <c r="D161" s="10">
        <f ca="1"/>
        <v>44391</v>
      </c>
      <c r="E161" s="10">
        <f ca="1"/>
        <v>44392</v>
      </c>
      <c r="F161" s="10">
        <f ca="1"/>
        <v>44393</v>
      </c>
      <c r="G161" s="10">
        <f ca="1"/>
        <v>44394</v>
      </c>
      <c r="H161" s="11">
        <f ca="1"/>
        <v>44395</v>
      </c>
    </row>
    <row r="162" spans="2:8" ht="56.25" customHeight="1" x14ac:dyDescent="0.3">
      <c r="B162" s="6"/>
      <c r="C162" s="6"/>
      <c r="D162" s="6"/>
      <c r="E162" s="6"/>
      <c r="F162" s="6"/>
      <c r="G162" s="6"/>
      <c r="H162" s="7"/>
    </row>
    <row r="163" spans="2:8" ht="16.5" customHeight="1" x14ac:dyDescent="0.3">
      <c r="B163" s="10">
        <f t="array" aca="1" ref="B163:H163" ca="1">Jours+22+DATE(Calendrier12ans,OptionCalendrier12mois,1)-WEEKDAY(DATE(Calendrier12ans,OptionCalendrier12mois,1),OptionJoursemaine)</f>
        <v>44396</v>
      </c>
      <c r="C163" s="10">
        <f ca="1"/>
        <v>44397</v>
      </c>
      <c r="D163" s="10">
        <f ca="1"/>
        <v>44398</v>
      </c>
      <c r="E163" s="10">
        <f ca="1"/>
        <v>44399</v>
      </c>
      <c r="F163" s="10">
        <f ca="1"/>
        <v>44400</v>
      </c>
      <c r="G163" s="10">
        <f ca="1"/>
        <v>44401</v>
      </c>
      <c r="H163" s="11">
        <f ca="1"/>
        <v>44402</v>
      </c>
    </row>
    <row r="164" spans="2:8" ht="56.25" customHeight="1" x14ac:dyDescent="0.3">
      <c r="B164" s="6"/>
      <c r="C164" s="6"/>
      <c r="D164" s="6"/>
      <c r="E164" s="6"/>
      <c r="F164" s="6"/>
      <c r="G164" s="6"/>
      <c r="H164" s="7"/>
    </row>
    <row r="165" spans="2:8" ht="16.5" customHeight="1" x14ac:dyDescent="0.3">
      <c r="B165" s="10">
        <f t="array" aca="1" ref="B165:H165" ca="1">Jours+29+DATE(Calendrier12ans,OptionCalendrier12mois,1)-WEEKDAY(DATE(Calendrier12ans,OptionCalendrier12mois,1),OptionJoursemaine)</f>
        <v>44403</v>
      </c>
      <c r="C165" s="10">
        <f ca="1"/>
        <v>44404</v>
      </c>
      <c r="D165" s="10">
        <f ca="1"/>
        <v>44405</v>
      </c>
      <c r="E165" s="10">
        <f ca="1"/>
        <v>44406</v>
      </c>
      <c r="F165" s="10">
        <f ca="1"/>
        <v>44407</v>
      </c>
      <c r="G165" s="10">
        <f ca="1"/>
        <v>44408</v>
      </c>
      <c r="H165" s="11">
        <f ca="1"/>
        <v>44409</v>
      </c>
    </row>
    <row r="166" spans="2:8" ht="57" customHeight="1" x14ac:dyDescent="0.3">
      <c r="B166" s="6"/>
      <c r="C166" s="6"/>
      <c r="D166" s="6"/>
      <c r="E166" s="6"/>
      <c r="F166" s="6"/>
      <c r="G166" s="6"/>
      <c r="H166" s="8"/>
    </row>
    <row r="167" spans="2:8" ht="16.5" customHeight="1" x14ac:dyDescent="0.3">
      <c r="B167" s="10">
        <f t="array" aca="1" ref="B167:C167" ca="1">Jours+36+DATE(Calendrier12ans,OptionCalendrier12mois,1)-WEEKDAY(DATE(Calendrier12ans,OptionCalendrier12mois,1),OptionJoursemaine)</f>
        <v>44410</v>
      </c>
      <c r="C167" s="10">
        <f ca="1"/>
        <v>44411</v>
      </c>
      <c r="D167" s="31" t="s">
        <v>8</v>
      </c>
      <c r="E167" s="32"/>
      <c r="F167" s="32"/>
      <c r="G167" s="32"/>
      <c r="H167" s="32"/>
    </row>
    <row r="168" spans="2:8" ht="63.75" customHeight="1" x14ac:dyDescent="0.3">
      <c r="B168" s="6"/>
      <c r="C168" s="6"/>
      <c r="D168" s="30"/>
      <c r="E168" s="30"/>
      <c r="F168" s="30"/>
      <c r="G168" s="30"/>
      <c r="H168" s="30"/>
    </row>
  </sheetData>
  <mergeCells count="36">
    <mergeCell ref="C1:E1"/>
    <mergeCell ref="C15:E15"/>
    <mergeCell ref="C29:E29"/>
    <mergeCell ref="C43:E43"/>
    <mergeCell ref="D83:H83"/>
    <mergeCell ref="D153:H153"/>
    <mergeCell ref="D13:H13"/>
    <mergeCell ref="D14:H14"/>
    <mergeCell ref="D42:H42"/>
    <mergeCell ref="D56:H56"/>
    <mergeCell ref="D70:H70"/>
    <mergeCell ref="D55:H55"/>
    <mergeCell ref="D69:H69"/>
    <mergeCell ref="D27:H27"/>
    <mergeCell ref="D28:H28"/>
    <mergeCell ref="D41:H41"/>
    <mergeCell ref="C57:E57"/>
    <mergeCell ref="C71:E71"/>
    <mergeCell ref="C85:E85"/>
    <mergeCell ref="C99:E99"/>
    <mergeCell ref="D168:H168"/>
    <mergeCell ref="D139:H139"/>
    <mergeCell ref="D140:H140"/>
    <mergeCell ref="D97:H97"/>
    <mergeCell ref="D84:H84"/>
    <mergeCell ref="D126:H126"/>
    <mergeCell ref="D111:H111"/>
    <mergeCell ref="D125:H125"/>
    <mergeCell ref="D98:H98"/>
    <mergeCell ref="D112:H112"/>
    <mergeCell ref="D154:H154"/>
    <mergeCell ref="D167:H167"/>
    <mergeCell ref="C113:E113"/>
    <mergeCell ref="C127:E127"/>
    <mergeCell ref="C141:E141"/>
    <mergeCell ref="C155:E155"/>
  </mergeCells>
  <phoneticPr fontId="2" type="noConversion"/>
  <conditionalFormatting sqref="B3:H3 B5:H5 B7:H7 B9:H9 B11:H11 B13:C13">
    <cfRule type="expression" dxfId="11" priority="38">
      <formula>MONTH(B3)&lt;&gt;OptionCalendrier1mois</formula>
    </cfRule>
  </conditionalFormatting>
  <conditionalFormatting sqref="B17:H17 B19:H19 B21:H21 B23:H23 B25:H25 B27:C27">
    <cfRule type="expression" dxfId="10" priority="27">
      <formula>MONTH(B17)&lt;&gt;OptionCalendrier2mois</formula>
    </cfRule>
  </conditionalFormatting>
  <conditionalFormatting sqref="B31:H31 B33:H33 B35:H35 B37:H37 B39:H39 B41:C41">
    <cfRule type="expression" dxfId="9" priority="25">
      <formula>MONTH(B31)&lt;&gt;OptionCalendrier3mois</formula>
    </cfRule>
  </conditionalFormatting>
  <conditionalFormatting sqref="B45:H45 B47:H47 B49:H49 B51:H51 B53:H53 B55:C55">
    <cfRule type="expression" dxfId="8" priority="23">
      <formula>MONTH(B45)&lt;&gt;OptionCalendrier4mois</formula>
    </cfRule>
  </conditionalFormatting>
  <conditionalFormatting sqref="B59:H59 B61:H61 B63:H63 B65:H65 B67:H67 B69:C69">
    <cfRule type="expression" dxfId="7" priority="21">
      <formula>MONTH(B59)&lt;&gt;OptionCalendrier5mois</formula>
    </cfRule>
  </conditionalFormatting>
  <conditionalFormatting sqref="B73:H73 B75:H75 B77:H77 B79:H79 B81:H81 B83:C83">
    <cfRule type="expression" dxfId="6" priority="19">
      <formula>MONTH(B73)&lt;&gt;OptionCalendrier6mois</formula>
    </cfRule>
  </conditionalFormatting>
  <conditionalFormatting sqref="B87:H87 B89:H89 B91:H91 B93:H93 B95:H95 B97:C97">
    <cfRule type="expression" dxfId="5" priority="17">
      <formula>MONTH(B87)&lt;&gt;OptionCalendrier7mois</formula>
    </cfRule>
  </conditionalFormatting>
  <conditionalFormatting sqref="B101:H101 B103:H103 B107:H107 B109:H109 B111:C111 B105:H105">
    <cfRule type="expression" dxfId="4" priority="15">
      <formula>MONTH(B101)&lt;&gt;OptionCalendrier8mois</formula>
    </cfRule>
  </conditionalFormatting>
  <conditionalFormatting sqref="B115:H115 B117:H117 B119:H119 B121:H121 B123:H123 B125:C125">
    <cfRule type="expression" dxfId="3" priority="13">
      <formula>MONTH(B115)&lt;&gt;OptionCalendrier9mois</formula>
    </cfRule>
  </conditionalFormatting>
  <conditionalFormatting sqref="B129:H129 B131:H131 B133:H133 B135:H135 B137:H137 B139:C139">
    <cfRule type="expression" dxfId="2" priority="3">
      <formula>MONTH(B129)&lt;&gt;OptionCalendrier10mois</formula>
    </cfRule>
  </conditionalFormatting>
  <conditionalFormatting sqref="B143:H143 B145:H145 B147:H147 B149:H149 B151:H151 B153:C153">
    <cfRule type="expression" dxfId="1" priority="2">
      <formula>MONTH(B143)&lt;&gt;OptionCalendrier11mois</formula>
    </cfRule>
  </conditionalFormatting>
  <conditionalFormatting sqref="B157:H157 B159:H159 B161:H161 B163:H163 B165:H165 B167:C167">
    <cfRule type="expression" dxfId="0" priority="1">
      <formula>MONTH(B157)&lt;&gt;OptionCalendrier12mois</formula>
    </cfRule>
  </conditionalFormatting>
  <dataValidations xWindow="615" yWindow="870" count="10">
    <dataValidation type="list" errorStyle="warning" allowBlank="1" showInputMessage="1" showErrorMessage="1" error="Sélectionnez le premier jour de la semaine dans la liste. Sélectionnez ANNULER, appuyez sur ALT+FLÈCHE BAS pour accéder aux options, puis sur FLÈCHE BAS et ENTRÉE pour opérer une sélection" prompt="Sélectionnez le premier jour de la semaine dans cette cellule. Appuyez sur ALT+FLÈCHE BAS pour ouvrir la liste déroulante, puis sur ENTRÉE pour opérer une sélection. Le calendrier se met à jour automatiquement." sqref="B2:H2 B16:H16 B30:H30 B44:H44 B58:H58 B72:H72 B86:H86 B100:H100 B114:H114 B128:H128 B142:H142 B156:H156" xr:uid="{00000000-0002-0000-0000-000000000000}">
      <formula1>"DIMANCHE,LUNDI,MARDI,MERCREDI,JEUDI,VENDREDI,SAMEDI"</formula1>
    </dataValidation>
    <dataValidation type="list" errorStyle="warning" allowBlank="1" showInputMessage="1" showErrorMessage="1" error="Sélectionnez le premier mois du calendrier dans la liste. Sélectionnez ANNULER, appuyez sur ALT+FLÈCHE BAS pour accéder aux options, puis sur FLÈCHE BAS et ENTRÉE pour opérer une sélection." prompt="Sélectionnez le premier mois du calendrier dans cette cellule. Appuyez sur ALT+FLÈCHE BAS pour ouvrir la liste déroulante, puis sur ENTRÉE pour opérer une sélection" sqref="C1:E1 C15:E15 C29:E29 C43:E43 C57:E57 C71:E71 C85:E85 C99:E99 C113:E113 C127:E127 C141:E141 C155:E155" xr:uid="{00000000-0002-0000-0000-000001000000}">
      <formula1>"Janvier,Février,Mars,Avril,Mai,Juin,Juillet,Août,Septembre,Octobre,Novembre,Décembre"</formula1>
    </dataValidation>
    <dataValidation allowBlank="1" showInputMessage="1" prompt="Ce classeur est un calendrier de 12 mois. Entrez l’année de début dans la cellule B1, puis sélectionnez le mois de début dans la cellule C1. Le calendrier sera automatiquement mis à jour pour les mois suivants." sqref="A1" xr:uid="{00000000-0002-0000-0000-000002000000}"/>
    <dataValidation allowBlank="1" showInputMessage="1" showErrorMessage="1" prompt="Entrez l’année dans cette cellule." sqref="B1" xr:uid="{00000000-0002-0000-0000-000003000000}"/>
    <dataValidation allowBlank="1" showInputMessage="1" prompt="Date" sqref="B3" xr:uid="{00000000-0002-0000-0000-000004000000}"/>
    <dataValidation allowBlank="1" showInputMessage="1" prompt="Ajoutez des notes quotidiennes ici." sqref="B4" xr:uid="{00000000-0002-0000-0000-000005000000}"/>
    <dataValidation allowBlank="1" showInputMessage="1" prompt="L’année civile est automatiquement mise à jour en fonction de l’année sélectionnée dans la cellule B1" sqref="B15" xr:uid="{00000000-0002-0000-0000-000006000000}"/>
    <dataValidation allowBlank="1" showInputMessage="1" prompt="Entrez les notes mensuelles dans la cellule ci-dessous." sqref="D13:H13" xr:uid="{00000000-0002-0000-0000-000007000000}"/>
    <dataValidation allowBlank="1" showInputMessage="1" prompt="Entrez les notes mensuelles dans cette cellule." sqref="D14:H14" xr:uid="{00000000-0002-0000-0000-000008000000}"/>
    <dataValidation allowBlank="1" showInputMessage="1" showErrorMessage="1" prompt="L’année civile est automatiquement mise à jour en fonction de l’année sélectionnée dans la cellule B1" sqref="B29 B43 B57 B71 B85 B99 B113 B127 B141 B155" xr:uid="{00000000-0002-0000-0000-000009000000}"/>
  </dataValidations>
  <printOptions horizontalCentered="1" verticalCentered="1"/>
  <pageMargins left="0.23622047244094491" right="0.23622047244094491" top="0.23622047244094491" bottom="0.23622047244094491" header="0.51181102362204722" footer="0.51181102362204722"/>
  <pageSetup paperSize="9" fitToHeight="0" orientation="landscape" r:id="rId1"/>
  <headerFooter alignWithMargins="0"/>
  <rowBreaks count="11" manualBreakCount="11">
    <brk id="14" min="1" max="8" man="1"/>
    <brk id="28" min="1" max="8" man="1"/>
    <brk id="42" min="1" max="8" man="1"/>
    <brk id="56" min="1" max="8" man="1"/>
    <brk id="70" min="1" max="8" man="1"/>
    <brk id="84" min="1" max="8" man="1"/>
    <brk id="98" min="1" max="8" man="1"/>
    <brk id="112" min="1" max="8" man="1"/>
    <brk id="126" min="1" max="8" man="1"/>
    <brk id="140" min="1" max="8" man="1"/>
    <brk id="154" min="1" max="8" man="1"/>
  </rowBreaks>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vt:i4>
      </vt:variant>
      <vt:variant>
        <vt:lpstr>Benoemde bereiken</vt:lpstr>
      </vt:variant>
      <vt:variant>
        <vt:i4>26</vt:i4>
      </vt:variant>
    </vt:vector>
  </HeadingPairs>
  <TitlesOfParts>
    <vt:vector size="27" baseType="lpstr">
      <vt:lpstr>Calendrier</vt:lpstr>
      <vt:lpstr>Calendrier10ans</vt:lpstr>
      <vt:lpstr>Calendrier10mois</vt:lpstr>
      <vt:lpstr>Calendrier11ans</vt:lpstr>
      <vt:lpstr>Calendrier11mois</vt:lpstr>
      <vt:lpstr>Calendrier12ans</vt:lpstr>
      <vt:lpstr>Calendrier12mois</vt:lpstr>
      <vt:lpstr>Calendrier1an</vt:lpstr>
      <vt:lpstr>Calendrier1mois</vt:lpstr>
      <vt:lpstr>Calendrier2ans</vt:lpstr>
      <vt:lpstr>Calendrier2mois</vt:lpstr>
      <vt:lpstr>Calendrier3ans</vt:lpstr>
      <vt:lpstr>Calendrier3mois</vt:lpstr>
      <vt:lpstr>Calendrier4ans</vt:lpstr>
      <vt:lpstr>Calendrier4mois</vt:lpstr>
      <vt:lpstr>Calendrier5ans</vt:lpstr>
      <vt:lpstr>Calendrier5mois</vt:lpstr>
      <vt:lpstr>Calendrier6ans</vt:lpstr>
      <vt:lpstr>Calendrier6mois</vt:lpstr>
      <vt:lpstr>Calendrier7ans</vt:lpstr>
      <vt:lpstr>Calendrier7mois</vt:lpstr>
      <vt:lpstr>Calendrier8ans</vt:lpstr>
      <vt:lpstr>Calendrier8mois</vt:lpstr>
      <vt:lpstr>Calendrier9ans</vt:lpstr>
      <vt:lpstr>Calendrier9mois</vt:lpstr>
      <vt:lpstr>DébutSemaine</vt:lpstr>
      <vt:lpstr>Calendrier!Print_Area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Wendy SCHELFAUT</dc:creator>
  <cp:keywords/>
  <dc:description/>
  <cp:lastModifiedBy>Wendy SCHELFAUT</cp:lastModifiedBy>
  <cp:revision/>
  <cp:lastPrinted>2020-11-20T14:48:56Z</cp:lastPrinted>
  <dcterms:created xsi:type="dcterms:W3CDTF">2020-07-01T09:45:37Z</dcterms:created>
  <dcterms:modified xsi:type="dcterms:W3CDTF">2020-11-20T14:49:19Z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2aa342-8706-4288-bd11-ebb85995028c_Enabled">
    <vt:lpwstr>True</vt:lpwstr>
  </property>
  <property fmtid="{D5CDD505-2E9C-101B-9397-08002B2CF9AE}" pid="3" name="MSIP_Label_f42aa342-8706-4288-bd11-ebb85995028c_SiteId">
    <vt:lpwstr>72f988bf-86f1-41af-91ab-2d7cd011db47</vt:lpwstr>
  </property>
  <property fmtid="{D5CDD505-2E9C-101B-9397-08002B2CF9AE}" pid="4" name="MSIP_Label_f42aa342-8706-4288-bd11-ebb85995028c_Owner">
    <vt:lpwstr>v-audrs@microsoft.com</vt:lpwstr>
  </property>
  <property fmtid="{D5CDD505-2E9C-101B-9397-08002B2CF9AE}" pid="5" name="MSIP_Label_f42aa342-8706-4288-bd11-ebb85995028c_SetDate">
    <vt:lpwstr>2018-02-18T23:49:13.9058913Z</vt:lpwstr>
  </property>
  <property fmtid="{D5CDD505-2E9C-101B-9397-08002B2CF9AE}" pid="6" name="MSIP_Label_f42aa342-8706-4288-bd11-ebb85995028c_Name">
    <vt:lpwstr>General</vt:lpwstr>
  </property>
  <property fmtid="{D5CDD505-2E9C-101B-9397-08002B2CF9AE}" pid="7" name="MSIP_Label_f42aa342-8706-4288-bd11-ebb85995028c_Application">
    <vt:lpwstr>Microsoft Azure Information Protection</vt:lpwstr>
  </property>
  <property fmtid="{D5CDD505-2E9C-101B-9397-08002B2CF9AE}" pid="8" name="MSIP_Label_f42aa342-8706-4288-bd11-ebb85995028c_Extended_MSFT_Method">
    <vt:lpwstr>Automatic</vt:lpwstr>
  </property>
  <property fmtid="{D5CDD505-2E9C-101B-9397-08002B2CF9AE}" pid="9" name="Sensitivity">
    <vt:lpwstr>General</vt:lpwstr>
  </property>
</Properties>
</file>