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krist_omey_economie_fgov_be/Documents/Documents/goederenvervoer-jaarbrochure/BROCHURE_2021/"/>
    </mc:Choice>
  </mc:AlternateContent>
  <xr:revisionPtr revIDLastSave="495" documentId="8_{FF964A34-A54E-42CD-8E98-263F3C62A12E}" xr6:coauthVersionLast="46" xr6:coauthVersionMax="46" xr10:uidLastSave="{CB42F179-48B1-422F-A0ED-CFA5B1E358F3}"/>
  <bookViews>
    <workbookView xWindow="-108" yWindow="-108" windowWidth="23256" windowHeight="12576" tabRatio="875" activeTab="12" xr2:uid="{00000000-000D-0000-FFFF-FFFF00000000}"/>
  </bookViews>
  <sheets>
    <sheet name="Avant-Propos" sheetId="23" r:id="rId1"/>
    <sheet name="Index" sheetId="22" r:id="rId2"/>
    <sheet name="I1" sheetId="1" r:id="rId3"/>
    <sheet name="I2" sheetId="2" r:id="rId4"/>
    <sheet name="I3" sheetId="3" r:id="rId5"/>
    <sheet name="I4" sheetId="27" r:id="rId6"/>
    <sheet name="I5" sheetId="5" r:id="rId7"/>
    <sheet name="I6" sheetId="6" r:id="rId8"/>
    <sheet name="I8" sheetId="8" r:id="rId9"/>
    <sheet name="I9" sheetId="28" r:id="rId10"/>
    <sheet name="II1" sheetId="25" r:id="rId11"/>
    <sheet name="II2" sheetId="12" r:id="rId12"/>
    <sheet name="II3" sheetId="15" r:id="rId13"/>
    <sheet name="II4" sheetId="16" r:id="rId14"/>
    <sheet name="II5" sheetId="17" r:id="rId15"/>
    <sheet name="III" sheetId="18" r:id="rId16"/>
    <sheet name="IVabcd" sheetId="29" r:id="rId17"/>
    <sheet name="Annexe" sheetId="26" r:id="rId18"/>
  </sheets>
  <definedNames>
    <definedName name="_xlnm.Print_Titles" localSheetId="3">'I2'!$1:$4</definedName>
    <definedName name="_xlnm.Print_Titles" localSheetId="4">'I3'!$1:$5</definedName>
    <definedName name="_xlnm.Print_Titles" localSheetId="6">'I5'!$1:$3</definedName>
    <definedName name="_xlnm.Print_Titles" localSheetId="15">III!$1:$5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5" l="1"/>
  <c r="D27" i="15"/>
  <c r="E27" i="15"/>
  <c r="F27" i="15"/>
  <c r="G27" i="15"/>
  <c r="B27" i="15"/>
  <c r="V102" i="29"/>
  <c r="V101" i="29"/>
  <c r="V100" i="29"/>
  <c r="V99" i="29"/>
  <c r="V98" i="29"/>
  <c r="V97" i="29"/>
  <c r="V96" i="29"/>
  <c r="V95" i="29"/>
  <c r="V94" i="29"/>
  <c r="V93" i="29"/>
  <c r="V92" i="29"/>
  <c r="V91" i="29"/>
  <c r="V90" i="29"/>
  <c r="V89" i="29"/>
  <c r="V88" i="29"/>
  <c r="V87" i="29"/>
  <c r="V86" i="29"/>
  <c r="V85" i="29"/>
  <c r="V84" i="29"/>
  <c r="V83" i="29"/>
  <c r="T104" i="29"/>
  <c r="R104" i="29"/>
  <c r="Q104" i="29"/>
  <c r="H104" i="29"/>
  <c r="S104" i="29"/>
  <c r="P104" i="29"/>
  <c r="O104" i="29"/>
  <c r="C104" i="29"/>
  <c r="N104" i="29"/>
  <c r="M104" i="29"/>
  <c r="F104" i="29"/>
  <c r="L104" i="29"/>
  <c r="K104" i="29"/>
  <c r="J104" i="29"/>
  <c r="I104" i="29"/>
  <c r="B104" i="29"/>
  <c r="G104" i="29"/>
  <c r="E104" i="29"/>
  <c r="D104" i="29"/>
  <c r="T78" i="29"/>
  <c r="R78" i="29"/>
  <c r="Q78" i="29"/>
  <c r="H78" i="29"/>
  <c r="S78" i="29"/>
  <c r="P78" i="29"/>
  <c r="O78" i="29"/>
  <c r="C78" i="29"/>
  <c r="N78" i="29"/>
  <c r="M78" i="29"/>
  <c r="F78" i="29"/>
  <c r="L78" i="29"/>
  <c r="K78" i="29"/>
  <c r="J78" i="29"/>
  <c r="I78" i="29"/>
  <c r="B78" i="29"/>
  <c r="G78" i="29"/>
  <c r="E78" i="29"/>
  <c r="D78" i="29"/>
  <c r="T52" i="29"/>
  <c r="R52" i="29"/>
  <c r="Q52" i="29"/>
  <c r="H52" i="29"/>
  <c r="S52" i="29"/>
  <c r="P52" i="29"/>
  <c r="O52" i="29"/>
  <c r="C52" i="29"/>
  <c r="N52" i="29"/>
  <c r="M52" i="29"/>
  <c r="F52" i="29"/>
  <c r="L52" i="29"/>
  <c r="K52" i="29"/>
  <c r="J52" i="29"/>
  <c r="I52" i="29"/>
  <c r="B52" i="29"/>
  <c r="G52" i="29"/>
  <c r="E52" i="29"/>
  <c r="D52" i="29"/>
  <c r="T26" i="29"/>
  <c r="R26" i="29"/>
  <c r="Q26" i="29"/>
  <c r="H26" i="29"/>
  <c r="S26" i="29"/>
  <c r="P26" i="29"/>
  <c r="O26" i="29"/>
  <c r="C26" i="29"/>
  <c r="N26" i="29"/>
  <c r="M26" i="29"/>
  <c r="F26" i="29"/>
  <c r="L26" i="29"/>
  <c r="K26" i="29"/>
  <c r="J26" i="29"/>
  <c r="I26" i="29"/>
  <c r="B26" i="29"/>
  <c r="G26" i="29"/>
  <c r="E26" i="29"/>
  <c r="D26" i="29"/>
  <c r="V24" i="29"/>
  <c r="V22" i="29"/>
  <c r="V21" i="29"/>
  <c r="V11" i="29"/>
  <c r="V23" i="29"/>
  <c r="V20" i="29"/>
  <c r="V6" i="29"/>
  <c r="V18" i="29"/>
  <c r="V19" i="29"/>
  <c r="V17" i="29"/>
  <c r="V9" i="29"/>
  <c r="V16" i="29"/>
  <c r="V15" i="29"/>
  <c r="V14" i="29"/>
  <c r="V13" i="29"/>
  <c r="V12" i="29"/>
  <c r="V5" i="29"/>
  <c r="V10" i="29"/>
  <c r="V8" i="29"/>
  <c r="V7" i="29"/>
  <c r="K50" i="26"/>
  <c r="J50" i="26"/>
  <c r="I50" i="26"/>
  <c r="G50" i="26"/>
  <c r="K49" i="26"/>
  <c r="J49" i="26"/>
  <c r="I49" i="26"/>
  <c r="G49" i="26"/>
  <c r="L48" i="26"/>
  <c r="K48" i="26"/>
  <c r="J48" i="26"/>
  <c r="I48" i="26"/>
  <c r="G48" i="26"/>
  <c r="K47" i="26"/>
  <c r="J47" i="26"/>
  <c r="I47" i="26"/>
  <c r="H47" i="26"/>
  <c r="G47" i="26"/>
  <c r="K46" i="26"/>
  <c r="J46" i="26"/>
  <c r="I46" i="26"/>
  <c r="G46" i="26"/>
  <c r="K45" i="26"/>
  <c r="J45" i="26"/>
  <c r="I45" i="26"/>
  <c r="G45" i="26"/>
  <c r="L44" i="26"/>
  <c r="K44" i="26"/>
  <c r="J44" i="26"/>
  <c r="I44" i="26"/>
  <c r="G44" i="26"/>
  <c r="K43" i="26"/>
  <c r="J43" i="26"/>
  <c r="I43" i="26"/>
  <c r="H43" i="26"/>
  <c r="G43" i="26"/>
  <c r="K42" i="26"/>
  <c r="J42" i="26"/>
  <c r="I42" i="26"/>
  <c r="G42" i="26"/>
  <c r="K41" i="26"/>
  <c r="J41" i="26"/>
  <c r="I41" i="26"/>
  <c r="G41" i="26"/>
  <c r="L40" i="26"/>
  <c r="K40" i="26"/>
  <c r="J40" i="26"/>
  <c r="I40" i="26"/>
  <c r="G40" i="26"/>
  <c r="K39" i="26"/>
  <c r="J39" i="26"/>
  <c r="I39" i="26"/>
  <c r="H39" i="26"/>
  <c r="G39" i="26"/>
  <c r="K38" i="26"/>
  <c r="J38" i="26"/>
  <c r="I38" i="26"/>
  <c r="G38" i="26"/>
  <c r="K37" i="26"/>
  <c r="J37" i="26"/>
  <c r="I37" i="26"/>
  <c r="G37" i="26"/>
  <c r="L36" i="26"/>
  <c r="K36" i="26"/>
  <c r="J36" i="26"/>
  <c r="I36" i="26"/>
  <c r="G36" i="26"/>
  <c r="K35" i="26"/>
  <c r="J35" i="26"/>
  <c r="I35" i="26"/>
  <c r="H35" i="26"/>
  <c r="G35" i="26"/>
  <c r="K34" i="26"/>
  <c r="J34" i="26"/>
  <c r="I34" i="26"/>
  <c r="G34" i="26"/>
  <c r="K33" i="26"/>
  <c r="J33" i="26"/>
  <c r="I33" i="26"/>
  <c r="G33" i="26"/>
  <c r="L30" i="26"/>
  <c r="K30" i="26"/>
  <c r="J30" i="26"/>
  <c r="I30" i="26"/>
  <c r="H30" i="26" s="1"/>
  <c r="G30" i="26"/>
  <c r="E30" i="26"/>
  <c r="L29" i="26"/>
  <c r="L31" i="26" s="1"/>
  <c r="K29" i="26"/>
  <c r="K31" i="26" s="1"/>
  <c r="K58" i="26" s="1"/>
  <c r="J29" i="26"/>
  <c r="J31" i="26" s="1"/>
  <c r="I29" i="26"/>
  <c r="H29" i="26" s="1"/>
  <c r="G29" i="26"/>
  <c r="G31" i="26" s="1"/>
  <c r="E29" i="26"/>
  <c r="K26" i="26"/>
  <c r="K53" i="26" s="1"/>
  <c r="J26" i="26"/>
  <c r="J53" i="26" s="1"/>
  <c r="I26" i="26"/>
  <c r="I53" i="26" s="1"/>
  <c r="G26" i="26"/>
  <c r="G53" i="26" s="1"/>
  <c r="E26" i="26"/>
  <c r="K25" i="26"/>
  <c r="K52" i="26" s="1"/>
  <c r="J25" i="26"/>
  <c r="J27" i="26" s="1"/>
  <c r="I25" i="26"/>
  <c r="I52" i="26" s="1"/>
  <c r="G25" i="26"/>
  <c r="G52" i="26" s="1"/>
  <c r="E25" i="26"/>
  <c r="L23" i="26"/>
  <c r="L50" i="26" s="1"/>
  <c r="H23" i="26"/>
  <c r="H50" i="26" s="1"/>
  <c r="F23" i="26"/>
  <c r="L22" i="26"/>
  <c r="L26" i="26" s="1"/>
  <c r="L53" i="26" s="1"/>
  <c r="H22" i="26"/>
  <c r="H49" i="26" s="1"/>
  <c r="F22" i="26"/>
  <c r="L21" i="26"/>
  <c r="H21" i="26"/>
  <c r="H48" i="26" s="1"/>
  <c r="F21" i="26"/>
  <c r="L20" i="26"/>
  <c r="L47" i="26" s="1"/>
  <c r="H20" i="26"/>
  <c r="F20" i="26"/>
  <c r="L19" i="26"/>
  <c r="L46" i="26" s="1"/>
  <c r="H19" i="26"/>
  <c r="H46" i="26" s="1"/>
  <c r="F19" i="26"/>
  <c r="L18" i="26"/>
  <c r="L45" i="26" s="1"/>
  <c r="H18" i="26"/>
  <c r="H45" i="26" s="1"/>
  <c r="F18" i="26"/>
  <c r="L17" i="26"/>
  <c r="H17" i="26"/>
  <c r="H44" i="26" s="1"/>
  <c r="F17" i="26"/>
  <c r="L16" i="26"/>
  <c r="L43" i="26" s="1"/>
  <c r="H16" i="26"/>
  <c r="F16" i="26"/>
  <c r="L15" i="26"/>
  <c r="L42" i="26" s="1"/>
  <c r="H15" i="26"/>
  <c r="H42" i="26" s="1"/>
  <c r="F15" i="26"/>
  <c r="L14" i="26"/>
  <c r="L25" i="26" s="1"/>
  <c r="H14" i="26"/>
  <c r="H25" i="26" s="1"/>
  <c r="F14" i="26"/>
  <c r="L13" i="26"/>
  <c r="H13" i="26"/>
  <c r="H40" i="26" s="1"/>
  <c r="F13" i="26"/>
  <c r="L12" i="26"/>
  <c r="L39" i="26" s="1"/>
  <c r="H12" i="26"/>
  <c r="F12" i="26"/>
  <c r="L11" i="26"/>
  <c r="L38" i="26" s="1"/>
  <c r="H11" i="26"/>
  <c r="H38" i="26" s="1"/>
  <c r="F11" i="26"/>
  <c r="L10" i="26"/>
  <c r="L37" i="26" s="1"/>
  <c r="H10" i="26"/>
  <c r="H37" i="26" s="1"/>
  <c r="F10" i="26"/>
  <c r="L9" i="26"/>
  <c r="H9" i="26"/>
  <c r="H36" i="26" s="1"/>
  <c r="F9" i="26"/>
  <c r="L8" i="26"/>
  <c r="L35" i="26" s="1"/>
  <c r="H8" i="26"/>
  <c r="F8" i="26"/>
  <c r="L7" i="26"/>
  <c r="L34" i="26" s="1"/>
  <c r="H7" i="26"/>
  <c r="H34" i="26" s="1"/>
  <c r="F7" i="26"/>
  <c r="L6" i="26"/>
  <c r="L33" i="26" s="1"/>
  <c r="H6" i="26"/>
  <c r="H33" i="26" s="1"/>
  <c r="F6" i="26"/>
  <c r="F33" i="18"/>
  <c r="B33" i="18"/>
  <c r="K30" i="18"/>
  <c r="F30" i="18"/>
  <c r="E29" i="18"/>
  <c r="K28" i="18"/>
  <c r="F28" i="18"/>
  <c r="E27" i="18"/>
  <c r="G27" i="18" s="1"/>
  <c r="K26" i="18"/>
  <c r="F26" i="18"/>
  <c r="E25" i="18"/>
  <c r="G25" i="18" s="1"/>
  <c r="K24" i="18"/>
  <c r="F24" i="18"/>
  <c r="E23" i="18"/>
  <c r="K20" i="18"/>
  <c r="K35" i="18" s="1"/>
  <c r="C20" i="18"/>
  <c r="I18" i="18"/>
  <c r="H18" i="18"/>
  <c r="G18" i="18"/>
  <c r="E33" i="18" s="1"/>
  <c r="G33" i="18" s="1"/>
  <c r="D18" i="18"/>
  <c r="C33" i="18" s="1"/>
  <c r="K16" i="18"/>
  <c r="K31" i="18" s="1"/>
  <c r="I16" i="18"/>
  <c r="I20" i="18" s="1"/>
  <c r="H16" i="18"/>
  <c r="F16" i="18"/>
  <c r="F20" i="18" s="1"/>
  <c r="F35" i="18" s="1"/>
  <c r="E16" i="18"/>
  <c r="C16" i="18"/>
  <c r="B16" i="18"/>
  <c r="B20" i="18" s="1"/>
  <c r="I15" i="18"/>
  <c r="H15" i="18"/>
  <c r="G15" i="18"/>
  <c r="E30" i="18" s="1"/>
  <c r="G30" i="18" s="1"/>
  <c r="D15" i="18"/>
  <c r="B30" i="18" s="1"/>
  <c r="I14" i="18"/>
  <c r="H14" i="18"/>
  <c r="G14" i="18"/>
  <c r="F29" i="18" s="1"/>
  <c r="D14" i="18"/>
  <c r="C29" i="18" s="1"/>
  <c r="I13" i="18"/>
  <c r="H13" i="18"/>
  <c r="G13" i="18"/>
  <c r="E28" i="18" s="1"/>
  <c r="G28" i="18" s="1"/>
  <c r="D13" i="18"/>
  <c r="C28" i="18" s="1"/>
  <c r="I12" i="18"/>
  <c r="H12" i="18"/>
  <c r="G12" i="18"/>
  <c r="F27" i="18" s="1"/>
  <c r="D12" i="18"/>
  <c r="C27" i="18" s="1"/>
  <c r="I11" i="18"/>
  <c r="H11" i="18"/>
  <c r="G11" i="18"/>
  <c r="E26" i="18" s="1"/>
  <c r="G26" i="18" s="1"/>
  <c r="D11" i="18"/>
  <c r="C26" i="18" s="1"/>
  <c r="I10" i="18"/>
  <c r="H10" i="18"/>
  <c r="G10" i="18"/>
  <c r="F25" i="18" s="1"/>
  <c r="D10" i="18"/>
  <c r="C25" i="18" s="1"/>
  <c r="I9" i="18"/>
  <c r="H9" i="18"/>
  <c r="G9" i="18"/>
  <c r="E24" i="18" s="1"/>
  <c r="G24" i="18" s="1"/>
  <c r="D9" i="18"/>
  <c r="C24" i="18" s="1"/>
  <c r="I8" i="18"/>
  <c r="H8" i="18"/>
  <c r="G8" i="18"/>
  <c r="G16" i="18" s="1"/>
  <c r="G20" i="18" s="1"/>
  <c r="D8" i="18"/>
  <c r="C23" i="18" s="1"/>
  <c r="M26" i="17"/>
  <c r="G26" i="17"/>
  <c r="O26" i="17" s="1"/>
  <c r="Q26" i="17" s="1"/>
  <c r="M22" i="17"/>
  <c r="G22" i="17"/>
  <c r="O22" i="17" s="1"/>
  <c r="Q22" i="17" s="1"/>
  <c r="P20" i="17"/>
  <c r="N20" i="17"/>
  <c r="L20" i="17"/>
  <c r="K20" i="17"/>
  <c r="J20" i="17"/>
  <c r="I20" i="17"/>
  <c r="H20" i="17"/>
  <c r="F20" i="17"/>
  <c r="E20" i="17"/>
  <c r="D20" i="17"/>
  <c r="C20" i="17"/>
  <c r="B20" i="17"/>
  <c r="G20" i="17" s="1"/>
  <c r="M18" i="17"/>
  <c r="G18" i="17"/>
  <c r="O18" i="17" s="1"/>
  <c r="Q18" i="17" s="1"/>
  <c r="M17" i="17"/>
  <c r="G17" i="17"/>
  <c r="O17" i="17" s="1"/>
  <c r="Q17" i="17" s="1"/>
  <c r="M16" i="17"/>
  <c r="G16" i="17"/>
  <c r="O16" i="17" s="1"/>
  <c r="Q16" i="17" s="1"/>
  <c r="M15" i="17"/>
  <c r="G15" i="17"/>
  <c r="O15" i="17" s="1"/>
  <c r="Q15" i="17" s="1"/>
  <c r="M14" i="17"/>
  <c r="M20" i="17" s="1"/>
  <c r="G14" i="17"/>
  <c r="O14" i="17" s="1"/>
  <c r="P12" i="17"/>
  <c r="P24" i="17" s="1"/>
  <c r="P28" i="17" s="1"/>
  <c r="N12" i="17"/>
  <c r="N24" i="17" s="1"/>
  <c r="N28" i="17" s="1"/>
  <c r="L12" i="17"/>
  <c r="L24" i="17" s="1"/>
  <c r="L28" i="17" s="1"/>
  <c r="K12" i="17"/>
  <c r="K24" i="17" s="1"/>
  <c r="K28" i="17" s="1"/>
  <c r="J12" i="17"/>
  <c r="J24" i="17" s="1"/>
  <c r="J28" i="17" s="1"/>
  <c r="I12" i="17"/>
  <c r="I24" i="17" s="1"/>
  <c r="I28" i="17" s="1"/>
  <c r="H12" i="17"/>
  <c r="H24" i="17" s="1"/>
  <c r="H28" i="17" s="1"/>
  <c r="F12" i="17"/>
  <c r="F24" i="17" s="1"/>
  <c r="F28" i="17" s="1"/>
  <c r="E12" i="17"/>
  <c r="E24" i="17" s="1"/>
  <c r="E28" i="17" s="1"/>
  <c r="D12" i="17"/>
  <c r="D24" i="17" s="1"/>
  <c r="D28" i="17" s="1"/>
  <c r="C12" i="17"/>
  <c r="C24" i="17" s="1"/>
  <c r="C28" i="17" s="1"/>
  <c r="B12" i="17"/>
  <c r="B24" i="17" s="1"/>
  <c r="M10" i="17"/>
  <c r="G10" i="17"/>
  <c r="O10" i="17" s="1"/>
  <c r="Q10" i="17" s="1"/>
  <c r="M9" i="17"/>
  <c r="G9" i="17"/>
  <c r="O9" i="17" s="1"/>
  <c r="Q9" i="17" s="1"/>
  <c r="M8" i="17"/>
  <c r="G8" i="17"/>
  <c r="O8" i="17" s="1"/>
  <c r="Q8" i="17" s="1"/>
  <c r="M7" i="17"/>
  <c r="G7" i="17"/>
  <c r="O7" i="17" s="1"/>
  <c r="Q7" i="17" s="1"/>
  <c r="M6" i="17"/>
  <c r="M12" i="17" s="1"/>
  <c r="M24" i="17" s="1"/>
  <c r="M28" i="17" s="1"/>
  <c r="G6" i="17"/>
  <c r="O6" i="17" s="1"/>
  <c r="E26" i="16"/>
  <c r="D26" i="16"/>
  <c r="C26" i="16"/>
  <c r="B26" i="16"/>
  <c r="F26" i="16" s="1"/>
  <c r="G24" i="16"/>
  <c r="F24" i="16"/>
  <c r="G22" i="16"/>
  <c r="F22" i="16"/>
  <c r="G21" i="16"/>
  <c r="F21" i="16"/>
  <c r="G12" i="16"/>
  <c r="F12" i="16"/>
  <c r="G23" i="16"/>
  <c r="F23" i="16"/>
  <c r="G20" i="16"/>
  <c r="F20" i="16"/>
  <c r="G8" i="16"/>
  <c r="F8" i="16"/>
  <c r="G18" i="16"/>
  <c r="F18" i="16"/>
  <c r="G19" i="16"/>
  <c r="F19" i="16"/>
  <c r="G17" i="16"/>
  <c r="F17" i="16"/>
  <c r="G10" i="16"/>
  <c r="F10" i="16"/>
  <c r="G16" i="16"/>
  <c r="F16" i="16"/>
  <c r="G15" i="16"/>
  <c r="F15" i="16"/>
  <c r="G14" i="16"/>
  <c r="F14" i="16"/>
  <c r="G13" i="16"/>
  <c r="F13" i="16"/>
  <c r="G7" i="16"/>
  <c r="F7" i="16"/>
  <c r="G11" i="16"/>
  <c r="F11" i="16"/>
  <c r="G9" i="16"/>
  <c r="F9" i="16"/>
  <c r="G24" i="15"/>
  <c r="F24" i="15"/>
  <c r="G22" i="15"/>
  <c r="F22" i="15"/>
  <c r="G21" i="15"/>
  <c r="F21" i="15"/>
  <c r="G12" i="15"/>
  <c r="F12" i="15"/>
  <c r="G23" i="15"/>
  <c r="F23" i="15"/>
  <c r="G20" i="15"/>
  <c r="F20" i="15"/>
  <c r="G19" i="15"/>
  <c r="F19" i="15"/>
  <c r="G8" i="15"/>
  <c r="F8" i="15"/>
  <c r="G18" i="15"/>
  <c r="F18" i="15"/>
  <c r="G17" i="15"/>
  <c r="F17" i="15"/>
  <c r="G10" i="15"/>
  <c r="F10" i="15"/>
  <c r="G16" i="15"/>
  <c r="F16" i="15"/>
  <c r="G15" i="15"/>
  <c r="F15" i="15"/>
  <c r="G14" i="15"/>
  <c r="F14" i="15"/>
  <c r="G13" i="15"/>
  <c r="F13" i="15"/>
  <c r="G7" i="15"/>
  <c r="F7" i="15"/>
  <c r="G11" i="15"/>
  <c r="F11" i="15"/>
  <c r="G9" i="15"/>
  <c r="F9" i="15"/>
  <c r="L29" i="12"/>
  <c r="K29" i="12"/>
  <c r="J29" i="12"/>
  <c r="I29" i="12"/>
  <c r="F29" i="12"/>
  <c r="E29" i="12"/>
  <c r="D29" i="12"/>
  <c r="H29" i="12" s="1"/>
  <c r="C29" i="12"/>
  <c r="G29" i="12" s="1"/>
  <c r="R27" i="12"/>
  <c r="Q27" i="12"/>
  <c r="P27" i="12"/>
  <c r="T27" i="12" s="1"/>
  <c r="O27" i="12"/>
  <c r="S27" i="12" s="1"/>
  <c r="N27" i="12"/>
  <c r="M27" i="12"/>
  <c r="H27" i="12"/>
  <c r="G27" i="12"/>
  <c r="R26" i="12"/>
  <c r="Q26" i="12"/>
  <c r="P26" i="12"/>
  <c r="T26" i="12" s="1"/>
  <c r="O26" i="12"/>
  <c r="S26" i="12" s="1"/>
  <c r="N26" i="12"/>
  <c r="M26" i="12"/>
  <c r="H26" i="12"/>
  <c r="G26" i="12"/>
  <c r="R25" i="12"/>
  <c r="Q25" i="12"/>
  <c r="P25" i="12"/>
  <c r="T25" i="12" s="1"/>
  <c r="O25" i="12"/>
  <c r="S25" i="12" s="1"/>
  <c r="N25" i="12"/>
  <c r="M25" i="12"/>
  <c r="H25" i="12"/>
  <c r="G25" i="12"/>
  <c r="R24" i="12"/>
  <c r="Q24" i="12"/>
  <c r="P24" i="12"/>
  <c r="T24" i="12" s="1"/>
  <c r="O24" i="12"/>
  <c r="S24" i="12" s="1"/>
  <c r="N24" i="12"/>
  <c r="M24" i="12"/>
  <c r="H24" i="12"/>
  <c r="G24" i="12"/>
  <c r="R23" i="12"/>
  <c r="Q23" i="12"/>
  <c r="P23" i="12"/>
  <c r="T23" i="12" s="1"/>
  <c r="O23" i="12"/>
  <c r="S23" i="12" s="1"/>
  <c r="N23" i="12"/>
  <c r="M23" i="12"/>
  <c r="H23" i="12"/>
  <c r="G23" i="12"/>
  <c r="R22" i="12"/>
  <c r="Q22" i="12"/>
  <c r="P22" i="12"/>
  <c r="T22" i="12" s="1"/>
  <c r="O22" i="12"/>
  <c r="S22" i="12" s="1"/>
  <c r="N22" i="12"/>
  <c r="M22" i="12"/>
  <c r="H22" i="12"/>
  <c r="G22" i="12"/>
  <c r="R21" i="12"/>
  <c r="Q21" i="12"/>
  <c r="P21" i="12"/>
  <c r="T21" i="12" s="1"/>
  <c r="O21" i="12"/>
  <c r="S21" i="12" s="1"/>
  <c r="N21" i="12"/>
  <c r="M21" i="12"/>
  <c r="H21" i="12"/>
  <c r="G21" i="12"/>
  <c r="R20" i="12"/>
  <c r="Q20" i="12"/>
  <c r="P20" i="12"/>
  <c r="T20" i="12" s="1"/>
  <c r="O20" i="12"/>
  <c r="S20" i="12" s="1"/>
  <c r="N20" i="12"/>
  <c r="M20" i="12"/>
  <c r="H20" i="12"/>
  <c r="G20" i="12"/>
  <c r="R19" i="12"/>
  <c r="Q19" i="12"/>
  <c r="P19" i="12"/>
  <c r="T19" i="12" s="1"/>
  <c r="O19" i="12"/>
  <c r="S19" i="12" s="1"/>
  <c r="N19" i="12"/>
  <c r="M19" i="12"/>
  <c r="H19" i="12"/>
  <c r="G19" i="12"/>
  <c r="R18" i="12"/>
  <c r="Q18" i="12"/>
  <c r="P18" i="12"/>
  <c r="T18" i="12" s="1"/>
  <c r="O18" i="12"/>
  <c r="S18" i="12" s="1"/>
  <c r="N18" i="12"/>
  <c r="M18" i="12"/>
  <c r="H18" i="12"/>
  <c r="G18" i="12"/>
  <c r="R17" i="12"/>
  <c r="Q17" i="12"/>
  <c r="P17" i="12"/>
  <c r="T17" i="12" s="1"/>
  <c r="O17" i="12"/>
  <c r="S17" i="12" s="1"/>
  <c r="N17" i="12"/>
  <c r="M17" i="12"/>
  <c r="H17" i="12"/>
  <c r="G17" i="12"/>
  <c r="R16" i="12"/>
  <c r="Q16" i="12"/>
  <c r="P16" i="12"/>
  <c r="T16" i="12" s="1"/>
  <c r="O16" i="12"/>
  <c r="S16" i="12" s="1"/>
  <c r="N16" i="12"/>
  <c r="M16" i="12"/>
  <c r="H16" i="12"/>
  <c r="G16" i="12"/>
  <c r="R15" i="12"/>
  <c r="Q15" i="12"/>
  <c r="P15" i="12"/>
  <c r="T15" i="12" s="1"/>
  <c r="O15" i="12"/>
  <c r="S15" i="12" s="1"/>
  <c r="N15" i="12"/>
  <c r="M15" i="12"/>
  <c r="H15" i="12"/>
  <c r="G15" i="12"/>
  <c r="R14" i="12"/>
  <c r="Q14" i="12"/>
  <c r="P14" i="12"/>
  <c r="T14" i="12" s="1"/>
  <c r="O14" i="12"/>
  <c r="S14" i="12" s="1"/>
  <c r="N14" i="12"/>
  <c r="M14" i="12"/>
  <c r="H14" i="12"/>
  <c r="G14" i="12"/>
  <c r="R13" i="12"/>
  <c r="Q13" i="12"/>
  <c r="P13" i="12"/>
  <c r="T13" i="12" s="1"/>
  <c r="O13" i="12"/>
  <c r="S13" i="12" s="1"/>
  <c r="N13" i="12"/>
  <c r="M13" i="12"/>
  <c r="H13" i="12"/>
  <c r="G13" i="12"/>
  <c r="R12" i="12"/>
  <c r="Q12" i="12"/>
  <c r="P12" i="12"/>
  <c r="T12" i="12" s="1"/>
  <c r="O12" i="12"/>
  <c r="S12" i="12" s="1"/>
  <c r="N12" i="12"/>
  <c r="M12" i="12"/>
  <c r="H12" i="12"/>
  <c r="G12" i="12"/>
  <c r="R11" i="12"/>
  <c r="Q11" i="12"/>
  <c r="P11" i="12"/>
  <c r="T11" i="12" s="1"/>
  <c r="O11" i="12"/>
  <c r="S11" i="12" s="1"/>
  <c r="N11" i="12"/>
  <c r="M11" i="12"/>
  <c r="H11" i="12"/>
  <c r="G11" i="12"/>
  <c r="R10" i="12"/>
  <c r="Q10" i="12"/>
  <c r="P10" i="12"/>
  <c r="T10" i="12" s="1"/>
  <c r="O10" i="12"/>
  <c r="S10" i="12" s="1"/>
  <c r="N10" i="12"/>
  <c r="M10" i="12"/>
  <c r="H10" i="12"/>
  <c r="G10" i="12"/>
  <c r="R9" i="12"/>
  <c r="Q9" i="12"/>
  <c r="P9" i="12"/>
  <c r="T9" i="12" s="1"/>
  <c r="O9" i="12"/>
  <c r="S9" i="12" s="1"/>
  <c r="N9" i="12"/>
  <c r="M9" i="12"/>
  <c r="H9" i="12"/>
  <c r="G9" i="12"/>
  <c r="R8" i="12"/>
  <c r="R29" i="12" s="1"/>
  <c r="Q8" i="12"/>
  <c r="Q29" i="12" s="1"/>
  <c r="P8" i="12"/>
  <c r="P29" i="12" s="1"/>
  <c r="O8" i="12"/>
  <c r="O29" i="12" s="1"/>
  <c r="N8" i="12"/>
  <c r="N29" i="12" s="1"/>
  <c r="M8" i="12"/>
  <c r="M29" i="12" s="1"/>
  <c r="H8" i="12"/>
  <c r="G8" i="12"/>
  <c r="M55" i="25"/>
  <c r="L55" i="25"/>
  <c r="K55" i="25"/>
  <c r="J55" i="25"/>
  <c r="I55" i="25"/>
  <c r="G55" i="25"/>
  <c r="F55" i="25"/>
  <c r="E55" i="25"/>
  <c r="D55" i="25"/>
  <c r="C55" i="25"/>
  <c r="M54" i="25"/>
  <c r="M56" i="25" s="1"/>
  <c r="L54" i="25"/>
  <c r="L56" i="25" s="1"/>
  <c r="K54" i="25"/>
  <c r="J54" i="25"/>
  <c r="J56" i="25" s="1"/>
  <c r="I54" i="25"/>
  <c r="I56" i="25" s="1"/>
  <c r="G54" i="25"/>
  <c r="G56" i="25" s="1"/>
  <c r="F54" i="25"/>
  <c r="F56" i="25" s="1"/>
  <c r="E54" i="25"/>
  <c r="E56" i="25" s="1"/>
  <c r="D54" i="25"/>
  <c r="D56" i="25" s="1"/>
  <c r="C54" i="25"/>
  <c r="C56" i="25" s="1"/>
  <c r="S52" i="25"/>
  <c r="P52" i="25"/>
  <c r="O52" i="25"/>
  <c r="M52" i="25"/>
  <c r="L52" i="25"/>
  <c r="K52" i="25"/>
  <c r="J52" i="25"/>
  <c r="I52" i="25"/>
  <c r="G52" i="25"/>
  <c r="F52" i="25"/>
  <c r="E52" i="25"/>
  <c r="D52" i="25"/>
  <c r="C52" i="25"/>
  <c r="S51" i="25"/>
  <c r="R51" i="25"/>
  <c r="Q51" i="25"/>
  <c r="P51" i="25"/>
  <c r="O51" i="25"/>
  <c r="N51" i="25"/>
  <c r="H51" i="25"/>
  <c r="S50" i="25"/>
  <c r="R50" i="25"/>
  <c r="R52" i="25" s="1"/>
  <c r="Q50" i="25"/>
  <c r="P50" i="25"/>
  <c r="O50" i="25"/>
  <c r="N50" i="25"/>
  <c r="N52" i="25" s="1"/>
  <c r="H50" i="25"/>
  <c r="R48" i="25"/>
  <c r="Q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T47" i="25"/>
  <c r="S47" i="25"/>
  <c r="S55" i="25" s="1"/>
  <c r="R47" i="25"/>
  <c r="R55" i="25" s="1"/>
  <c r="Q47" i="25"/>
  <c r="P47" i="25"/>
  <c r="P55" i="25" s="1"/>
  <c r="O47" i="25"/>
  <c r="O55" i="25" s="1"/>
  <c r="N47" i="25"/>
  <c r="N55" i="25" s="1"/>
  <c r="H47" i="25"/>
  <c r="T46" i="25"/>
  <c r="S46" i="25"/>
  <c r="R46" i="25"/>
  <c r="Q46" i="25"/>
  <c r="P46" i="25"/>
  <c r="P54" i="25" s="1"/>
  <c r="P56" i="25" s="1"/>
  <c r="O46" i="25"/>
  <c r="N46" i="25"/>
  <c r="H46" i="25"/>
  <c r="K43" i="25"/>
  <c r="C43" i="25"/>
  <c r="M42" i="25"/>
  <c r="L42" i="25"/>
  <c r="K42" i="25"/>
  <c r="J42" i="25"/>
  <c r="I42" i="25"/>
  <c r="G42" i="25"/>
  <c r="F42" i="25"/>
  <c r="E42" i="25"/>
  <c r="D42" i="25"/>
  <c r="C42" i="25"/>
  <c r="S41" i="25"/>
  <c r="S43" i="25" s="1"/>
  <c r="O41" i="25"/>
  <c r="O43" i="25" s="1"/>
  <c r="M41" i="25"/>
  <c r="M43" i="25" s="1"/>
  <c r="L41" i="25"/>
  <c r="L43" i="25" s="1"/>
  <c r="K41" i="25"/>
  <c r="J41" i="25"/>
  <c r="J43" i="25" s="1"/>
  <c r="I41" i="25"/>
  <c r="I43" i="25" s="1"/>
  <c r="G41" i="25"/>
  <c r="G43" i="25" s="1"/>
  <c r="F41" i="25"/>
  <c r="F43" i="25" s="1"/>
  <c r="E41" i="25"/>
  <c r="E43" i="25" s="1"/>
  <c r="D41" i="25"/>
  <c r="D43" i="25" s="1"/>
  <c r="C41" i="25"/>
  <c r="R39" i="25"/>
  <c r="Q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T38" i="25"/>
  <c r="S38" i="25"/>
  <c r="R38" i="25"/>
  <c r="Q38" i="25"/>
  <c r="P38" i="25"/>
  <c r="O38" i="25"/>
  <c r="N38" i="25"/>
  <c r="H38" i="25"/>
  <c r="T37" i="25"/>
  <c r="T39" i="25" s="1"/>
  <c r="S37" i="25"/>
  <c r="S39" i="25" s="1"/>
  <c r="R37" i="25"/>
  <c r="Q37" i="25"/>
  <c r="P37" i="25"/>
  <c r="P39" i="25" s="1"/>
  <c r="O37" i="25"/>
  <c r="O39" i="25" s="1"/>
  <c r="N37" i="25"/>
  <c r="H37" i="25"/>
  <c r="S35" i="25"/>
  <c r="P35" i="25"/>
  <c r="O35" i="25"/>
  <c r="M35" i="25"/>
  <c r="L35" i="25"/>
  <c r="K35" i="25"/>
  <c r="J35" i="25"/>
  <c r="I35" i="25"/>
  <c r="G35" i="25"/>
  <c r="F35" i="25"/>
  <c r="E35" i="25"/>
  <c r="D35" i="25"/>
  <c r="C35" i="25"/>
  <c r="S34" i="25"/>
  <c r="S42" i="25" s="1"/>
  <c r="R34" i="25"/>
  <c r="R42" i="25" s="1"/>
  <c r="Q34" i="25"/>
  <c r="Q42" i="25" s="1"/>
  <c r="P34" i="25"/>
  <c r="P42" i="25" s="1"/>
  <c r="O34" i="25"/>
  <c r="O42" i="25" s="1"/>
  <c r="N34" i="25"/>
  <c r="N42" i="25" s="1"/>
  <c r="H34" i="25"/>
  <c r="S33" i="25"/>
  <c r="R33" i="25"/>
  <c r="R41" i="25" s="1"/>
  <c r="Q33" i="25"/>
  <c r="P33" i="25"/>
  <c r="O33" i="25"/>
  <c r="N33" i="25"/>
  <c r="N41" i="25" s="1"/>
  <c r="H33" i="25"/>
  <c r="M29" i="25"/>
  <c r="L29" i="25"/>
  <c r="K29" i="25"/>
  <c r="J29" i="25"/>
  <c r="I29" i="25"/>
  <c r="G29" i="25"/>
  <c r="F29" i="25"/>
  <c r="E29" i="25"/>
  <c r="D29" i="25"/>
  <c r="C29" i="25"/>
  <c r="M28" i="25"/>
  <c r="M30" i="25" s="1"/>
  <c r="L28" i="25"/>
  <c r="L30" i="25" s="1"/>
  <c r="K28" i="25"/>
  <c r="J28" i="25"/>
  <c r="J30" i="25" s="1"/>
  <c r="I28" i="25"/>
  <c r="I30" i="25" s="1"/>
  <c r="G28" i="25"/>
  <c r="F28" i="25"/>
  <c r="F30" i="25" s="1"/>
  <c r="E28" i="25"/>
  <c r="E30" i="25" s="1"/>
  <c r="D28" i="25"/>
  <c r="D30" i="25" s="1"/>
  <c r="C28" i="25"/>
  <c r="S26" i="25"/>
  <c r="P26" i="25"/>
  <c r="O26" i="25"/>
  <c r="M26" i="25"/>
  <c r="L26" i="25"/>
  <c r="K26" i="25"/>
  <c r="J26" i="25"/>
  <c r="I26" i="25"/>
  <c r="G26" i="25"/>
  <c r="F26" i="25"/>
  <c r="E26" i="25"/>
  <c r="D26" i="25"/>
  <c r="C26" i="25"/>
  <c r="S25" i="25"/>
  <c r="R25" i="25"/>
  <c r="Q25" i="25"/>
  <c r="P25" i="25"/>
  <c r="O25" i="25"/>
  <c r="N25" i="25"/>
  <c r="H25" i="25"/>
  <c r="S24" i="25"/>
  <c r="R24" i="25"/>
  <c r="R26" i="25" s="1"/>
  <c r="Q24" i="25"/>
  <c r="Q26" i="25" s="1"/>
  <c r="P24" i="25"/>
  <c r="O24" i="25"/>
  <c r="N24" i="25"/>
  <c r="N26" i="25" s="1"/>
  <c r="H24" i="25"/>
  <c r="R22" i="25"/>
  <c r="Q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T21" i="25"/>
  <c r="S21" i="25"/>
  <c r="S29" i="25" s="1"/>
  <c r="R21" i="25"/>
  <c r="R29" i="25" s="1"/>
  <c r="Q21" i="25"/>
  <c r="Q29" i="25" s="1"/>
  <c r="P21" i="25"/>
  <c r="P29" i="25" s="1"/>
  <c r="O21" i="25"/>
  <c r="O29" i="25" s="1"/>
  <c r="N21" i="25"/>
  <c r="N29" i="25" s="1"/>
  <c r="H21" i="25"/>
  <c r="T20" i="25"/>
  <c r="S20" i="25"/>
  <c r="R20" i="25"/>
  <c r="Q20" i="25"/>
  <c r="P20" i="25"/>
  <c r="P28" i="25" s="1"/>
  <c r="P30" i="25" s="1"/>
  <c r="O20" i="25"/>
  <c r="N20" i="25"/>
  <c r="H20" i="25"/>
  <c r="C17" i="25"/>
  <c r="M16" i="25"/>
  <c r="L16" i="25"/>
  <c r="K16" i="25"/>
  <c r="J16" i="25"/>
  <c r="I16" i="25"/>
  <c r="G16" i="25"/>
  <c r="F16" i="25"/>
  <c r="E16" i="25"/>
  <c r="D16" i="25"/>
  <c r="C16" i="25"/>
  <c r="S15" i="25"/>
  <c r="S17" i="25" s="1"/>
  <c r="O15" i="25"/>
  <c r="O17" i="25" s="1"/>
  <c r="M15" i="25"/>
  <c r="M17" i="25" s="1"/>
  <c r="L15" i="25"/>
  <c r="L17" i="25" s="1"/>
  <c r="K15" i="25"/>
  <c r="K17" i="25" s="1"/>
  <c r="J15" i="25"/>
  <c r="J17" i="25" s="1"/>
  <c r="I15" i="25"/>
  <c r="I17" i="25" s="1"/>
  <c r="G15" i="25"/>
  <c r="G17" i="25" s="1"/>
  <c r="F15" i="25"/>
  <c r="F17" i="25" s="1"/>
  <c r="E15" i="25"/>
  <c r="E17" i="25" s="1"/>
  <c r="D15" i="25"/>
  <c r="D17" i="25" s="1"/>
  <c r="C15" i="25"/>
  <c r="R13" i="25"/>
  <c r="Q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T12" i="25"/>
  <c r="S12" i="25"/>
  <c r="R12" i="25"/>
  <c r="Q12" i="25"/>
  <c r="P12" i="25"/>
  <c r="O12" i="25"/>
  <c r="N12" i="25"/>
  <c r="H12" i="25"/>
  <c r="T11" i="25"/>
  <c r="T13" i="25" s="1"/>
  <c r="S11" i="25"/>
  <c r="S13" i="25" s="1"/>
  <c r="R11" i="25"/>
  <c r="Q11" i="25"/>
  <c r="P11" i="25"/>
  <c r="P13" i="25" s="1"/>
  <c r="O11" i="25"/>
  <c r="O13" i="25" s="1"/>
  <c r="N11" i="25"/>
  <c r="H11" i="25"/>
  <c r="S9" i="25"/>
  <c r="P9" i="25"/>
  <c r="O9" i="25"/>
  <c r="M9" i="25"/>
  <c r="L9" i="25"/>
  <c r="K9" i="25"/>
  <c r="J9" i="25"/>
  <c r="I9" i="25"/>
  <c r="G9" i="25"/>
  <c r="F9" i="25"/>
  <c r="E9" i="25"/>
  <c r="D9" i="25"/>
  <c r="C9" i="25"/>
  <c r="S8" i="25"/>
  <c r="S16" i="25" s="1"/>
  <c r="R8" i="25"/>
  <c r="R16" i="25" s="1"/>
  <c r="Q8" i="25"/>
  <c r="Q16" i="25" s="1"/>
  <c r="P8" i="25"/>
  <c r="P16" i="25" s="1"/>
  <c r="O8" i="25"/>
  <c r="O16" i="25" s="1"/>
  <c r="N8" i="25"/>
  <c r="N16" i="25" s="1"/>
  <c r="H8" i="25"/>
  <c r="S7" i="25"/>
  <c r="R7" i="25"/>
  <c r="R15" i="25" s="1"/>
  <c r="Q7" i="25"/>
  <c r="P7" i="25"/>
  <c r="O7" i="25"/>
  <c r="N7" i="25"/>
  <c r="N15" i="25" s="1"/>
  <c r="H7" i="25"/>
  <c r="V104" i="29" l="1"/>
  <c r="V78" i="29"/>
  <c r="V52" i="29"/>
  <c r="V26" i="29"/>
  <c r="H52" i="26"/>
  <c r="L58" i="26"/>
  <c r="L27" i="26"/>
  <c r="L54" i="26" s="1"/>
  <c r="L52" i="26"/>
  <c r="H31" i="26"/>
  <c r="H58" i="26" s="1"/>
  <c r="H56" i="26"/>
  <c r="K57" i="26"/>
  <c r="E53" i="26"/>
  <c r="J56" i="26"/>
  <c r="J57" i="26"/>
  <c r="J58" i="26"/>
  <c r="G57" i="26"/>
  <c r="L57" i="26"/>
  <c r="E27" i="26"/>
  <c r="E52" i="26" s="1"/>
  <c r="I27" i="26"/>
  <c r="I54" i="26" s="1"/>
  <c r="E31" i="26"/>
  <c r="I31" i="26"/>
  <c r="I58" i="26" s="1"/>
  <c r="G56" i="26"/>
  <c r="K56" i="26"/>
  <c r="F25" i="26"/>
  <c r="F26" i="26"/>
  <c r="F29" i="26"/>
  <c r="F30" i="26"/>
  <c r="L56" i="26"/>
  <c r="G27" i="26"/>
  <c r="G54" i="26" s="1"/>
  <c r="K27" i="26"/>
  <c r="K54" i="26" s="1"/>
  <c r="H41" i="26"/>
  <c r="L41" i="26"/>
  <c r="L49" i="26"/>
  <c r="J52" i="26"/>
  <c r="H26" i="26"/>
  <c r="H53" i="26" s="1"/>
  <c r="I26" i="18"/>
  <c r="I29" i="18"/>
  <c r="I30" i="18"/>
  <c r="C31" i="18"/>
  <c r="G23" i="18"/>
  <c r="D33" i="18"/>
  <c r="H29" i="18"/>
  <c r="J29" i="18" s="1"/>
  <c r="E31" i="18"/>
  <c r="G29" i="18"/>
  <c r="J11" i="18"/>
  <c r="L11" i="18" s="1"/>
  <c r="C30" i="18"/>
  <c r="D30" i="18" s="1"/>
  <c r="J9" i="18"/>
  <c r="L9" i="18" s="1"/>
  <c r="J13" i="18"/>
  <c r="L13" i="18" s="1"/>
  <c r="J15" i="18"/>
  <c r="L15" i="18" s="1"/>
  <c r="B26" i="18"/>
  <c r="D26" i="18" s="1"/>
  <c r="B28" i="18"/>
  <c r="D28" i="18" s="1"/>
  <c r="J18" i="18"/>
  <c r="L18" i="18" s="1"/>
  <c r="H20" i="18"/>
  <c r="J8" i="18"/>
  <c r="L8" i="18" s="1"/>
  <c r="J10" i="18"/>
  <c r="L10" i="18" s="1"/>
  <c r="J12" i="18"/>
  <c r="L12" i="18" s="1"/>
  <c r="J14" i="18"/>
  <c r="L14" i="18" s="1"/>
  <c r="E20" i="18"/>
  <c r="E35" i="18" s="1"/>
  <c r="G35" i="18" s="1"/>
  <c r="B23" i="18"/>
  <c r="D23" i="18" s="1"/>
  <c r="F23" i="18"/>
  <c r="B25" i="18"/>
  <c r="D25" i="18" s="1"/>
  <c r="B27" i="18"/>
  <c r="D27" i="18" s="1"/>
  <c r="B29" i="18"/>
  <c r="D29" i="18" s="1"/>
  <c r="F31" i="18"/>
  <c r="D16" i="18"/>
  <c r="B24" i="18"/>
  <c r="D24" i="18" s="1"/>
  <c r="K33" i="18"/>
  <c r="K23" i="18"/>
  <c r="K25" i="18"/>
  <c r="K27" i="18"/>
  <c r="K29" i="18"/>
  <c r="B28" i="17"/>
  <c r="G28" i="17" s="1"/>
  <c r="G24" i="17"/>
  <c r="Q14" i="17"/>
  <c r="Q20" i="17" s="1"/>
  <c r="O20" i="17"/>
  <c r="Q6" i="17"/>
  <c r="Q12" i="17" s="1"/>
  <c r="O12" i="17"/>
  <c r="G12" i="17"/>
  <c r="G26" i="16"/>
  <c r="S8" i="12"/>
  <c r="S29" i="12" s="1"/>
  <c r="T8" i="12"/>
  <c r="T29" i="12" s="1"/>
  <c r="S28" i="25"/>
  <c r="S30" i="25" s="1"/>
  <c r="S22" i="25"/>
  <c r="H28" i="25"/>
  <c r="H30" i="25" s="1"/>
  <c r="T24" i="25"/>
  <c r="T26" i="25" s="1"/>
  <c r="H26" i="25"/>
  <c r="T51" i="25"/>
  <c r="H55" i="25"/>
  <c r="Q15" i="25"/>
  <c r="Q17" i="25" s="1"/>
  <c r="Q9" i="25"/>
  <c r="O54" i="25"/>
  <c r="O56" i="25" s="1"/>
  <c r="O48" i="25"/>
  <c r="Q52" i="25"/>
  <c r="N17" i="25"/>
  <c r="Q41" i="25"/>
  <c r="Q43" i="25" s="1"/>
  <c r="Q35" i="25"/>
  <c r="T55" i="25"/>
  <c r="Q54" i="25"/>
  <c r="H16" i="25"/>
  <c r="T16" i="25" s="1"/>
  <c r="T8" i="25"/>
  <c r="O28" i="25"/>
  <c r="O30" i="25" s="1"/>
  <c r="O22" i="25"/>
  <c r="T7" i="25"/>
  <c r="T9" i="25" s="1"/>
  <c r="H15" i="25"/>
  <c r="H9" i="25"/>
  <c r="Q28" i="25"/>
  <c r="Q30" i="25" s="1"/>
  <c r="H42" i="25"/>
  <c r="T34" i="25"/>
  <c r="T42" i="25" s="1"/>
  <c r="S54" i="25"/>
  <c r="S56" i="25" s="1"/>
  <c r="S48" i="25"/>
  <c r="H54" i="25"/>
  <c r="T50" i="25"/>
  <c r="T52" i="25" s="1"/>
  <c r="H52" i="25"/>
  <c r="R17" i="25"/>
  <c r="K30" i="25"/>
  <c r="T33" i="25"/>
  <c r="H41" i="25"/>
  <c r="H43" i="25" s="1"/>
  <c r="H35" i="25"/>
  <c r="T25" i="25"/>
  <c r="T29" i="25" s="1"/>
  <c r="H29" i="25"/>
  <c r="C30" i="25"/>
  <c r="G30" i="25"/>
  <c r="N43" i="25"/>
  <c r="R43" i="25"/>
  <c r="Q55" i="25"/>
  <c r="K56" i="25"/>
  <c r="P15" i="25"/>
  <c r="P17" i="25" s="1"/>
  <c r="N28" i="25"/>
  <c r="N30" i="25" s="1"/>
  <c r="R28" i="25"/>
  <c r="R30" i="25" s="1"/>
  <c r="P41" i="25"/>
  <c r="P43" i="25" s="1"/>
  <c r="N54" i="25"/>
  <c r="N56" i="25" s="1"/>
  <c r="R54" i="25"/>
  <c r="R56" i="25" s="1"/>
  <c r="N9" i="25"/>
  <c r="R9" i="25"/>
  <c r="P22" i="25"/>
  <c r="T22" i="25"/>
  <c r="N35" i="25"/>
  <c r="R35" i="25"/>
  <c r="P48" i="25"/>
  <c r="T48" i="25"/>
  <c r="I57" i="26" l="1"/>
  <c r="I56" i="26"/>
  <c r="E58" i="26"/>
  <c r="F31" i="26"/>
  <c r="H27" i="26"/>
  <c r="H54" i="26" s="1"/>
  <c r="G58" i="26"/>
  <c r="H57" i="26"/>
  <c r="E50" i="26"/>
  <c r="E46" i="26"/>
  <c r="E42" i="26"/>
  <c r="E38" i="26"/>
  <c r="E34" i="26"/>
  <c r="E47" i="26"/>
  <c r="E43" i="26"/>
  <c r="E39" i="26"/>
  <c r="E35" i="26"/>
  <c r="E48" i="26"/>
  <c r="E44" i="26"/>
  <c r="E40" i="26"/>
  <c r="E36" i="26"/>
  <c r="F27" i="26"/>
  <c r="E54" i="26"/>
  <c r="E49" i="26"/>
  <c r="E45" i="26"/>
  <c r="E41" i="26"/>
  <c r="E37" i="26"/>
  <c r="E33" i="26"/>
  <c r="E57" i="26"/>
  <c r="J54" i="26"/>
  <c r="E56" i="26"/>
  <c r="H28" i="18"/>
  <c r="H24" i="18"/>
  <c r="I25" i="18"/>
  <c r="G31" i="18"/>
  <c r="H27" i="18"/>
  <c r="H23" i="18"/>
  <c r="H33" i="18"/>
  <c r="J33" i="18" s="1"/>
  <c r="I28" i="18"/>
  <c r="I24" i="18"/>
  <c r="H25" i="18"/>
  <c r="D20" i="18"/>
  <c r="J16" i="18"/>
  <c r="D31" i="18"/>
  <c r="I33" i="18"/>
  <c r="B31" i="18"/>
  <c r="H30" i="18"/>
  <c r="J30" i="18" s="1"/>
  <c r="H26" i="18"/>
  <c r="J26" i="18" s="1"/>
  <c r="I27" i="18"/>
  <c r="I23" i="18"/>
  <c r="O24" i="17"/>
  <c r="O28" i="17" s="1"/>
  <c r="Q24" i="17"/>
  <c r="Q28" i="17" s="1"/>
  <c r="Q56" i="25"/>
  <c r="T41" i="25"/>
  <c r="T43" i="25" s="1"/>
  <c r="T35" i="25"/>
  <c r="T28" i="25"/>
  <c r="T30" i="25" s="1"/>
  <c r="H56" i="25"/>
  <c r="H17" i="25"/>
  <c r="T15" i="25"/>
  <c r="T17" i="25" s="1"/>
  <c r="T54" i="25"/>
  <c r="T56" i="25" s="1"/>
  <c r="J20" i="18" l="1"/>
  <c r="L16" i="18"/>
  <c r="I31" i="18"/>
  <c r="H31" i="18"/>
  <c r="J31" i="18" s="1"/>
  <c r="C35" i="18"/>
  <c r="B35" i="18"/>
  <c r="D35" i="18" s="1"/>
  <c r="J25" i="18"/>
  <c r="J23" i="18"/>
  <c r="J24" i="18"/>
  <c r="J27" i="18"/>
  <c r="J28" i="18"/>
  <c r="L20" i="18" l="1"/>
  <c r="I35" i="18"/>
  <c r="H35" i="18"/>
  <c r="J35" i="18" s="1"/>
  <c r="Q43" i="28" l="1"/>
  <c r="P43" i="28"/>
  <c r="O43" i="28"/>
  <c r="N43" i="28"/>
  <c r="M43" i="28"/>
  <c r="L43" i="28"/>
  <c r="K43" i="28"/>
  <c r="J43" i="28"/>
  <c r="Q42" i="8"/>
  <c r="E35" i="6"/>
  <c r="D35" i="6"/>
  <c r="C35" i="6"/>
  <c r="B35" i="6"/>
  <c r="E34" i="6"/>
  <c r="D34" i="6"/>
  <c r="C34" i="6"/>
  <c r="B34" i="6"/>
  <c r="E33" i="6"/>
  <c r="D33" i="6"/>
  <c r="C33" i="6"/>
  <c r="B33" i="6"/>
  <c r="E32" i="6"/>
  <c r="D32" i="6"/>
  <c r="C32" i="6"/>
  <c r="B32" i="6"/>
  <c r="E31" i="6"/>
  <c r="D31" i="6"/>
  <c r="C31" i="6"/>
  <c r="B31" i="6"/>
  <c r="D28" i="6"/>
  <c r="C28" i="6"/>
  <c r="F26" i="6"/>
  <c r="B26" i="6"/>
  <c r="F25" i="6"/>
  <c r="C25" i="6"/>
  <c r="B25" i="6"/>
  <c r="D24" i="6"/>
  <c r="C24" i="6"/>
  <c r="F22" i="6"/>
  <c r="F28" i="6" s="1"/>
  <c r="F21" i="6"/>
  <c r="D27" i="6" s="1"/>
  <c r="F20" i="6"/>
  <c r="E26" i="6" s="1"/>
  <c r="F19" i="6"/>
  <c r="E25" i="6" s="1"/>
  <c r="F18" i="6"/>
  <c r="F24" i="6" s="1"/>
  <c r="F15" i="6"/>
  <c r="B15" i="6"/>
  <c r="F14" i="6"/>
  <c r="C14" i="6"/>
  <c r="B14" i="6"/>
  <c r="D13" i="6"/>
  <c r="C13" i="6"/>
  <c r="F11" i="6"/>
  <c r="B11" i="6"/>
  <c r="F9" i="6"/>
  <c r="F35" i="6" s="1"/>
  <c r="F8" i="6"/>
  <c r="F34" i="6" s="1"/>
  <c r="F7" i="6"/>
  <c r="F13" i="6" s="1"/>
  <c r="F6" i="6"/>
  <c r="D12" i="6" s="1"/>
  <c r="F5" i="6"/>
  <c r="F31" i="6" s="1"/>
  <c r="E44" i="5"/>
  <c r="D44" i="5"/>
  <c r="C44" i="5"/>
  <c r="G44" i="5" s="1"/>
  <c r="B44" i="5"/>
  <c r="F44" i="5" s="1"/>
  <c r="H44" i="5" s="1"/>
  <c r="E41" i="5"/>
  <c r="C41" i="5"/>
  <c r="G41" i="5" s="1"/>
  <c r="B41" i="5"/>
  <c r="D41" i="5" s="1"/>
  <c r="E40" i="5"/>
  <c r="C40" i="5"/>
  <c r="G40" i="5" s="1"/>
  <c r="B40" i="5"/>
  <c r="D40" i="5" s="1"/>
  <c r="E39" i="5"/>
  <c r="D39" i="5"/>
  <c r="C39" i="5"/>
  <c r="G39" i="5" s="1"/>
  <c r="B39" i="5"/>
  <c r="F39" i="5" s="1"/>
  <c r="H39" i="5" s="1"/>
  <c r="E38" i="5"/>
  <c r="C38" i="5"/>
  <c r="D38" i="5" s="1"/>
  <c r="B38" i="5"/>
  <c r="F38" i="5" s="1"/>
  <c r="E37" i="5"/>
  <c r="C37" i="5"/>
  <c r="G37" i="5" s="1"/>
  <c r="B37" i="5"/>
  <c r="D37" i="5" s="1"/>
  <c r="E36" i="5"/>
  <c r="C36" i="5"/>
  <c r="G36" i="5" s="1"/>
  <c r="B36" i="5"/>
  <c r="D36" i="5" s="1"/>
  <c r="E35" i="5"/>
  <c r="D35" i="5"/>
  <c r="C35" i="5"/>
  <c r="G35" i="5" s="1"/>
  <c r="B35" i="5"/>
  <c r="F35" i="5" s="1"/>
  <c r="H35" i="5" s="1"/>
  <c r="E34" i="5"/>
  <c r="E42" i="5" s="1"/>
  <c r="E46" i="5" s="1"/>
  <c r="C34" i="5"/>
  <c r="C42" i="5" s="1"/>
  <c r="B34" i="5"/>
  <c r="B42" i="5" s="1"/>
  <c r="G30" i="5"/>
  <c r="F30" i="5"/>
  <c r="H30" i="5" s="1"/>
  <c r="D30" i="5"/>
  <c r="E28" i="5"/>
  <c r="C28" i="5"/>
  <c r="G28" i="5" s="1"/>
  <c r="B28" i="5"/>
  <c r="F28" i="5" s="1"/>
  <c r="H28" i="5" s="1"/>
  <c r="G27" i="5"/>
  <c r="F27" i="5"/>
  <c r="H27" i="5" s="1"/>
  <c r="D27" i="5"/>
  <c r="G26" i="5"/>
  <c r="F26" i="5"/>
  <c r="H26" i="5" s="1"/>
  <c r="D26" i="5"/>
  <c r="G25" i="5"/>
  <c r="F25" i="5"/>
  <c r="H25" i="5" s="1"/>
  <c r="D25" i="5"/>
  <c r="G24" i="5"/>
  <c r="F24" i="5"/>
  <c r="H24" i="5" s="1"/>
  <c r="D24" i="5"/>
  <c r="G23" i="5"/>
  <c r="F23" i="5"/>
  <c r="H23" i="5" s="1"/>
  <c r="D23" i="5"/>
  <c r="G22" i="5"/>
  <c r="F22" i="5"/>
  <c r="H22" i="5" s="1"/>
  <c r="D22" i="5"/>
  <c r="G21" i="5"/>
  <c r="F21" i="5"/>
  <c r="H21" i="5" s="1"/>
  <c r="D21" i="5"/>
  <c r="G20" i="5"/>
  <c r="F20" i="5"/>
  <c r="H20" i="5" s="1"/>
  <c r="D20" i="5"/>
  <c r="D28" i="5" s="1"/>
  <c r="G16" i="5"/>
  <c r="F16" i="5"/>
  <c r="H16" i="5" s="1"/>
  <c r="D16" i="5"/>
  <c r="E14" i="5"/>
  <c r="C14" i="5"/>
  <c r="G14" i="5" s="1"/>
  <c r="B14" i="5"/>
  <c r="F14" i="5" s="1"/>
  <c r="H14" i="5" s="1"/>
  <c r="H13" i="5"/>
  <c r="G13" i="5"/>
  <c r="F13" i="5"/>
  <c r="D13" i="5"/>
  <c r="H12" i="5"/>
  <c r="G12" i="5"/>
  <c r="F12" i="5"/>
  <c r="D12" i="5"/>
  <c r="H11" i="5"/>
  <c r="G11" i="5"/>
  <c r="F11" i="5"/>
  <c r="D11" i="5"/>
  <c r="H10" i="5"/>
  <c r="G10" i="5"/>
  <c r="F10" i="5"/>
  <c r="D10" i="5"/>
  <c r="H9" i="5"/>
  <c r="G9" i="5"/>
  <c r="F9" i="5"/>
  <c r="D9" i="5"/>
  <c r="H8" i="5"/>
  <c r="G8" i="5"/>
  <c r="F8" i="5"/>
  <c r="D8" i="5"/>
  <c r="H7" i="5"/>
  <c r="G7" i="5"/>
  <c r="F7" i="5"/>
  <c r="D7" i="5"/>
  <c r="H6" i="5"/>
  <c r="G6" i="5"/>
  <c r="F6" i="5"/>
  <c r="D6" i="5"/>
  <c r="D14" i="5" s="1"/>
  <c r="C52" i="27"/>
  <c r="D52" i="27" s="1"/>
  <c r="D49" i="27"/>
  <c r="D47" i="27"/>
  <c r="D45" i="27"/>
  <c r="D43" i="27"/>
  <c r="D41" i="27"/>
  <c r="D39" i="27"/>
  <c r="D37" i="27"/>
  <c r="D35" i="27"/>
  <c r="D33" i="27"/>
  <c r="D31" i="27"/>
  <c r="C27" i="27"/>
  <c r="D27" i="27" s="1"/>
  <c r="D24" i="27"/>
  <c r="D22" i="27"/>
  <c r="D20" i="27"/>
  <c r="D18" i="27"/>
  <c r="D16" i="27"/>
  <c r="D14" i="27"/>
  <c r="D12" i="27"/>
  <c r="D10" i="27"/>
  <c r="D8" i="27"/>
  <c r="D6" i="27"/>
  <c r="K128" i="3"/>
  <c r="J128" i="3"/>
  <c r="I128" i="3"/>
  <c r="H128" i="3"/>
  <c r="G128" i="3"/>
  <c r="F128" i="3"/>
  <c r="E128" i="3"/>
  <c r="D128" i="3"/>
  <c r="C128" i="3"/>
  <c r="B128" i="3"/>
  <c r="K127" i="3"/>
  <c r="J127" i="3"/>
  <c r="I127" i="3"/>
  <c r="H127" i="3"/>
  <c r="G127" i="3"/>
  <c r="F127" i="3"/>
  <c r="E127" i="3"/>
  <c r="D127" i="3"/>
  <c r="C127" i="3"/>
  <c r="B127" i="3"/>
  <c r="K97" i="3"/>
  <c r="K96" i="3"/>
  <c r="K66" i="3"/>
  <c r="J66" i="3"/>
  <c r="I66" i="3"/>
  <c r="H66" i="3"/>
  <c r="G66" i="3"/>
  <c r="F66" i="3"/>
  <c r="E66" i="3"/>
  <c r="D66" i="3"/>
  <c r="C66" i="3"/>
  <c r="B66" i="3"/>
  <c r="K65" i="3"/>
  <c r="J65" i="3"/>
  <c r="I65" i="3"/>
  <c r="H65" i="3"/>
  <c r="G65" i="3"/>
  <c r="F65" i="3"/>
  <c r="E65" i="3"/>
  <c r="D65" i="3"/>
  <c r="C65" i="3"/>
  <c r="B65" i="3"/>
  <c r="K35" i="3"/>
  <c r="K34" i="3"/>
  <c r="J132" i="2"/>
  <c r="I132" i="2"/>
  <c r="H132" i="2"/>
  <c r="G132" i="2"/>
  <c r="F132" i="2"/>
  <c r="E132" i="2"/>
  <c r="D132" i="2"/>
  <c r="C132" i="2"/>
  <c r="B132" i="2"/>
  <c r="J131" i="2"/>
  <c r="I131" i="2"/>
  <c r="H131" i="2"/>
  <c r="G131" i="2"/>
  <c r="F131" i="2"/>
  <c r="E131" i="2"/>
  <c r="D131" i="2"/>
  <c r="C131" i="2"/>
  <c r="B131" i="2"/>
  <c r="I100" i="2"/>
  <c r="H100" i="2"/>
  <c r="J100" i="2" s="1"/>
  <c r="G100" i="2"/>
  <c r="D100" i="2"/>
  <c r="I99" i="2"/>
  <c r="H99" i="2"/>
  <c r="J99" i="2" s="1"/>
  <c r="G99" i="2"/>
  <c r="D99" i="2"/>
  <c r="J68" i="2"/>
  <c r="I68" i="2"/>
  <c r="H68" i="2"/>
  <c r="G68" i="2"/>
  <c r="F68" i="2"/>
  <c r="E68" i="2"/>
  <c r="D68" i="2"/>
  <c r="C68" i="2"/>
  <c r="B68" i="2"/>
  <c r="J67" i="2"/>
  <c r="I67" i="2"/>
  <c r="H67" i="2"/>
  <c r="G67" i="2"/>
  <c r="F67" i="2"/>
  <c r="E67" i="2"/>
  <c r="D67" i="2"/>
  <c r="C67" i="2"/>
  <c r="B67" i="2"/>
  <c r="J36" i="2"/>
  <c r="I36" i="2"/>
  <c r="H36" i="2"/>
  <c r="G36" i="2"/>
  <c r="D36" i="2"/>
  <c r="J35" i="2"/>
  <c r="I35" i="2"/>
  <c r="H35" i="2"/>
  <c r="G35" i="2"/>
  <c r="D35" i="2"/>
  <c r="C37" i="6" l="1"/>
  <c r="C41" i="6"/>
  <c r="D37" i="6"/>
  <c r="D40" i="6"/>
  <c r="D41" i="6"/>
  <c r="E37" i="6"/>
  <c r="B37" i="6"/>
  <c r="E41" i="6"/>
  <c r="F40" i="6"/>
  <c r="F41" i="6"/>
  <c r="B41" i="6"/>
  <c r="B40" i="6"/>
  <c r="F39" i="6"/>
  <c r="C40" i="6"/>
  <c r="E40" i="6"/>
  <c r="E12" i="6"/>
  <c r="E27" i="6"/>
  <c r="C11" i="6"/>
  <c r="B12" i="6"/>
  <c r="F12" i="6"/>
  <c r="E13" i="6"/>
  <c r="D14" i="6"/>
  <c r="C15" i="6"/>
  <c r="E24" i="6"/>
  <c r="D25" i="6"/>
  <c r="C26" i="6"/>
  <c r="B27" i="6"/>
  <c r="F27" i="6"/>
  <c r="E28" i="6"/>
  <c r="F33" i="6"/>
  <c r="F32" i="6"/>
  <c r="D11" i="6"/>
  <c r="C12" i="6"/>
  <c r="B13" i="6"/>
  <c r="E14" i="6"/>
  <c r="D15" i="6"/>
  <c r="B24" i="6"/>
  <c r="D26" i="6"/>
  <c r="C27" i="6"/>
  <c r="B28" i="6"/>
  <c r="E11" i="6"/>
  <c r="E15" i="6"/>
  <c r="F42" i="5"/>
  <c r="B46" i="5"/>
  <c r="F46" i="5" s="1"/>
  <c r="C46" i="5"/>
  <c r="G46" i="5" s="1"/>
  <c r="G42" i="5"/>
  <c r="F37" i="5"/>
  <c r="H37" i="5" s="1"/>
  <c r="G38" i="5"/>
  <c r="H38" i="5" s="1"/>
  <c r="F41" i="5"/>
  <c r="H41" i="5" s="1"/>
  <c r="D34" i="5"/>
  <c r="D42" i="5" s="1"/>
  <c r="D46" i="5" s="1"/>
  <c r="F36" i="5"/>
  <c r="H36" i="5" s="1"/>
  <c r="F40" i="5"/>
  <c r="H40" i="5" s="1"/>
  <c r="G34" i="5"/>
  <c r="F34" i="5"/>
  <c r="D34" i="27"/>
  <c r="D38" i="27"/>
  <c r="D42" i="27"/>
  <c r="D46" i="27"/>
  <c r="D50" i="27"/>
  <c r="D32" i="27"/>
  <c r="D36" i="27"/>
  <c r="D40" i="27"/>
  <c r="D44" i="27"/>
  <c r="D48" i="27"/>
  <c r="D9" i="27"/>
  <c r="D13" i="27"/>
  <c r="D17" i="27"/>
  <c r="D21" i="27"/>
  <c r="D25" i="27"/>
  <c r="D7" i="27"/>
  <c r="D11" i="27"/>
  <c r="D15" i="27"/>
  <c r="D19" i="27"/>
  <c r="D23" i="27"/>
  <c r="D38" i="6" l="1"/>
  <c r="E38" i="6"/>
  <c r="F37" i="6"/>
  <c r="C39" i="6"/>
  <c r="F38" i="6"/>
  <c r="D39" i="6"/>
  <c r="E39" i="6"/>
  <c r="C38" i="6"/>
  <c r="B38" i="6"/>
  <c r="B39" i="6"/>
  <c r="H46" i="5"/>
  <c r="H34" i="5"/>
  <c r="H42" i="5"/>
  <c r="P42" i="8"/>
  <c r="K126" i="3" l="1"/>
  <c r="J126" i="3"/>
  <c r="I126" i="3"/>
  <c r="H126" i="3"/>
  <c r="G126" i="3"/>
  <c r="F126" i="3"/>
  <c r="E126" i="3"/>
  <c r="D126" i="3"/>
  <c r="C126" i="3"/>
  <c r="B126" i="3"/>
  <c r="K95" i="3"/>
  <c r="K33" i="3"/>
  <c r="K64" i="3" s="1"/>
  <c r="J130" i="2"/>
  <c r="I130" i="2"/>
  <c r="H130" i="2"/>
  <c r="G130" i="2"/>
  <c r="F130" i="2"/>
  <c r="E130" i="2"/>
  <c r="D130" i="2"/>
  <c r="C130" i="2"/>
  <c r="B130" i="2"/>
  <c r="I98" i="2"/>
  <c r="H98" i="2"/>
  <c r="J98" i="2" s="1"/>
  <c r="G98" i="2"/>
  <c r="D98" i="2"/>
  <c r="I34" i="2"/>
  <c r="H34" i="2"/>
  <c r="J34" i="2" s="1"/>
  <c r="C66" i="2" s="1"/>
  <c r="G34" i="2"/>
  <c r="D34" i="2"/>
  <c r="D64" i="3" l="1"/>
  <c r="H64" i="3"/>
  <c r="E64" i="3"/>
  <c r="B64" i="3"/>
  <c r="F64" i="3"/>
  <c r="J64" i="3"/>
  <c r="I64" i="3"/>
  <c r="C64" i="3"/>
  <c r="G64" i="3"/>
  <c r="I66" i="2"/>
  <c r="G66" i="2"/>
  <c r="D66" i="2"/>
  <c r="H66" i="2"/>
  <c r="E66" i="2"/>
  <c r="B66" i="2"/>
  <c r="F66" i="2"/>
  <c r="J66" i="2"/>
  <c r="O42" i="8" l="1"/>
  <c r="N42" i="8"/>
  <c r="M42" i="8"/>
  <c r="L42" i="8"/>
  <c r="K42" i="8"/>
  <c r="J42" i="8"/>
  <c r="H125" i="3"/>
  <c r="D125" i="3"/>
  <c r="J124" i="3"/>
  <c r="F124" i="3"/>
  <c r="B124" i="3"/>
  <c r="H123" i="3"/>
  <c r="J122" i="3"/>
  <c r="F122" i="3"/>
  <c r="B122" i="3"/>
  <c r="H121" i="3"/>
  <c r="D121" i="3"/>
  <c r="J120" i="3"/>
  <c r="F120" i="3"/>
  <c r="B120" i="3"/>
  <c r="H119" i="3"/>
  <c r="K118" i="3"/>
  <c r="J118" i="3"/>
  <c r="I118" i="3"/>
  <c r="H118" i="3"/>
  <c r="G118" i="3"/>
  <c r="F118" i="3"/>
  <c r="E118" i="3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J116" i="3"/>
  <c r="I116" i="3"/>
  <c r="H116" i="3"/>
  <c r="G116" i="3"/>
  <c r="F116" i="3"/>
  <c r="E116" i="3"/>
  <c r="D116" i="3"/>
  <c r="C116" i="3"/>
  <c r="B116" i="3"/>
  <c r="K115" i="3"/>
  <c r="J115" i="3"/>
  <c r="I115" i="3"/>
  <c r="H115" i="3"/>
  <c r="G115" i="3"/>
  <c r="F115" i="3"/>
  <c r="E115" i="3"/>
  <c r="D115" i="3"/>
  <c r="C115" i="3"/>
  <c r="B115" i="3"/>
  <c r="K114" i="3"/>
  <c r="J114" i="3"/>
  <c r="I114" i="3"/>
  <c r="H114" i="3"/>
  <c r="G114" i="3"/>
  <c r="F114" i="3"/>
  <c r="E114" i="3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K110" i="3"/>
  <c r="J110" i="3"/>
  <c r="I110" i="3"/>
  <c r="H110" i="3"/>
  <c r="G110" i="3"/>
  <c r="F110" i="3"/>
  <c r="E110" i="3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J108" i="3"/>
  <c r="I108" i="3"/>
  <c r="H108" i="3"/>
  <c r="G108" i="3"/>
  <c r="F108" i="3"/>
  <c r="E108" i="3"/>
  <c r="D108" i="3"/>
  <c r="C108" i="3"/>
  <c r="B108" i="3"/>
  <c r="K107" i="3"/>
  <c r="J107" i="3"/>
  <c r="I107" i="3"/>
  <c r="H107" i="3"/>
  <c r="G107" i="3"/>
  <c r="F107" i="3"/>
  <c r="E107" i="3"/>
  <c r="D107" i="3"/>
  <c r="C107" i="3"/>
  <c r="B107" i="3"/>
  <c r="K106" i="3"/>
  <c r="J106" i="3"/>
  <c r="I106" i="3"/>
  <c r="H106" i="3"/>
  <c r="G106" i="3"/>
  <c r="F106" i="3"/>
  <c r="E106" i="3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K103" i="3"/>
  <c r="J103" i="3"/>
  <c r="I103" i="3"/>
  <c r="H103" i="3"/>
  <c r="G103" i="3"/>
  <c r="F103" i="3"/>
  <c r="E103" i="3"/>
  <c r="D103" i="3"/>
  <c r="C103" i="3"/>
  <c r="B103" i="3"/>
  <c r="K102" i="3"/>
  <c r="J102" i="3"/>
  <c r="I102" i="3"/>
  <c r="H102" i="3"/>
  <c r="G102" i="3"/>
  <c r="F102" i="3"/>
  <c r="E102" i="3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K94" i="3"/>
  <c r="K125" i="3" s="1"/>
  <c r="K93" i="3"/>
  <c r="I124" i="3" s="1"/>
  <c r="K92" i="3"/>
  <c r="K91" i="3"/>
  <c r="I122" i="3" s="1"/>
  <c r="K90" i="3"/>
  <c r="K121" i="3" s="1"/>
  <c r="K89" i="3"/>
  <c r="I120" i="3" s="1"/>
  <c r="K88" i="3"/>
  <c r="D119" i="3" s="1"/>
  <c r="H62" i="3"/>
  <c r="D62" i="3"/>
  <c r="K56" i="3"/>
  <c r="J56" i="3"/>
  <c r="I56" i="3"/>
  <c r="H56" i="3"/>
  <c r="G56" i="3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J54" i="3"/>
  <c r="I54" i="3"/>
  <c r="H54" i="3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J50" i="3"/>
  <c r="I50" i="3"/>
  <c r="H50" i="3"/>
  <c r="G50" i="3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J38" i="3"/>
  <c r="I38" i="3"/>
  <c r="H38" i="3"/>
  <c r="G38" i="3"/>
  <c r="F38" i="3"/>
  <c r="E38" i="3"/>
  <c r="D38" i="3"/>
  <c r="C38" i="3"/>
  <c r="B38" i="3"/>
  <c r="K32" i="3"/>
  <c r="B63" i="3" s="1"/>
  <c r="K31" i="3"/>
  <c r="K62" i="3" s="1"/>
  <c r="K30" i="3"/>
  <c r="I61" i="3" s="1"/>
  <c r="K29" i="3"/>
  <c r="K60" i="3" s="1"/>
  <c r="K28" i="3"/>
  <c r="J59" i="3" s="1"/>
  <c r="K27" i="3"/>
  <c r="K58" i="3" s="1"/>
  <c r="K26" i="3"/>
  <c r="I57" i="3" s="1"/>
  <c r="J122" i="2"/>
  <c r="I122" i="2"/>
  <c r="H122" i="2"/>
  <c r="G122" i="2"/>
  <c r="F122" i="2"/>
  <c r="E122" i="2"/>
  <c r="D122" i="2"/>
  <c r="C122" i="2"/>
  <c r="B122" i="2"/>
  <c r="J121" i="2"/>
  <c r="I121" i="2"/>
  <c r="H121" i="2"/>
  <c r="G121" i="2"/>
  <c r="F121" i="2"/>
  <c r="E121" i="2"/>
  <c r="D121" i="2"/>
  <c r="C121" i="2"/>
  <c r="B121" i="2"/>
  <c r="J120" i="2"/>
  <c r="I120" i="2"/>
  <c r="H120" i="2"/>
  <c r="G120" i="2"/>
  <c r="F120" i="2"/>
  <c r="E120" i="2"/>
  <c r="D120" i="2"/>
  <c r="C120" i="2"/>
  <c r="B120" i="2"/>
  <c r="J119" i="2"/>
  <c r="I119" i="2"/>
  <c r="H119" i="2"/>
  <c r="G119" i="2"/>
  <c r="F119" i="2"/>
  <c r="E119" i="2"/>
  <c r="D119" i="2"/>
  <c r="C119" i="2"/>
  <c r="B119" i="2"/>
  <c r="J118" i="2"/>
  <c r="I118" i="2"/>
  <c r="H118" i="2"/>
  <c r="G118" i="2"/>
  <c r="F118" i="2"/>
  <c r="E118" i="2"/>
  <c r="D118" i="2"/>
  <c r="C118" i="2"/>
  <c r="B118" i="2"/>
  <c r="J117" i="2"/>
  <c r="I117" i="2"/>
  <c r="H117" i="2"/>
  <c r="G117" i="2"/>
  <c r="F117" i="2"/>
  <c r="E117" i="2"/>
  <c r="D117" i="2"/>
  <c r="C117" i="2"/>
  <c r="B117" i="2"/>
  <c r="J116" i="2"/>
  <c r="I116" i="2"/>
  <c r="H116" i="2"/>
  <c r="G116" i="2"/>
  <c r="F116" i="2"/>
  <c r="E116" i="2"/>
  <c r="D116" i="2"/>
  <c r="C116" i="2"/>
  <c r="B116" i="2"/>
  <c r="J115" i="2"/>
  <c r="I115" i="2"/>
  <c r="H115" i="2"/>
  <c r="G115" i="2"/>
  <c r="F115" i="2"/>
  <c r="E115" i="2"/>
  <c r="D115" i="2"/>
  <c r="C115" i="2"/>
  <c r="B115" i="2"/>
  <c r="J114" i="2"/>
  <c r="I114" i="2"/>
  <c r="H114" i="2"/>
  <c r="G114" i="2"/>
  <c r="F114" i="2"/>
  <c r="E114" i="2"/>
  <c r="D114" i="2"/>
  <c r="C114" i="2"/>
  <c r="B114" i="2"/>
  <c r="J113" i="2"/>
  <c r="I113" i="2"/>
  <c r="H113" i="2"/>
  <c r="G113" i="2"/>
  <c r="F113" i="2"/>
  <c r="E113" i="2"/>
  <c r="D113" i="2"/>
  <c r="C113" i="2"/>
  <c r="B113" i="2"/>
  <c r="J112" i="2"/>
  <c r="I112" i="2"/>
  <c r="H112" i="2"/>
  <c r="G112" i="2"/>
  <c r="F112" i="2"/>
  <c r="E112" i="2"/>
  <c r="D112" i="2"/>
  <c r="C112" i="2"/>
  <c r="B112" i="2"/>
  <c r="J111" i="2"/>
  <c r="I111" i="2"/>
  <c r="H111" i="2"/>
  <c r="G111" i="2"/>
  <c r="F111" i="2"/>
  <c r="E111" i="2"/>
  <c r="D111" i="2"/>
  <c r="C111" i="2"/>
  <c r="B111" i="2"/>
  <c r="J110" i="2"/>
  <c r="I110" i="2"/>
  <c r="H110" i="2"/>
  <c r="G110" i="2"/>
  <c r="F110" i="2"/>
  <c r="E110" i="2"/>
  <c r="D110" i="2"/>
  <c r="C110" i="2"/>
  <c r="B110" i="2"/>
  <c r="J109" i="2"/>
  <c r="I109" i="2"/>
  <c r="H109" i="2"/>
  <c r="G109" i="2"/>
  <c r="F109" i="2"/>
  <c r="E109" i="2"/>
  <c r="D109" i="2"/>
  <c r="C109" i="2"/>
  <c r="B109" i="2"/>
  <c r="J108" i="2"/>
  <c r="I108" i="2"/>
  <c r="H108" i="2"/>
  <c r="G108" i="2"/>
  <c r="F108" i="2"/>
  <c r="E108" i="2"/>
  <c r="D108" i="2"/>
  <c r="C108" i="2"/>
  <c r="B108" i="2"/>
  <c r="J107" i="2"/>
  <c r="I107" i="2"/>
  <c r="H107" i="2"/>
  <c r="G107" i="2"/>
  <c r="F107" i="2"/>
  <c r="E107" i="2"/>
  <c r="D107" i="2"/>
  <c r="C107" i="2"/>
  <c r="B107" i="2"/>
  <c r="J106" i="2"/>
  <c r="I106" i="2"/>
  <c r="H106" i="2"/>
  <c r="G106" i="2"/>
  <c r="F106" i="2"/>
  <c r="E106" i="2"/>
  <c r="D106" i="2"/>
  <c r="C106" i="2"/>
  <c r="B106" i="2"/>
  <c r="J105" i="2"/>
  <c r="I105" i="2"/>
  <c r="H105" i="2"/>
  <c r="G105" i="2"/>
  <c r="F105" i="2"/>
  <c r="E105" i="2"/>
  <c r="D105" i="2"/>
  <c r="C105" i="2"/>
  <c r="B105" i="2"/>
  <c r="J104" i="2"/>
  <c r="I104" i="2"/>
  <c r="H104" i="2"/>
  <c r="G104" i="2"/>
  <c r="F104" i="2"/>
  <c r="E104" i="2"/>
  <c r="D104" i="2"/>
  <c r="C104" i="2"/>
  <c r="B104" i="2"/>
  <c r="J103" i="2"/>
  <c r="I103" i="2"/>
  <c r="H103" i="2"/>
  <c r="G103" i="2"/>
  <c r="F103" i="2"/>
  <c r="E103" i="2"/>
  <c r="D103" i="2"/>
  <c r="C103" i="2"/>
  <c r="B103" i="2"/>
  <c r="I97" i="2"/>
  <c r="H97" i="2"/>
  <c r="J97" i="2" s="1"/>
  <c r="C129" i="2" s="1"/>
  <c r="G97" i="2"/>
  <c r="G129" i="2" s="1"/>
  <c r="D97" i="2"/>
  <c r="I96" i="2"/>
  <c r="H96" i="2"/>
  <c r="G96" i="2"/>
  <c r="D96" i="2"/>
  <c r="I95" i="2"/>
  <c r="H95" i="2"/>
  <c r="G95" i="2"/>
  <c r="D95" i="2"/>
  <c r="I94" i="2"/>
  <c r="H94" i="2"/>
  <c r="G94" i="2"/>
  <c r="D94" i="2"/>
  <c r="I93" i="2"/>
  <c r="H93" i="2"/>
  <c r="G93" i="2"/>
  <c r="D93" i="2"/>
  <c r="I92" i="2"/>
  <c r="H92" i="2"/>
  <c r="G92" i="2"/>
  <c r="D92" i="2"/>
  <c r="I91" i="2"/>
  <c r="H91" i="2"/>
  <c r="G91" i="2"/>
  <c r="D91" i="2"/>
  <c r="J58" i="2"/>
  <c r="I58" i="2"/>
  <c r="H58" i="2"/>
  <c r="G58" i="2"/>
  <c r="F58" i="2"/>
  <c r="E58" i="2"/>
  <c r="D58" i="2"/>
  <c r="C58" i="2"/>
  <c r="B58" i="2"/>
  <c r="J57" i="2"/>
  <c r="I57" i="2"/>
  <c r="H57" i="2"/>
  <c r="G57" i="2"/>
  <c r="F57" i="2"/>
  <c r="E57" i="2"/>
  <c r="D57" i="2"/>
  <c r="C57" i="2"/>
  <c r="B57" i="2"/>
  <c r="J56" i="2"/>
  <c r="I56" i="2"/>
  <c r="H56" i="2"/>
  <c r="G56" i="2"/>
  <c r="F56" i="2"/>
  <c r="E56" i="2"/>
  <c r="D56" i="2"/>
  <c r="C56" i="2"/>
  <c r="B56" i="2"/>
  <c r="J55" i="2"/>
  <c r="I55" i="2"/>
  <c r="H55" i="2"/>
  <c r="G55" i="2"/>
  <c r="F55" i="2"/>
  <c r="E55" i="2"/>
  <c r="D55" i="2"/>
  <c r="C55" i="2"/>
  <c r="B55" i="2"/>
  <c r="J54" i="2"/>
  <c r="I54" i="2"/>
  <c r="H54" i="2"/>
  <c r="G54" i="2"/>
  <c r="F54" i="2"/>
  <c r="E54" i="2"/>
  <c r="D54" i="2"/>
  <c r="C54" i="2"/>
  <c r="B54" i="2"/>
  <c r="J53" i="2"/>
  <c r="I53" i="2"/>
  <c r="H53" i="2"/>
  <c r="G53" i="2"/>
  <c r="F53" i="2"/>
  <c r="E53" i="2"/>
  <c r="D53" i="2"/>
  <c r="C53" i="2"/>
  <c r="B53" i="2"/>
  <c r="J52" i="2"/>
  <c r="I52" i="2"/>
  <c r="H52" i="2"/>
  <c r="G52" i="2"/>
  <c r="F52" i="2"/>
  <c r="E52" i="2"/>
  <c r="D52" i="2"/>
  <c r="C52" i="2"/>
  <c r="B52" i="2"/>
  <c r="J51" i="2"/>
  <c r="I51" i="2"/>
  <c r="H51" i="2"/>
  <c r="G51" i="2"/>
  <c r="F51" i="2"/>
  <c r="E51" i="2"/>
  <c r="D51" i="2"/>
  <c r="C51" i="2"/>
  <c r="B51" i="2"/>
  <c r="J50" i="2"/>
  <c r="I50" i="2"/>
  <c r="H50" i="2"/>
  <c r="G50" i="2"/>
  <c r="F50" i="2"/>
  <c r="E50" i="2"/>
  <c r="D50" i="2"/>
  <c r="C50" i="2"/>
  <c r="B50" i="2"/>
  <c r="J49" i="2"/>
  <c r="I49" i="2"/>
  <c r="H49" i="2"/>
  <c r="G49" i="2"/>
  <c r="F49" i="2"/>
  <c r="E49" i="2"/>
  <c r="D49" i="2"/>
  <c r="C49" i="2"/>
  <c r="B49" i="2"/>
  <c r="J48" i="2"/>
  <c r="I48" i="2"/>
  <c r="H48" i="2"/>
  <c r="G48" i="2"/>
  <c r="F48" i="2"/>
  <c r="E48" i="2"/>
  <c r="D48" i="2"/>
  <c r="C48" i="2"/>
  <c r="B48" i="2"/>
  <c r="J47" i="2"/>
  <c r="I47" i="2"/>
  <c r="H47" i="2"/>
  <c r="G47" i="2"/>
  <c r="F47" i="2"/>
  <c r="E47" i="2"/>
  <c r="D47" i="2"/>
  <c r="C47" i="2"/>
  <c r="B47" i="2"/>
  <c r="J46" i="2"/>
  <c r="I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I33" i="2"/>
  <c r="H33" i="2"/>
  <c r="J33" i="2" s="1"/>
  <c r="I65" i="2" s="1"/>
  <c r="G33" i="2"/>
  <c r="D33" i="2"/>
  <c r="I32" i="2"/>
  <c r="H32" i="2"/>
  <c r="G32" i="2"/>
  <c r="D32" i="2"/>
  <c r="I31" i="2"/>
  <c r="H31" i="2"/>
  <c r="G31" i="2"/>
  <c r="D31" i="2"/>
  <c r="I30" i="2"/>
  <c r="H30" i="2"/>
  <c r="G30" i="2"/>
  <c r="D30" i="2"/>
  <c r="I29" i="2"/>
  <c r="H29" i="2"/>
  <c r="G29" i="2"/>
  <c r="D29" i="2"/>
  <c r="I28" i="2"/>
  <c r="H28" i="2"/>
  <c r="J28" i="2" s="1"/>
  <c r="E60" i="2" s="1"/>
  <c r="G28" i="2"/>
  <c r="D28" i="2"/>
  <c r="I27" i="2"/>
  <c r="H27" i="2"/>
  <c r="J27" i="2" s="1"/>
  <c r="J59" i="2" s="1"/>
  <c r="G27" i="2"/>
  <c r="D27" i="2"/>
  <c r="F57" i="3" l="1"/>
  <c r="J63" i="3"/>
  <c r="H58" i="3"/>
  <c r="G65" i="2"/>
  <c r="B61" i="3"/>
  <c r="B57" i="3"/>
  <c r="F61" i="3"/>
  <c r="B59" i="3"/>
  <c r="J57" i="3"/>
  <c r="D60" i="3"/>
  <c r="J61" i="3"/>
  <c r="D58" i="3"/>
  <c r="H60" i="3"/>
  <c r="H129" i="2"/>
  <c r="J91" i="2"/>
  <c r="J92" i="2"/>
  <c r="C124" i="2" s="1"/>
  <c r="J93" i="2"/>
  <c r="J96" i="2"/>
  <c r="E128" i="2" s="1"/>
  <c r="I129" i="2"/>
  <c r="H124" i="2"/>
  <c r="D65" i="2"/>
  <c r="D125" i="2"/>
  <c r="D129" i="2"/>
  <c r="E124" i="2"/>
  <c r="D124" i="2"/>
  <c r="B123" i="2"/>
  <c r="I124" i="2"/>
  <c r="G124" i="2"/>
  <c r="G125" i="2"/>
  <c r="J29" i="2"/>
  <c r="C61" i="2" s="1"/>
  <c r="J30" i="2"/>
  <c r="C62" i="2" s="1"/>
  <c r="I60" i="2"/>
  <c r="I59" i="2"/>
  <c r="B60" i="2"/>
  <c r="D59" i="2"/>
  <c r="D60" i="2"/>
  <c r="J31" i="2"/>
  <c r="J63" i="2" s="1"/>
  <c r="F60" i="2"/>
  <c r="G59" i="2"/>
  <c r="G60" i="2"/>
  <c r="C59" i="2"/>
  <c r="J60" i="2"/>
  <c r="C128" i="2"/>
  <c r="F128" i="2"/>
  <c r="B128" i="2"/>
  <c r="G128" i="2"/>
  <c r="J32" i="2"/>
  <c r="H64" i="2" s="1"/>
  <c r="H59" i="2"/>
  <c r="C60" i="2"/>
  <c r="B65" i="2"/>
  <c r="F65" i="2"/>
  <c r="J65" i="2"/>
  <c r="J94" i="2"/>
  <c r="I126" i="2" s="1"/>
  <c r="J95" i="2"/>
  <c r="H127" i="2" s="1"/>
  <c r="B124" i="2"/>
  <c r="F124" i="2"/>
  <c r="J124" i="2"/>
  <c r="I125" i="2"/>
  <c r="H126" i="2"/>
  <c r="E129" i="2"/>
  <c r="F59" i="3"/>
  <c r="E65" i="2"/>
  <c r="E59" i="2"/>
  <c r="H60" i="2"/>
  <c r="C65" i="2"/>
  <c r="B125" i="2"/>
  <c r="F125" i="2"/>
  <c r="J125" i="2"/>
  <c r="B129" i="2"/>
  <c r="F129" i="2"/>
  <c r="J129" i="2"/>
  <c r="B59" i="2"/>
  <c r="F59" i="2"/>
  <c r="H65" i="2"/>
  <c r="I59" i="3"/>
  <c r="E59" i="3"/>
  <c r="H59" i="3"/>
  <c r="D59" i="3"/>
  <c r="K59" i="3"/>
  <c r="G59" i="3"/>
  <c r="C59" i="3"/>
  <c r="I63" i="3"/>
  <c r="E63" i="3"/>
  <c r="H63" i="3"/>
  <c r="D63" i="3"/>
  <c r="K63" i="3"/>
  <c r="G63" i="3"/>
  <c r="C63" i="3"/>
  <c r="F63" i="3"/>
  <c r="K119" i="3"/>
  <c r="G119" i="3"/>
  <c r="C119" i="3"/>
  <c r="J119" i="3"/>
  <c r="F119" i="3"/>
  <c r="B119" i="3"/>
  <c r="I119" i="3"/>
  <c r="E119" i="3"/>
  <c r="K123" i="3"/>
  <c r="G123" i="3"/>
  <c r="C123" i="3"/>
  <c r="J123" i="3"/>
  <c r="F123" i="3"/>
  <c r="B123" i="3"/>
  <c r="I123" i="3"/>
  <c r="E123" i="3"/>
  <c r="D123" i="3"/>
  <c r="C57" i="3"/>
  <c r="G57" i="3"/>
  <c r="K57" i="3"/>
  <c r="E58" i="3"/>
  <c r="I58" i="3"/>
  <c r="E60" i="3"/>
  <c r="I60" i="3"/>
  <c r="C61" i="3"/>
  <c r="G61" i="3"/>
  <c r="K61" i="3"/>
  <c r="E62" i="3"/>
  <c r="I62" i="3"/>
  <c r="C120" i="3"/>
  <c r="G120" i="3"/>
  <c r="K120" i="3"/>
  <c r="E121" i="3"/>
  <c r="I121" i="3"/>
  <c r="C122" i="3"/>
  <c r="G122" i="3"/>
  <c r="K122" i="3"/>
  <c r="C124" i="3"/>
  <c r="G124" i="3"/>
  <c r="K124" i="3"/>
  <c r="E125" i="3"/>
  <c r="I125" i="3"/>
  <c r="D57" i="3"/>
  <c r="H57" i="3"/>
  <c r="B58" i="3"/>
  <c r="F58" i="3"/>
  <c r="J58" i="3"/>
  <c r="B60" i="3"/>
  <c r="F60" i="3"/>
  <c r="J60" i="3"/>
  <c r="D61" i="3"/>
  <c r="H61" i="3"/>
  <c r="B62" i="3"/>
  <c r="F62" i="3"/>
  <c r="J62" i="3"/>
  <c r="D120" i="3"/>
  <c r="H120" i="3"/>
  <c r="B121" i="3"/>
  <c r="F121" i="3"/>
  <c r="J121" i="3"/>
  <c r="D122" i="3"/>
  <c r="H122" i="3"/>
  <c r="D124" i="3"/>
  <c r="H124" i="3"/>
  <c r="B125" i="3"/>
  <c r="F125" i="3"/>
  <c r="J125" i="3"/>
  <c r="E57" i="3"/>
  <c r="C58" i="3"/>
  <c r="G58" i="3"/>
  <c r="C60" i="3"/>
  <c r="G60" i="3"/>
  <c r="E61" i="3"/>
  <c r="C62" i="3"/>
  <c r="G62" i="3"/>
  <c r="E120" i="3"/>
  <c r="C121" i="3"/>
  <c r="G121" i="3"/>
  <c r="E122" i="3"/>
  <c r="E124" i="3"/>
  <c r="C125" i="3"/>
  <c r="G125" i="3"/>
  <c r="HA16" i="15"/>
  <c r="F61" i="2" l="1"/>
  <c r="E123" i="2"/>
  <c r="J123" i="2"/>
  <c r="I127" i="2"/>
  <c r="I123" i="2"/>
  <c r="D128" i="2"/>
  <c r="J128" i="2"/>
  <c r="G123" i="2"/>
  <c r="D123" i="2"/>
  <c r="C125" i="2"/>
  <c r="H125" i="2"/>
  <c r="H128" i="2"/>
  <c r="E125" i="2"/>
  <c r="C123" i="2"/>
  <c r="I128" i="2"/>
  <c r="F123" i="2"/>
  <c r="H123" i="2"/>
  <c r="G126" i="2"/>
  <c r="J62" i="2"/>
  <c r="I62" i="2"/>
  <c r="D62" i="2"/>
  <c r="B63" i="2"/>
  <c r="G63" i="2"/>
  <c r="B61" i="2"/>
  <c r="G62" i="2"/>
  <c r="D61" i="2"/>
  <c r="H61" i="2"/>
  <c r="I63" i="2"/>
  <c r="G61" i="2"/>
  <c r="E63" i="2"/>
  <c r="C63" i="2"/>
  <c r="D63" i="2"/>
  <c r="F63" i="2"/>
  <c r="H63" i="2"/>
  <c r="H62" i="2"/>
  <c r="F62" i="2"/>
  <c r="E62" i="2"/>
  <c r="B62" i="2"/>
  <c r="J61" i="2"/>
  <c r="E61" i="2"/>
  <c r="I61" i="2"/>
  <c r="E127" i="2"/>
  <c r="J127" i="2"/>
  <c r="B127" i="2"/>
  <c r="C127" i="2"/>
  <c r="F127" i="2"/>
  <c r="D64" i="2"/>
  <c r="D127" i="2"/>
  <c r="E64" i="2"/>
  <c r="J64" i="2"/>
  <c r="F64" i="2"/>
  <c r="C64" i="2"/>
  <c r="B64" i="2"/>
  <c r="I64" i="2"/>
  <c r="J126" i="2"/>
  <c r="F126" i="2"/>
  <c r="B126" i="2"/>
  <c r="E126" i="2"/>
  <c r="C126" i="2"/>
  <c r="G64" i="2"/>
  <c r="D126" i="2"/>
  <c r="G127" i="2"/>
</calcChain>
</file>

<file path=xl/sharedStrings.xml><?xml version="1.0" encoding="utf-8"?>
<sst xmlns="http://schemas.openxmlformats.org/spreadsheetml/2006/main" count="2182" uniqueCount="350">
  <si>
    <t>Suite à la Directive du Conseil du 18/07/1989, modifiant la Directive 78/546/CEE relative au relevé statistique des transports de marchandises par route, ratifiée par l’AR du 13/09/1991, la comparaison entre les résultats des années 1970 à 1991 et ceux des années 1992 à 2002 de certains tableaux est impossible. Les changements les plus importants sont mentionnés ci-dessous :</t>
  </si>
  <si>
    <t>À partir de 1992, l’unité de sondage est exprimée en fonction du véhicule tracteur uniquement (tracteur ou camion). La classification des résultats par genre de véhicule a donc été modifiée.</t>
  </si>
  <si>
    <t>Les répartitions par classe de capacité (charge utile) et genre de véhicule, concernent uniquement le camion. La capacité de la remorque ou semi-remorque éventuelle est inconnue, mais c’est néanmoins le tonnage total des marchandises transportées qui est indiqué.</t>
  </si>
  <si>
    <t>La présente directive s’applique aussi aux trafics tiers (entre deux autres Etats membres ou Etats tiers).</t>
  </si>
  <si>
    <t>La somme des détails ne correspond pas toujours aux totaux indiqués en raison des arrondis appliqués à ces détails.</t>
  </si>
  <si>
    <t>La méthodologie a été adaptée en conséquence, et plus particulièrement, l’extrapolation dans l’espace. Une scission entre compte propre et compte de tiers a été réalisée au niveau de la moyenne du parc des véhicules utilitaires et des réponses utilisables.</t>
  </si>
  <si>
    <t>De ce fait, une comparaison avec les années antérieures pourrait engendrer de fausses déductions quant à l’évolution des résultats par type de transport.</t>
  </si>
  <si>
    <t>..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</si>
  <si>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</si>
  <si>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</si>
  <si>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</si>
  <si>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</si>
  <si>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</si>
  <si>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</si>
  <si>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</si>
  <si>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</si>
  <si>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</si>
  <si>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</si>
  <si>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</si>
  <si>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</si>
  <si>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</si>
  <si>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</si>
  <si>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</si>
  <si>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</si>
  <si>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</si>
  <si>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</si>
  <si>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</si>
  <si>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</si>
  <si>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1 000 T</t>
  </si>
  <si>
    <t>2006</t>
  </si>
  <si>
    <t>2007</t>
  </si>
  <si>
    <t>2008</t>
  </si>
  <si>
    <t>ALBANIE</t>
  </si>
  <si>
    <t>-</t>
  </si>
  <si>
    <t>ITALIE</t>
  </si>
  <si>
    <t>PORTUGAL</t>
  </si>
  <si>
    <t>SLOVENIE</t>
  </si>
  <si>
    <t>1 000 TKM</t>
  </si>
  <si>
    <t>Portugal</t>
  </si>
  <si>
    <t>a</t>
  </si>
  <si>
    <t>b</t>
  </si>
  <si>
    <t>Addendum</t>
  </si>
  <si>
    <t>BELARUS</t>
  </si>
  <si>
    <t>Années</t>
  </si>
  <si>
    <t>Navettes</t>
  </si>
  <si>
    <t>Total</t>
  </si>
  <si>
    <t>chiffres absolus</t>
  </si>
  <si>
    <t>en %</t>
  </si>
  <si>
    <t>a.- Quantités transportées (en 1 000 T) (1)</t>
  </si>
  <si>
    <t>b.- Tonnage kilométrique (en 1 000 TKM) (1)</t>
  </si>
  <si>
    <t>(*) A partir de 1992, la notion de trajet a été étendue, celle-ci reflète mieux toutes les possibilités de circulation des marchandises.</t>
  </si>
  <si>
    <t>(1) T = Tonnes, TKM = Tonnes-kilomètres</t>
  </si>
  <si>
    <t>Pour compte propre</t>
  </si>
  <si>
    <t>Pour compte de tiers</t>
  </si>
  <si>
    <t>Année</t>
  </si>
  <si>
    <t>b. Importance relative des quantitées transportées (en %)</t>
  </si>
  <si>
    <t>c.- Tonnage kilométrique (en 1 000 TKM)</t>
  </si>
  <si>
    <t>d.- Importance relative du tonnage kilométrique (en %)</t>
  </si>
  <si>
    <t>Camion</t>
  </si>
  <si>
    <t>plateau</t>
  </si>
  <si>
    <t>citerne</t>
  </si>
  <si>
    <t>aliment.</t>
  </si>
  <si>
    <t>non-aliment.</t>
  </si>
  <si>
    <t>autre</t>
  </si>
  <si>
    <t>Tracteur</t>
  </si>
  <si>
    <t>a.- Quantités transportées (en 1 000 T)</t>
  </si>
  <si>
    <t>b.- Importance relative des quantitées transportées (en %)</t>
  </si>
  <si>
    <t>(en 1000 T)</t>
  </si>
  <si>
    <t>(en %)</t>
  </si>
  <si>
    <t>b.- Tonnage kilométrique (en 1 000 TKM)</t>
  </si>
  <si>
    <t>(en 1000 Tkm)</t>
  </si>
  <si>
    <t>TOTAL</t>
  </si>
  <si>
    <t>Produits de l’agriculture, de la chasse et de la forêt; poissons et autres produits de la pêche.</t>
  </si>
  <si>
    <t>Houille et lignite; pétrole brut et gaz naturel.</t>
  </si>
  <si>
    <t>Produits alimentaires, boissons et tabac.</t>
  </si>
  <si>
    <t>Textiles et produits textiles, cuir et articles en cuir.</t>
  </si>
  <si>
    <t>Bois et produits du bois et du liège (hormis les meubles); vannerie et sparterie; pâte à papier; papier et articles en papier, produits imprimés ou supports enregistrés.</t>
  </si>
  <si>
    <t>Coke et produits pétroliers raffinés.</t>
  </si>
  <si>
    <t>Produits chimiques et fibres synthétiques; produits en caoutchouc ou en plastique; produits des industries nucléaires.</t>
  </si>
  <si>
    <t>Autres produits minéraux non métalliques.</t>
  </si>
  <si>
    <t>Métaux de base; produits du travail des métaux, sauf machines et matériels.</t>
  </si>
  <si>
    <t>Machines et matériel, n.c.a.(*); machines de bureau et matériel informatique; machines et appareils électriques, n.c.a.(*); équipements de radio, télévision et communication; instruments médicaux, de précision et d’optique, montres, pendules et horloges.</t>
  </si>
  <si>
    <t>Matériel de transport.</t>
  </si>
  <si>
    <t>Meubles; autres produits manufacturés n.c.a.(*).</t>
  </si>
  <si>
    <t>Matières premières secondaires; déchets de voirie et autres déchets.</t>
  </si>
  <si>
    <t>Courrier, colis.</t>
  </si>
  <si>
    <t>Équipement et matériel utilisés dans le transport de marchandises.</t>
  </si>
  <si>
    <t>Marchandises transportées dans le cadre de déménagements (biens d’équipement ménager et mobilier de bureau); bagages transportés séparément des passagers; véhicules automobiles transportés pour réparation; autres biens non marchands, n.c.a.(*).</t>
  </si>
  <si>
    <t>Marchandises groupées: mélange de types de marchandises qui sont transportées ensemble.</t>
  </si>
  <si>
    <t>Marchandises non identifiables; marchandises qui, pour une raison ou pour une autre, ne peuvent pas être identifiées et ne peuvent donc pas être classées dans l’un des groupes 01 à 16.</t>
  </si>
  <si>
    <t>Autres marchandises, n.c.a.(*).</t>
  </si>
  <si>
    <t>(*) : non classés ailleurs</t>
  </si>
  <si>
    <t>benne</t>
  </si>
  <si>
    <t>Classes de distance</t>
  </si>
  <si>
    <t>De 0 km à moins de 25 km</t>
  </si>
  <si>
    <t>De 25 km à moins de 50 km</t>
  </si>
  <si>
    <t>De 50 km à moins de 100 km</t>
  </si>
  <si>
    <t>De 100 km à moins de 200 km</t>
  </si>
  <si>
    <t>De 200 km et plus</t>
  </si>
  <si>
    <t>a. Transports intérieurs - en 1 000 T</t>
  </si>
  <si>
    <t>Transports intérieurs - en %</t>
  </si>
  <si>
    <t>b. Transports internationaux - en 1 000 T</t>
  </si>
  <si>
    <t>Transports internationaux - en %</t>
  </si>
  <si>
    <t>c. Total transports - en 1 000 T</t>
  </si>
  <si>
    <t>Transports total - en %</t>
  </si>
  <si>
    <t>Total général</t>
  </si>
  <si>
    <t>CROATIE</t>
  </si>
  <si>
    <t>LUXEMBOURG</t>
  </si>
  <si>
    <t>TOTAL GENERAL</t>
  </si>
  <si>
    <t>Ramassage et/ou distribution</t>
  </si>
  <si>
    <t xml:space="preserve">          Genre de transport</t>
  </si>
  <si>
    <t>Nature de la marchandise</t>
  </si>
  <si>
    <t>Pays d'origine</t>
  </si>
  <si>
    <t>Lieu de chargement</t>
  </si>
  <si>
    <t>Lieu de déchargement</t>
  </si>
  <si>
    <t>Anvers</t>
  </si>
  <si>
    <t>Brabant flamand</t>
  </si>
  <si>
    <t>Flandre orientale</t>
  </si>
  <si>
    <t>Flandre occidentale</t>
  </si>
  <si>
    <t>Total Région Flamande</t>
  </si>
  <si>
    <t>Brabant wallon</t>
  </si>
  <si>
    <t>Hainaut</t>
  </si>
  <si>
    <t>Liège</t>
  </si>
  <si>
    <t>Luxembourg</t>
  </si>
  <si>
    <t>Namur</t>
  </si>
  <si>
    <t>Total Région Wallonne</t>
  </si>
  <si>
    <t>Bruxelles-Capitale</t>
  </si>
  <si>
    <t>Belgique</t>
  </si>
  <si>
    <t>Etranger</t>
  </si>
  <si>
    <t>Nombre total de kilomètres parcourus et nombre de kilomètres parcourus avec une charge et vide</t>
  </si>
  <si>
    <t>Genre et charge utile du véhicule</t>
  </si>
  <si>
    <t>Distance totale parcourue en km avec charge</t>
  </si>
  <si>
    <t>Distance totale parcourue en km vide</t>
  </si>
  <si>
    <t>Distance totale parcourue en km (charge + vide)</t>
  </si>
  <si>
    <t>pour compte propre</t>
  </si>
  <si>
    <t>pour compte de tiers</t>
  </si>
  <si>
    <t>Allemagne</t>
  </si>
  <si>
    <t>Autriche</t>
  </si>
  <si>
    <t>Nombre de véhicules repris au sondage</t>
  </si>
  <si>
    <t>Tableau I</t>
  </si>
  <si>
    <t>Tableau II</t>
  </si>
  <si>
    <t>Tableau III</t>
  </si>
  <si>
    <t>Tableau IV</t>
  </si>
  <si>
    <t>La classification des régions de l’U.E. est établie à partir de la nomenclature NUTS-3 pour le transport national et NUTS-1 pour l’international.</t>
  </si>
  <si>
    <t>A partir de 2000, nous avons obtenu du SPF Mobilité et Transports des informations complémentaires en ce qui concerne les véhicules destinés au transport pour compte de tiers.</t>
  </si>
  <si>
    <t>20 T et plus</t>
  </si>
  <si>
    <t>Pays de destination</t>
  </si>
  <si>
    <t>Annexe</t>
  </si>
  <si>
    <t>Ramassages et distributions</t>
  </si>
  <si>
    <t>Transports Intérieurs</t>
  </si>
  <si>
    <t>Transports Internat.</t>
  </si>
  <si>
    <t>a. Quantités transportées (en 1 000 T)</t>
  </si>
  <si>
    <t>carrosserie fermée</t>
  </si>
  <si>
    <t>bâché ou tôlé</t>
  </si>
  <si>
    <t>à temperature dirigée</t>
  </si>
  <si>
    <t>Genre et charge utile du vehicule</t>
  </si>
  <si>
    <t>Distance moyenne en km en Belgique</t>
  </si>
  <si>
    <t>Distance moyenne en km à l'étranger</t>
  </si>
  <si>
    <t>2009</t>
  </si>
  <si>
    <t>2010</t>
  </si>
  <si>
    <t>Limbourg</t>
  </si>
  <si>
    <t>2011</t>
  </si>
  <si>
    <t>2012</t>
  </si>
  <si>
    <t>Minerais métalliques et autres produits d’extraction; tourbe; minerais d'uranium et thorium.</t>
  </si>
  <si>
    <t>2013</t>
  </si>
  <si>
    <t>Tableau I.1.- Répartition de l'ensemble des transports (intérieurs et internationaux) d'après le genre de transport</t>
  </si>
  <si>
    <t>Tableau I.2.- Transports intérieurs et internationaux pour compte propre et pour compte de tiers</t>
  </si>
  <si>
    <t>Tableau I.3.  Répartition de l'ensemble des transports (intérieurs et internationaux) d'après le genre de véhicule</t>
  </si>
  <si>
    <t>2014</t>
  </si>
  <si>
    <t>Nombre de véhicules</t>
  </si>
  <si>
    <t>Pour compte de tiers et compte propre</t>
  </si>
  <si>
    <t>1T &lt; 5T</t>
  </si>
  <si>
    <t>5T &lt; 7T</t>
  </si>
  <si>
    <t>7T &lt; 10T</t>
  </si>
  <si>
    <t>10T &lt; 12T</t>
  </si>
  <si>
    <t>12T &lt; 15T</t>
  </si>
  <si>
    <t>15T &lt; 20T</t>
  </si>
  <si>
    <t>inconnu</t>
  </si>
  <si>
    <t>camion</t>
  </si>
  <si>
    <t>tracteur</t>
  </si>
  <si>
    <t>Seul trajet</t>
  </si>
  <si>
    <t>Voyages de navette</t>
  </si>
  <si>
    <t>2015</t>
  </si>
  <si>
    <t>Plusieurs trajets</t>
  </si>
  <si>
    <t>Pour compte propre (en 1 000 T)</t>
  </si>
  <si>
    <t>Pour compte de tiers (en 1 000 T)</t>
  </si>
  <si>
    <t>Total (en 1 000 T)</t>
  </si>
  <si>
    <t>Pour compte propre (en 1 000 TKM)</t>
  </si>
  <si>
    <t>Pour compte de tiers (en 1 000 TKM)</t>
  </si>
  <si>
    <t>Total (en 1 000 TKM)</t>
  </si>
  <si>
    <t>Pour compte propre (1 000 KM)</t>
  </si>
  <si>
    <t>Pour compte de tiers (1 000KM)</t>
  </si>
  <si>
    <t>Total (1 000KM)</t>
  </si>
  <si>
    <t>Pour compte propre (1 000 Trajets)</t>
  </si>
  <si>
    <t>Pour compte de tiers (1 000Trajets)</t>
  </si>
  <si>
    <t>Total (1 000 Trajets)</t>
  </si>
  <si>
    <t>TRANSPORTS INTERNATIONAUX</t>
  </si>
  <si>
    <t>TRANSPORTS INTERIEURS</t>
  </si>
  <si>
    <t>TRANSPORTS (INTERIEURS ET INTERNATIONAUX)</t>
  </si>
  <si>
    <t>vide</t>
  </si>
  <si>
    <t>Bulgarie</t>
  </si>
  <si>
    <t>c</t>
  </si>
  <si>
    <t>d</t>
  </si>
  <si>
    <t>stratum</t>
  </si>
  <si>
    <t xml:space="preserve">U </t>
  </si>
  <si>
    <t>(1/xx)</t>
  </si>
  <si>
    <t>S</t>
  </si>
  <si>
    <t>NR</t>
  </si>
  <si>
    <t>NU</t>
  </si>
  <si>
    <t>U1</t>
  </si>
  <si>
    <t>U2</t>
  </si>
  <si>
    <t>U</t>
  </si>
  <si>
    <t>1_01</t>
  </si>
  <si>
    <t>1000 kg &lt; 5000 kg</t>
  </si>
  <si>
    <t>1_04</t>
  </si>
  <si>
    <t>5000 kg &lt; 7000 kg</t>
  </si>
  <si>
    <t>1_05</t>
  </si>
  <si>
    <t>7000 kg &lt; 10000 kg</t>
  </si>
  <si>
    <t>1_06</t>
  </si>
  <si>
    <t>10000 kg &lt; 12000 kg</t>
  </si>
  <si>
    <t>1_07</t>
  </si>
  <si>
    <t>12000 kg &lt; 15000 kg</t>
  </si>
  <si>
    <t>1_08</t>
  </si>
  <si>
    <t>15000 kg &lt; 20000 kg</t>
  </si>
  <si>
    <t>1_09</t>
  </si>
  <si>
    <t>&gt;= 20000 kg</t>
  </si>
  <si>
    <t>1_15</t>
  </si>
  <si>
    <t>1_16</t>
  </si>
  <si>
    <t>2_01</t>
  </si>
  <si>
    <t>2_04</t>
  </si>
  <si>
    <t>2_05</t>
  </si>
  <si>
    <t>2_06</t>
  </si>
  <si>
    <t>2_07</t>
  </si>
  <si>
    <t>2_08</t>
  </si>
  <si>
    <t>2_09</t>
  </si>
  <si>
    <t>2_15</t>
  </si>
  <si>
    <t>2_16</t>
  </si>
  <si>
    <t>genre de véhicule</t>
  </si>
  <si>
    <t>Pour compte de tiers/compte propre</t>
  </si>
  <si>
    <t>capacité de chargement</t>
  </si>
  <si>
    <t>activité utilisable</t>
  </si>
  <si>
    <t>rapports de sondage</t>
  </si>
  <si>
    <t>non sensibles</t>
  </si>
  <si>
    <t>non utilisables</t>
  </si>
  <si>
    <t>utilisable pas d'activité</t>
  </si>
  <si>
    <t>utilisable</t>
  </si>
  <si>
    <t>2016</t>
  </si>
  <si>
    <t xml:space="preserve">Tableaux II.1.- Répartition des transports (intérieurs et internationaux) d'après le genre de transport et le genre de véhicules </t>
  </si>
  <si>
    <t>Distance parcourue en Belgique (vide + chargé)</t>
  </si>
  <si>
    <t>Distance parcourue à l'étranger (*)  (vide + chargé)</t>
  </si>
  <si>
    <t>(*) Transport international : entrées-sorties-crosstrade-cabotage</t>
  </si>
  <si>
    <t>2017</t>
  </si>
  <si>
    <t>2015 et 2016 ont été recalculé</t>
  </si>
  <si>
    <t>Les tableaux II.1 et suivants répartissent à partir de 2002 l'ensemble des transports selon leur nature et selon le genre de véhicule. Pour les autres années : 1992 à 2001, voir les tableaux des brochures correspondantes.</t>
  </si>
  <si>
    <t>Région de Bruxelles-Capitale</t>
  </si>
  <si>
    <t>Nombre moyen de km</t>
  </si>
  <si>
    <t>UNIVERS moyenne</t>
  </si>
  <si>
    <t>réponses</t>
  </si>
  <si>
    <t>2018</t>
  </si>
  <si>
    <t>Tableau I.4. Répartition de l'ensemble des transports (intérieurs et internationaux) par chapitre de la nomenclature uniforme pour les statistiques de transport (NST)</t>
  </si>
  <si>
    <t>Tableau I.6. Répartition des quantités transportées par classe de distance</t>
  </si>
  <si>
    <t>Tableau I.5. Distance parcourue (total et moyenne)  au cours d'une année (KM) d'après le genre et la charge utile du véhicule en  Belgique et à l'étranger</t>
  </si>
  <si>
    <t>2019</t>
  </si>
  <si>
    <t>Tableau II.2. Répartition de l'ensemble des transports en 1 000 tonnes et en 1 000 tonnes-kilomètres d'après la nature de la marchandise et suivant le genre de tranport</t>
  </si>
  <si>
    <t>Tableau II.3. Importation par pays d'origine</t>
  </si>
  <si>
    <t>Tableau II.4. Exportation par pays de destination</t>
  </si>
  <si>
    <t>Tableau II.5. Répartition régionale des transports routier intra et interprovinciaux (en 1 000 tonnes)</t>
  </si>
  <si>
    <t>Tableau III. Utilisation de l'infrastructure des routes par des véhicules belges qui sont destinés au transport de marchandises et qui ont une charge utile d'au moins 1 tonne</t>
  </si>
  <si>
    <r>
      <t xml:space="preserve">Tableau IV a.- Transports routiers par véhicules belges par pays de chargement et de déchargement </t>
    </r>
    <r>
      <rPr>
        <b/>
        <sz val="9"/>
        <color rgb="FFFF0000"/>
        <rFont val="Arial"/>
        <family val="2"/>
      </rPr>
      <t>(en 1.000 T)</t>
    </r>
  </si>
  <si>
    <r>
      <t xml:space="preserve">Tableau IVc. Transports routiers par véhicules belges par pays de chargement et de déchargement </t>
    </r>
    <r>
      <rPr>
        <b/>
        <sz val="8"/>
        <color rgb="FFFF0000"/>
        <rFont val="Arial"/>
        <family val="2"/>
      </rPr>
      <t>(nombre de voyages)</t>
    </r>
  </si>
  <si>
    <r>
      <t xml:space="preserve">Tableau IV b.- Transports routiers par véhicules belges par pays de chargement et de déchargement </t>
    </r>
    <r>
      <rPr>
        <b/>
        <sz val="9"/>
        <color rgb="FFFF0000"/>
        <rFont val="Arial"/>
        <family val="2"/>
      </rPr>
      <t>(en 1.000 TKM)</t>
    </r>
  </si>
  <si>
    <r>
      <t xml:space="preserve">Tableau IVd. Transports routiers par véhicules belges par pays de chargement et de déchargement </t>
    </r>
    <r>
      <rPr>
        <b/>
        <sz val="8"/>
        <color rgb="FFFF0000"/>
        <rFont val="Arial"/>
        <family val="2"/>
      </rPr>
      <t>(1 000 KM)</t>
    </r>
  </si>
  <si>
    <t>BOSNIE-HERZEGOVINE</t>
  </si>
  <si>
    <t>BULGARIE</t>
  </si>
  <si>
    <t>DANEMARK</t>
  </si>
  <si>
    <t>ALLEMAGNE</t>
  </si>
  <si>
    <t>ESTONIE</t>
  </si>
  <si>
    <t>FINLANDE</t>
  </si>
  <si>
    <t>FRANCE</t>
  </si>
  <si>
    <t>GRECE</t>
  </si>
  <si>
    <t>HONGRIE</t>
  </si>
  <si>
    <t>IRLANDE</t>
  </si>
  <si>
    <t>LETTONIE</t>
  </si>
  <si>
    <t>LITUANIE</t>
  </si>
  <si>
    <t>MAROC</t>
  </si>
  <si>
    <t>PAYS-BAS</t>
  </si>
  <si>
    <t>NORVEGE</t>
  </si>
  <si>
    <t>UKRAINE</t>
  </si>
  <si>
    <t>AUTRICHE</t>
  </si>
  <si>
    <t>POLOGNE</t>
  </si>
  <si>
    <t>ROUMANIE</t>
  </si>
  <si>
    <t>RUSSIE</t>
  </si>
  <si>
    <t>SERBIE</t>
  </si>
  <si>
    <t>SLOVAQUIE</t>
  </si>
  <si>
    <t>ESPAGNE</t>
  </si>
  <si>
    <t>REPUBLIQUE TCHEQUE</t>
  </si>
  <si>
    <t>ROYAUME-UNI</t>
  </si>
  <si>
    <t>SUEDE</t>
  </si>
  <si>
    <t>SUISSE</t>
  </si>
  <si>
    <t>AUTRES PAYS</t>
  </si>
  <si>
    <t>CHYPRE</t>
  </si>
  <si>
    <t>MACEDOINE</t>
  </si>
  <si>
    <t>HONGARIE</t>
  </si>
  <si>
    <t>Danemark</t>
  </si>
  <si>
    <t>France</t>
  </si>
  <si>
    <t>Grèce</t>
  </si>
  <si>
    <t>Hongarie</t>
  </si>
  <si>
    <t>Italie</t>
  </si>
  <si>
    <t>Pays-Bas</t>
  </si>
  <si>
    <t>Pologne</t>
  </si>
  <si>
    <t>Espagne</t>
  </si>
  <si>
    <t>République Tchèque</t>
  </si>
  <si>
    <t>Royaume-Uni</t>
  </si>
  <si>
    <t>Suisse</t>
  </si>
  <si>
    <t>Irlande</t>
  </si>
  <si>
    <t>Pays de déchargement</t>
  </si>
  <si>
    <t>Pays de chargement</t>
  </si>
  <si>
    <t>Total Région flamande</t>
  </si>
  <si>
    <t>Total Région wallonne</t>
  </si>
  <si>
    <t>Transports ordinaires</t>
  </si>
  <si>
    <t>2020</t>
  </si>
  <si>
    <t>Slovénie</t>
  </si>
  <si>
    <t>Norvège</t>
  </si>
  <si>
    <t>Transports routiers de marchandises effectués par les véhicules belges d'une charge utile d'une tonne et plus en 2021</t>
  </si>
  <si>
    <t>Tableau I. 8. Répartition des transports internationaux (arrivés en Belgique) par pays d'origine (en 1 000 tonnes) période 2006-2021</t>
  </si>
  <si>
    <t>2021</t>
  </si>
  <si>
    <t>Tableau I.9. Répartition des transports internationaux (départs de Belgique) par pays de destination (en 1 000 tonnes) période 2006-2021</t>
  </si>
  <si>
    <t>Annexe.- Données d'univers, données de sondage, données de réponse 2021</t>
  </si>
  <si>
    <t>Répartition de l’ensemble des transports (intérieurs et internationaux) d’après le genre de transport – Années 1980 à 2021</t>
  </si>
  <si>
    <t>Transports intérieurs et internationaux pour compte propre et pour compte de tiers –     Années 1980 à 2021</t>
  </si>
  <si>
    <t>Répartition de l’ensemble des transports (intérieurs et internationaux) d’après le genre de véhicule – Année 1993 à 2021</t>
  </si>
  <si>
    <t>Répartition de l’ensemble des transports (intérieurs et internationaux) par chapitre de la  nomenclature uniforme pour les statistiques de transport (NST 2007) – Année 2021</t>
  </si>
  <si>
    <t>Distance parcourue (total et moyenne) au cours d’une année (km) d’après le genre et la charge utile du véhicule en Belgique et à l’étranger – Année 2021</t>
  </si>
  <si>
    <t>Répartition des quantités transportées par classe de distance – Année 2021</t>
  </si>
  <si>
    <t xml:space="preserve">Répartition des transports internationaux (arrivées en Belgique) par pays d'origine (en 1 000 tonnes) – Années 2006 à 2021 </t>
  </si>
  <si>
    <t>Répartition des transports internationaux (départs de Belgique) par pays de destination (en 1 000 tonnes) – Années 2006 à 2021</t>
  </si>
  <si>
    <t>Répartition des transports (intérieur et internationaux) d’après le genre de véhicule et la nature du transport – Année 2021</t>
  </si>
  <si>
    <t>Répartition de l’ensemble des transports en 1 000 tonnes et en 1 000 tonnes-km  d’après la nature de la marchandise et suivant le genre de transport – Année 2021</t>
  </si>
  <si>
    <t>Importation par pays d’origine – Année 2021</t>
  </si>
  <si>
    <t>Exportation par pays de destination – Année 2021</t>
  </si>
  <si>
    <t>Répartition régionale des transports routiers intra et interprovinciaux (en 1 000 tonnes) – Année 2021</t>
  </si>
  <si>
    <t>Utilisation de l’infrastructure des routes par des véhicules belges qui sont destinés au transport de marchandises et qui ont une charge utile d’au moins 1 tonne – Année 2021</t>
  </si>
  <si>
    <t>Transports routiers par véhicules belges par  pays de chargement et de déchargement (en tonnes) – Année 2021</t>
  </si>
  <si>
    <t>Transports routiers par véhicules belges par  pays de chargement et  de déchargement (en tonnes-km) – Année 2021</t>
  </si>
  <si>
    <t>Transports routiers par véhicules belges par  pays de chargement et de déchargement (nombre de voyages) – Année 2021</t>
  </si>
  <si>
    <t>Transports routiers par véhicules belges par  pays de chargement et de déchargement (en 1 000 km) – Année 2021</t>
  </si>
  <si>
    <t>Plan de sondage – Année 2021</t>
  </si>
  <si>
    <t>Italië</t>
  </si>
  <si>
    <t>Belqique</t>
  </si>
  <si>
    <t>Croatie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</si>
</sst>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.00\ &quot;FB&quot;;[Red]\-#,##0.00\ &quot;FB&quot;"/>
    <numFmt numFmtId="166" formatCode="0.0"/>
    <numFmt numFmtId="167" formatCode="#,##0.0"/>
    <numFmt numFmtId="168" formatCode="0.0%"/>
    <numFmt numFmtId="169" formatCode="_ * #,##0_ ;_ * \-#,##0_ ;_ * &quot;-&quot;??_ ;_ @_ 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55"/>
      <name val="Arial"/>
      <family val="2"/>
    </font>
    <font>
      <b/>
      <sz val="12"/>
      <color indexed="55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  <scheme val="minor"/>
    </font>
    <font>
      <b/>
      <sz val="8"/>
      <color rgb="FF112277"/>
      <name val="Arial"/>
      <family val="2"/>
    </font>
    <font>
      <sz val="8"/>
      <color rgb="FF000000"/>
      <name val="Arial"/>
      <family val="2"/>
    </font>
    <font>
      <sz val="8"/>
      <color theme="3" tint="0.3999755851924192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1F74B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F74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1" fillId="0" borderId="0"/>
  </cellStyleXfs>
  <cellXfs count="435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166" fontId="3" fillId="0" borderId="0" xfId="0" applyNumberFormat="1" applyFont="1" applyBorder="1"/>
    <xf numFmtId="3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4" applyNumberFormat="1" applyFont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/>
    <xf numFmtId="0" fontId="2" fillId="0" borderId="0" xfId="4" applyNumberFormat="1" applyFont="1" applyBorder="1" applyAlignment="1" applyProtection="1">
      <alignment horizontal="left" wrapText="1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3" fontId="3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/>
    <xf numFmtId="0" fontId="6" fillId="0" borderId="0" xfId="0" applyFont="1" applyBorder="1"/>
    <xf numFmtId="49" fontId="2" fillId="0" borderId="0" xfId="0" applyNumberFormat="1" applyFont="1" applyBorder="1"/>
    <xf numFmtId="3" fontId="2" fillId="0" borderId="0" xfId="0" quotePrefix="1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9" fillId="0" borderId="0" xfId="0" applyNumberFormat="1" applyFont="1" applyBorder="1" applyAlignment="1"/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/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49" fontId="2" fillId="0" borderId="0" xfId="0" applyNumberFormat="1" applyFont="1" applyBorder="1" applyAlignment="1"/>
    <xf numFmtId="49" fontId="8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3" xfId="0" applyNumberFormat="1" applyFont="1" applyBorder="1" applyAlignment="1"/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/>
    <xf numFmtId="0" fontId="3" fillId="0" borderId="4" xfId="0" applyFont="1" applyBorder="1"/>
    <xf numFmtId="3" fontId="3" fillId="0" borderId="4" xfId="0" applyNumberFormat="1" applyFont="1" applyBorder="1"/>
    <xf numFmtId="3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/>
    <xf numFmtId="0" fontId="2" fillId="0" borderId="4" xfId="0" applyFont="1" applyBorder="1" applyAlignment="1">
      <alignment horizontal="left"/>
    </xf>
    <xf numFmtId="166" fontId="4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4" fillId="0" borderId="3" xfId="0" applyFont="1" applyBorder="1"/>
    <xf numFmtId="3" fontId="2" fillId="0" borderId="3" xfId="0" applyNumberFormat="1" applyFont="1" applyBorder="1"/>
    <xf numFmtId="0" fontId="3" fillId="0" borderId="8" xfId="0" applyFont="1" applyBorder="1" applyAlignment="1">
      <alignment horizontal="center"/>
    </xf>
    <xf numFmtId="166" fontId="4" fillId="0" borderId="3" xfId="0" applyNumberFormat="1" applyFont="1" applyBorder="1"/>
    <xf numFmtId="0" fontId="4" fillId="0" borderId="4" xfId="0" applyFont="1" applyBorder="1" applyAlignment="1">
      <alignment horizontal="center"/>
    </xf>
    <xf numFmtId="166" fontId="3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vertical="center"/>
    </xf>
    <xf numFmtId="166" fontId="3" fillId="0" borderId="3" xfId="0" applyNumberFormat="1" applyFont="1" applyBorder="1"/>
    <xf numFmtId="0" fontId="2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3" fontId="2" fillId="0" borderId="4" xfId="3" applyNumberFormat="1" applyFont="1" applyBorder="1" applyAlignment="1"/>
    <xf numFmtId="3" fontId="3" fillId="0" borderId="4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3" fillId="0" borderId="4" xfId="0" applyNumberFormat="1" applyFont="1" applyBorder="1" applyAlignment="1">
      <alignment vertical="top"/>
    </xf>
    <xf numFmtId="3" fontId="3" fillId="0" borderId="4" xfId="5" applyNumberFormat="1" applyFont="1" applyBorder="1" applyAlignment="1"/>
    <xf numFmtId="3" fontId="3" fillId="0" borderId="4" xfId="5" applyNumberFormat="1" applyFont="1" applyBorder="1" applyAlignment="1">
      <alignment vertical="top"/>
    </xf>
    <xf numFmtId="0" fontId="3" fillId="0" borderId="4" xfId="0" applyFont="1" applyBorder="1" applyAlignment="1"/>
    <xf numFmtId="3" fontId="2" fillId="0" borderId="3" xfId="0" applyNumberFormat="1" applyFont="1" applyBorder="1" applyAlignment="1">
      <alignment vertical="center"/>
    </xf>
    <xf numFmtId="0" fontId="2" fillId="0" borderId="8" xfId="0" applyFont="1" applyBorder="1"/>
    <xf numFmtId="0" fontId="3" fillId="0" borderId="8" xfId="0" applyFont="1" applyBorder="1"/>
    <xf numFmtId="0" fontId="2" fillId="0" borderId="4" xfId="0" applyFont="1" applyFill="1" applyBorder="1"/>
    <xf numFmtId="0" fontId="0" fillId="0" borderId="4" xfId="0" applyBorder="1" applyAlignment="1"/>
    <xf numFmtId="3" fontId="2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/>
    <xf numFmtId="3" fontId="3" fillId="0" borderId="7" xfId="0" applyNumberFormat="1" applyFont="1" applyFill="1" applyBorder="1" applyAlignment="1"/>
    <xf numFmtId="0" fontId="2" fillId="0" borderId="3" xfId="0" applyFont="1" applyBorder="1" applyAlignment="1">
      <alignment horizontal="right"/>
    </xf>
    <xf numFmtId="0" fontId="6" fillId="0" borderId="1" xfId="0" applyFont="1" applyBorder="1"/>
    <xf numFmtId="165" fontId="10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11" fillId="0" borderId="4" xfId="0" applyFont="1" applyBorder="1"/>
    <xf numFmtId="3" fontId="2" fillId="0" borderId="4" xfId="0" applyNumberFormat="1" applyFont="1" applyBorder="1" applyAlignment="1">
      <alignment horizontal="left" wrapText="1"/>
    </xf>
    <xf numFmtId="3" fontId="2" fillId="0" borderId="4" xfId="0" applyNumberFormat="1" applyFont="1" applyBorder="1" applyAlignment="1">
      <alignment horizontal="left"/>
    </xf>
    <xf numFmtId="0" fontId="2" fillId="0" borderId="10" xfId="0" applyFont="1" applyBorder="1"/>
    <xf numFmtId="0" fontId="6" fillId="0" borderId="1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3" fillId="0" borderId="4" xfId="6" applyNumberFormat="1" applyFont="1" applyBorder="1" applyAlignment="1">
      <alignment vertical="top"/>
    </xf>
    <xf numFmtId="0" fontId="3" fillId="0" borderId="4" xfId="6" applyFont="1" applyBorder="1" applyAlignment="1"/>
    <xf numFmtId="0" fontId="11" fillId="0" borderId="11" xfId="0" applyFont="1" applyFill="1" applyBorder="1"/>
    <xf numFmtId="0" fontId="3" fillId="0" borderId="1" xfId="0" applyFont="1" applyBorder="1" applyAlignment="1">
      <alignment horizontal="left"/>
    </xf>
    <xf numFmtId="0" fontId="12" fillId="0" borderId="12" xfId="0" applyFont="1" applyFill="1" applyBorder="1"/>
    <xf numFmtId="0" fontId="2" fillId="0" borderId="4" xfId="0" applyFont="1" applyFill="1" applyBorder="1" applyAlignment="1">
      <alignment horizontal="center"/>
    </xf>
    <xf numFmtId="3" fontId="2" fillId="0" borderId="3" xfId="0" applyNumberFormat="1" applyFont="1" applyFill="1" applyBorder="1" applyAlignment="1"/>
    <xf numFmtId="0" fontId="3" fillId="0" borderId="4" xfId="0" applyFont="1" applyFill="1" applyBorder="1" applyAlignment="1">
      <alignment horizontal="center"/>
    </xf>
    <xf numFmtId="3" fontId="3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left"/>
    </xf>
    <xf numFmtId="3" fontId="3" fillId="0" borderId="4" xfId="3" applyNumberFormat="1" applyFont="1" applyBorder="1" applyAlignment="1"/>
    <xf numFmtId="3" fontId="3" fillId="0" borderId="0" xfId="0" quotePrefix="1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4" fillId="0" borderId="0" xfId="0" applyFont="1" applyFill="1" applyBorder="1"/>
    <xf numFmtId="3" fontId="12" fillId="0" borderId="4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10" fontId="2" fillId="0" borderId="0" xfId="0" applyNumberFormat="1" applyFont="1" applyFill="1" applyBorder="1" applyAlignment="1"/>
    <xf numFmtId="10" fontId="2" fillId="0" borderId="3" xfId="0" applyNumberFormat="1" applyFont="1" applyFill="1" applyBorder="1" applyAlignment="1"/>
    <xf numFmtId="10" fontId="3" fillId="0" borderId="0" xfId="0" applyNumberFormat="1" applyFont="1" applyFill="1" applyBorder="1" applyAlignment="1"/>
    <xf numFmtId="10" fontId="3" fillId="0" borderId="3" xfId="0" applyNumberFormat="1" applyFont="1" applyFill="1" applyBorder="1" applyAlignment="1"/>
    <xf numFmtId="168" fontId="2" fillId="0" borderId="0" xfId="0" applyNumberFormat="1" applyFont="1" applyFill="1" applyBorder="1" applyAlignment="1"/>
    <xf numFmtId="168" fontId="2" fillId="0" borderId="3" xfId="0" applyNumberFormat="1" applyFont="1" applyFill="1" applyBorder="1" applyAlignment="1"/>
    <xf numFmtId="168" fontId="2" fillId="0" borderId="0" xfId="0" applyNumberFormat="1" applyFont="1" applyBorder="1" applyAlignment="1"/>
    <xf numFmtId="168" fontId="2" fillId="0" borderId="3" xfId="0" applyNumberFormat="1" applyFont="1" applyBorder="1" applyAlignment="1"/>
    <xf numFmtId="168" fontId="2" fillId="0" borderId="3" xfId="0" applyNumberFormat="1" applyFont="1" applyBorder="1" applyAlignment="1">
      <alignment vertical="center" wrapText="1"/>
    </xf>
    <xf numFmtId="168" fontId="3" fillId="0" borderId="3" xfId="0" applyNumberFormat="1" applyFont="1" applyBorder="1" applyAlignment="1">
      <alignment vertical="center" wrapText="1"/>
    </xf>
    <xf numFmtId="168" fontId="3" fillId="0" borderId="9" xfId="0" applyNumberFormat="1" applyFont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3" fontId="3" fillId="0" borderId="0" xfId="0" quotePrefix="1" applyNumberFormat="1" applyFont="1" applyBorder="1" applyAlignment="1">
      <alignment horizontal="right" vertical="center" wrapText="1"/>
    </xf>
    <xf numFmtId="3" fontId="3" fillId="0" borderId="3" xfId="0" applyNumberFormat="1" applyFont="1" applyBorder="1"/>
    <xf numFmtId="0" fontId="2" fillId="0" borderId="0" xfId="0" applyFont="1"/>
    <xf numFmtId="0" fontId="3" fillId="0" borderId="0" xfId="0" applyFont="1"/>
    <xf numFmtId="169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left"/>
    </xf>
    <xf numFmtId="0" fontId="3" fillId="0" borderId="3" xfId="0" applyFont="1" applyBorder="1" applyAlignment="1"/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4" borderId="0" xfId="0" applyFont="1" applyFill="1"/>
    <xf numFmtId="0" fontId="2" fillId="4" borderId="0" xfId="0" applyFont="1" applyFill="1"/>
    <xf numFmtId="169" fontId="3" fillId="4" borderId="0" xfId="0" applyNumberFormat="1" applyFont="1" applyFill="1"/>
    <xf numFmtId="169" fontId="2" fillId="4" borderId="0" xfId="0" applyNumberFormat="1" applyFont="1" applyFill="1"/>
    <xf numFmtId="0" fontId="2" fillId="0" borderId="0" xfId="0" applyFont="1" applyAlignment="1"/>
    <xf numFmtId="169" fontId="3" fillId="0" borderId="0" xfId="0" applyNumberFormat="1" applyFont="1"/>
    <xf numFmtId="169" fontId="2" fillId="0" borderId="0" xfId="0" applyNumberFormat="1" applyFont="1"/>
    <xf numFmtId="0" fontId="3" fillId="0" borderId="4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169" fontId="2" fillId="0" borderId="13" xfId="1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/>
    <xf numFmtId="0" fontId="22" fillId="4" borderId="13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3" xfId="0" applyFont="1" applyFill="1" applyBorder="1"/>
    <xf numFmtId="0" fontId="2" fillId="0" borderId="0" xfId="0" applyFont="1" applyFill="1" applyBorder="1"/>
    <xf numFmtId="169" fontId="2" fillId="5" borderId="13" xfId="0" applyNumberFormat="1" applyFont="1" applyFill="1" applyBorder="1"/>
    <xf numFmtId="169" fontId="2" fillId="6" borderId="13" xfId="0" applyNumberFormat="1" applyFont="1" applyFill="1" applyBorder="1"/>
    <xf numFmtId="169" fontId="2" fillId="7" borderId="13" xfId="0" applyNumberFormat="1" applyFont="1" applyFill="1" applyBorder="1"/>
    <xf numFmtId="169" fontId="2" fillId="8" borderId="13" xfId="0" applyNumberFormat="1" applyFont="1" applyFill="1" applyBorder="1"/>
    <xf numFmtId="169" fontId="24" fillId="8" borderId="13" xfId="0" applyNumberFormat="1" applyFont="1" applyFill="1" applyBorder="1"/>
    <xf numFmtId="3" fontId="3" fillId="0" borderId="7" xfId="0" applyNumberFormat="1" applyFont="1" applyBorder="1"/>
    <xf numFmtId="3" fontId="3" fillId="0" borderId="9" xfId="0" applyNumberFormat="1" applyFont="1" applyBorder="1"/>
    <xf numFmtId="167" fontId="2" fillId="0" borderId="7" xfId="0" quotePrefix="1" applyNumberFormat="1" applyFont="1" applyBorder="1" applyAlignment="1">
      <alignment horizontal="right" vertical="center"/>
    </xf>
    <xf numFmtId="3" fontId="25" fillId="9" borderId="14" xfId="0" applyNumberFormat="1" applyFont="1" applyFill="1" applyBorder="1" applyAlignment="1">
      <alignment horizontal="center" wrapText="1"/>
    </xf>
    <xf numFmtId="3" fontId="25" fillId="9" borderId="15" xfId="0" applyNumberFormat="1" applyFont="1" applyFill="1" applyBorder="1" applyAlignment="1">
      <alignment horizontal="center" wrapText="1"/>
    </xf>
    <xf numFmtId="0" fontId="25" fillId="9" borderId="14" xfId="0" applyFont="1" applyFill="1" applyBorder="1" applyAlignment="1">
      <alignment horizontal="center" wrapText="1"/>
    </xf>
    <xf numFmtId="0" fontId="25" fillId="9" borderId="15" xfId="0" applyFont="1" applyFill="1" applyBorder="1" applyAlignment="1">
      <alignment horizontal="center" wrapText="1"/>
    </xf>
    <xf numFmtId="0" fontId="25" fillId="9" borderId="14" xfId="0" applyFont="1" applyFill="1" applyBorder="1"/>
    <xf numFmtId="0" fontId="25" fillId="9" borderId="14" xfId="0" applyFont="1" applyFill="1" applyBorder="1" applyAlignment="1">
      <alignment horizontal="center"/>
    </xf>
    <xf numFmtId="3" fontId="25" fillId="9" borderId="16" xfId="0" applyNumberFormat="1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wrapText="1"/>
    </xf>
    <xf numFmtId="0" fontId="25" fillId="9" borderId="18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/>
    </xf>
    <xf numFmtId="49" fontId="25" fillId="9" borderId="17" xfId="0" applyNumberFormat="1" applyFont="1" applyFill="1" applyBorder="1" applyAlignment="1">
      <alignment horizontal="center"/>
    </xf>
    <xf numFmtId="49" fontId="25" fillId="9" borderId="19" xfId="0" applyNumberFormat="1" applyFont="1" applyFill="1" applyBorder="1" applyAlignment="1">
      <alignment horizontal="center"/>
    </xf>
    <xf numFmtId="0" fontId="25" fillId="9" borderId="17" xfId="0" applyFont="1" applyFill="1" applyBorder="1" applyAlignment="1">
      <alignment horizontal="center" vertical="center"/>
    </xf>
    <xf numFmtId="3" fontId="26" fillId="9" borderId="17" xfId="0" applyNumberFormat="1" applyFont="1" applyFill="1" applyBorder="1" applyAlignment="1">
      <alignment horizontal="center" vertical="center" wrapText="1"/>
    </xf>
    <xf numFmtId="3" fontId="25" fillId="9" borderId="0" xfId="0" applyNumberFormat="1" applyFont="1" applyFill="1" applyBorder="1" applyAlignment="1">
      <alignment horizontal="left"/>
    </xf>
    <xf numFmtId="3" fontId="25" fillId="9" borderId="0" xfId="0" applyNumberFormat="1" applyFont="1" applyFill="1" applyBorder="1" applyAlignment="1">
      <alignment horizontal="center"/>
    </xf>
    <xf numFmtId="3" fontId="26" fillId="9" borderId="0" xfId="0" applyNumberFormat="1" applyFont="1" applyFill="1" applyBorder="1" applyAlignment="1">
      <alignment horizontal="center"/>
    </xf>
    <xf numFmtId="3" fontId="25" fillId="9" borderId="13" xfId="0" applyNumberFormat="1" applyFont="1" applyFill="1" applyBorder="1" applyAlignment="1">
      <alignment horizontal="center"/>
    </xf>
    <xf numFmtId="3" fontId="26" fillId="9" borderId="13" xfId="0" applyNumberFormat="1" applyFont="1" applyFill="1" applyBorder="1" applyAlignment="1">
      <alignment horizontal="center"/>
    </xf>
    <xf numFmtId="3" fontId="25" fillId="9" borderId="0" xfId="0" applyNumberFormat="1" applyFont="1" applyFill="1" applyBorder="1" applyAlignment="1">
      <alignment horizontal="center" wrapText="1"/>
    </xf>
    <xf numFmtId="0" fontId="25" fillId="9" borderId="0" xfId="0" applyFont="1" applyFill="1" applyBorder="1" applyAlignment="1">
      <alignment horizontal="center" wrapText="1"/>
    </xf>
    <xf numFmtId="0" fontId="25" fillId="9" borderId="13" xfId="0" applyFont="1" applyFill="1" applyBorder="1" applyAlignment="1">
      <alignment horizontal="center" wrapText="1"/>
    </xf>
    <xf numFmtId="0" fontId="26" fillId="9" borderId="13" xfId="0" applyFont="1" applyFill="1" applyBorder="1" applyAlignment="1">
      <alignment horizontal="center" wrapText="1"/>
    </xf>
    <xf numFmtId="0" fontId="25" fillId="9" borderId="13" xfId="0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wrapText="1"/>
    </xf>
    <xf numFmtId="169" fontId="23" fillId="5" borderId="13" xfId="2" applyNumberFormat="1" applyFont="1" applyFill="1" applyBorder="1" applyAlignment="1"/>
    <xf numFmtId="169" fontId="2" fillId="0" borderId="13" xfId="2" applyNumberFormat="1" applyFont="1" applyBorder="1"/>
    <xf numFmtId="169" fontId="23" fillId="6" borderId="13" xfId="2" applyNumberFormat="1" applyFont="1" applyFill="1" applyBorder="1" applyAlignment="1"/>
    <xf numFmtId="169" fontId="24" fillId="7" borderId="13" xfId="2" applyNumberFormat="1" applyFont="1" applyFill="1" applyBorder="1" applyAlignment="1"/>
    <xf numFmtId="169" fontId="23" fillId="8" borderId="13" xfId="2" applyNumberFormat="1" applyFont="1" applyFill="1" applyBorder="1" applyAlignment="1"/>
    <xf numFmtId="169" fontId="24" fillId="8" borderId="13" xfId="2" applyNumberFormat="1" applyFont="1" applyFill="1" applyBorder="1" applyAlignment="1"/>
    <xf numFmtId="169" fontId="2" fillId="4" borderId="13" xfId="2" applyNumberFormat="1" applyFont="1" applyFill="1" applyBorder="1"/>
    <xf numFmtId="169" fontId="2" fillId="0" borderId="0" xfId="2" applyNumberFormat="1" applyFont="1"/>
    <xf numFmtId="169" fontId="2" fillId="0" borderId="0" xfId="2" applyNumberFormat="1" applyFont="1" applyFill="1" applyBorder="1"/>
    <xf numFmtId="169" fontId="2" fillId="0" borderId="0" xfId="2" applyNumberFormat="1" applyFont="1" applyBorder="1"/>
    <xf numFmtId="169" fontId="2" fillId="0" borderId="13" xfId="2" applyNumberFormat="1" applyFont="1" applyFill="1" applyBorder="1"/>
    <xf numFmtId="9" fontId="24" fillId="7" borderId="13" xfId="7" applyFont="1" applyFill="1" applyBorder="1" applyAlignment="1"/>
    <xf numFmtId="9" fontId="23" fillId="8" borderId="13" xfId="7" applyFont="1" applyFill="1" applyBorder="1" applyAlignment="1"/>
    <xf numFmtId="9" fontId="24" fillId="8" borderId="13" xfId="7" applyFont="1" applyFill="1" applyBorder="1" applyAlignment="1"/>
    <xf numFmtId="9" fontId="2" fillId="7" borderId="13" xfId="7" applyFont="1" applyFill="1" applyBorder="1"/>
    <xf numFmtId="9" fontId="2" fillId="8" borderId="13" xfId="7" applyFont="1" applyFill="1" applyBorder="1"/>
    <xf numFmtId="9" fontId="24" fillId="8" borderId="13" xfId="7" applyFont="1" applyFill="1" applyBorder="1"/>
    <xf numFmtId="3" fontId="18" fillId="10" borderId="0" xfId="0" applyNumberFormat="1" applyFont="1" applyFill="1" applyBorder="1"/>
    <xf numFmtId="3" fontId="1" fillId="1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3" fontId="3" fillId="0" borderId="8" xfId="5" applyNumberFormat="1" applyFont="1" applyBorder="1" applyAlignment="1">
      <alignment vertical="top" wrapText="1"/>
    </xf>
    <xf numFmtId="3" fontId="26" fillId="9" borderId="13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/>
    <xf numFmtId="169" fontId="2" fillId="4" borderId="0" xfId="2" applyNumberFormat="1" applyFont="1" applyFill="1" applyAlignment="1"/>
    <xf numFmtId="169" fontId="2" fillId="4" borderId="0" xfId="2" applyNumberFormat="1" applyFont="1" applyFill="1"/>
    <xf numFmtId="169" fontId="2" fillId="0" borderId="0" xfId="2" applyNumberFormat="1" applyFont="1" applyAlignment="1"/>
    <xf numFmtId="9" fontId="2" fillId="0" borderId="0" xfId="7" quotePrefix="1" applyFont="1" applyBorder="1" applyAlignment="1">
      <alignment horizontal="right" vertical="center" wrapText="1"/>
    </xf>
    <xf numFmtId="9" fontId="3" fillId="0" borderId="0" xfId="7" quotePrefix="1" applyFont="1" applyBorder="1" applyAlignment="1">
      <alignment horizontal="right" vertical="center" wrapText="1"/>
    </xf>
    <xf numFmtId="9" fontId="3" fillId="0" borderId="0" xfId="7" applyFont="1" applyBorder="1"/>
    <xf numFmtId="9" fontId="3" fillId="0" borderId="0" xfId="7" applyFont="1" applyBorder="1" applyAlignment="1">
      <alignment vertical="center" wrapText="1"/>
    </xf>
    <xf numFmtId="9" fontId="2" fillId="0" borderId="0" xfId="7" applyFont="1" applyBorder="1" applyAlignment="1">
      <alignment vertical="center" wrapText="1"/>
    </xf>
    <xf numFmtId="0" fontId="0" fillId="0" borderId="1" xfId="0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/>
    <xf numFmtId="0" fontId="8" fillId="0" borderId="0" xfId="0" applyFont="1" applyBorder="1" applyAlignment="1">
      <alignment horizontal="justify" wrapText="1" readingOrder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wrapText="1"/>
    </xf>
    <xf numFmtId="9" fontId="2" fillId="0" borderId="0" xfId="7" applyFont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/>
    <xf numFmtId="0" fontId="0" fillId="0" borderId="0" xfId="0" applyBorder="1" applyAlignment="1"/>
    <xf numFmtId="3" fontId="3" fillId="0" borderId="4" xfId="0" applyNumberFormat="1" applyFont="1" applyBorder="1" applyAlignment="1"/>
    <xf numFmtId="0" fontId="0" fillId="0" borderId="3" xfId="0" applyBorder="1" applyAlignment="1"/>
    <xf numFmtId="0" fontId="3" fillId="0" borderId="4" xfId="0" applyFont="1" applyFill="1" applyBorder="1" applyAlignment="1"/>
    <xf numFmtId="3" fontId="25" fillId="9" borderId="20" xfId="0" applyNumberFormat="1" applyFont="1" applyFill="1" applyBorder="1" applyAlignment="1">
      <alignment horizontal="center" wrapText="1"/>
    </xf>
    <xf numFmtId="3" fontId="25" fillId="9" borderId="14" xfId="0" applyNumberFormat="1" applyFont="1" applyFill="1" applyBorder="1" applyAlignment="1">
      <alignment horizontal="center"/>
    </xf>
    <xf numFmtId="3" fontId="26" fillId="9" borderId="2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166" fontId="2" fillId="0" borderId="0" xfId="0" applyNumberFormat="1" applyFont="1" applyAlignment="1">
      <alignment horizontal="right"/>
    </xf>
    <xf numFmtId="166" fontId="2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166" fontId="3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left"/>
    </xf>
    <xf numFmtId="166" fontId="3" fillId="0" borderId="7" xfId="0" applyNumberFormat="1" applyFont="1" applyBorder="1" applyAlignment="1">
      <alignment horizontal="right"/>
    </xf>
    <xf numFmtId="166" fontId="3" fillId="0" borderId="9" xfId="0" applyNumberFormat="1" applyFont="1" applyBorder="1"/>
    <xf numFmtId="10" fontId="2" fillId="0" borderId="0" xfId="0" applyNumberFormat="1" applyFont="1"/>
    <xf numFmtId="10" fontId="2" fillId="0" borderId="3" xfId="0" applyNumberFormat="1" applyFont="1" applyBorder="1"/>
    <xf numFmtId="10" fontId="3" fillId="0" borderId="0" xfId="0" applyNumberFormat="1" applyFont="1"/>
    <xf numFmtId="10" fontId="3" fillId="0" borderId="3" xfId="0" applyNumberFormat="1" applyFont="1" applyBorder="1"/>
    <xf numFmtId="168" fontId="2" fillId="0" borderId="0" xfId="0" applyNumberFormat="1" applyFont="1"/>
    <xf numFmtId="168" fontId="2" fillId="0" borderId="3" xfId="0" applyNumberFormat="1" applyFont="1" applyBorder="1"/>
    <xf numFmtId="168" fontId="3" fillId="0" borderId="7" xfId="0" applyNumberFormat="1" applyFont="1" applyBorder="1"/>
    <xf numFmtId="168" fontId="3" fillId="0" borderId="9" xfId="0" applyNumberFormat="1" applyFont="1" applyBorder="1"/>
    <xf numFmtId="168" fontId="3" fillId="0" borderId="0" xfId="0" applyNumberFormat="1" applyFont="1"/>
    <xf numFmtId="168" fontId="3" fillId="0" borderId="3" xfId="0" applyNumberFormat="1" applyFont="1" applyBorder="1"/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5" fillId="9" borderId="0" xfId="0" applyNumberFormat="1" applyFont="1" applyFill="1" applyAlignment="1">
      <alignment horizontal="center"/>
    </xf>
    <xf numFmtId="3" fontId="2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 vertical="center" wrapText="1"/>
    </xf>
    <xf numFmtId="3" fontId="3" fillId="0" borderId="0" xfId="0" quotePrefix="1" applyNumberFormat="1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3" fillId="0" borderId="0" xfId="0" applyFont="1"/>
    <xf numFmtId="169" fontId="2" fillId="5" borderId="0" xfId="0" applyNumberFormat="1" applyFont="1" applyFill="1"/>
    <xf numFmtId="169" fontId="2" fillId="6" borderId="0" xfId="0" applyNumberFormat="1" applyFont="1" applyFill="1"/>
    <xf numFmtId="169" fontId="2" fillId="7" borderId="0" xfId="0" applyNumberFormat="1" applyFont="1" applyFill="1"/>
    <xf numFmtId="169" fontId="2" fillId="8" borderId="0" xfId="0" applyNumberFormat="1" applyFont="1" applyFill="1"/>
    <xf numFmtId="169" fontId="24" fillId="8" borderId="0" xfId="0" applyNumberFormat="1" applyFont="1" applyFill="1"/>
    <xf numFmtId="9" fontId="23" fillId="5" borderId="13" xfId="7" applyFont="1" applyFill="1" applyBorder="1" applyAlignment="1"/>
    <xf numFmtId="9" fontId="23" fillId="0" borderId="13" xfId="7" applyFont="1" applyFill="1" applyBorder="1" applyAlignment="1"/>
    <xf numFmtId="9" fontId="23" fillId="6" borderId="13" xfId="7" applyFont="1" applyFill="1" applyBorder="1" applyAlignment="1"/>
    <xf numFmtId="9" fontId="23" fillId="0" borderId="0" xfId="0" applyNumberFormat="1" applyFont="1"/>
    <xf numFmtId="9" fontId="23" fillId="0" borderId="0" xfId="7" applyFont="1" applyFill="1" applyBorder="1" applyAlignment="1"/>
    <xf numFmtId="9" fontId="2" fillId="5" borderId="13" xfId="7" applyFont="1" applyFill="1" applyBorder="1"/>
    <xf numFmtId="9" fontId="2" fillId="0" borderId="13" xfId="7" applyFont="1" applyFill="1" applyBorder="1"/>
    <xf numFmtId="9" fontId="2" fillId="6" borderId="13" xfId="7" applyFont="1" applyFill="1" applyBorder="1"/>
    <xf numFmtId="3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2" fillId="0" borderId="0" xfId="0" quotePrefix="1" applyNumberFormat="1" applyFont="1" applyAlignment="1">
      <alignment horizontal="right" vertical="center"/>
    </xf>
    <xf numFmtId="166" fontId="2" fillId="0" borderId="0" xfId="0" applyNumberFormat="1" applyFont="1"/>
    <xf numFmtId="166" fontId="2" fillId="0" borderId="0" xfId="0" quotePrefix="1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0" xfId="2" applyNumberFormat="1" applyFont="1" applyBorder="1" applyAlignment="1"/>
    <xf numFmtId="169" fontId="2" fillId="0" borderId="3" xfId="2" applyNumberFormat="1" applyFont="1" applyBorder="1" applyAlignment="1"/>
    <xf numFmtId="166" fontId="2" fillId="0" borderId="7" xfId="0" applyNumberFormat="1" applyFont="1" applyBorder="1"/>
    <xf numFmtId="166" fontId="2" fillId="0" borderId="9" xfId="0" applyNumberFormat="1" applyFont="1" applyBorder="1"/>
    <xf numFmtId="3" fontId="2" fillId="0" borderId="0" xfId="0" applyNumberFormat="1" applyFont="1" applyAlignment="1">
      <alignment horizontal="center"/>
    </xf>
    <xf numFmtId="0" fontId="2" fillId="0" borderId="0" xfId="2" applyNumberFormat="1" applyFont="1" applyBorder="1" applyAlignment="1"/>
    <xf numFmtId="0" fontId="2" fillId="0" borderId="0" xfId="2" applyNumberFormat="1" applyFont="1" applyBorder="1"/>
    <xf numFmtId="3" fontId="3" fillId="0" borderId="0" xfId="0" quotePrefix="1" applyNumberFormat="1" applyFont="1" applyAlignment="1">
      <alignment horizontal="right"/>
    </xf>
    <xf numFmtId="0" fontId="2" fillId="0" borderId="4" xfId="2" applyNumberFormat="1" applyFont="1" applyBorder="1"/>
    <xf numFmtId="3" fontId="3" fillId="0" borderId="4" xfId="0" applyNumberFormat="1" applyFont="1" applyBorder="1" applyAlignment="1">
      <alignment wrapText="1"/>
    </xf>
    <xf numFmtId="169" fontId="2" fillId="0" borderId="0" xfId="2" applyNumberFormat="1" applyFont="1" applyAlignment="1">
      <alignment horizontal="right"/>
    </xf>
    <xf numFmtId="169" fontId="2" fillId="0" borderId="0" xfId="2" quotePrefix="1" applyNumberFormat="1" applyFont="1" applyAlignment="1">
      <alignment horizontal="right"/>
    </xf>
    <xf numFmtId="165" fontId="28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29" fillId="9" borderId="0" xfId="0" applyNumberFormat="1" applyFont="1" applyFill="1" applyBorder="1" applyAlignment="1"/>
    <xf numFmtId="0" fontId="15" fillId="2" borderId="0" xfId="0" applyFont="1" applyFill="1" applyAlignment="1"/>
    <xf numFmtId="165" fontId="28" fillId="0" borderId="11" xfId="0" applyNumberFormat="1" applyFont="1" applyBorder="1" applyAlignment="1">
      <alignment horizontal="left"/>
    </xf>
    <xf numFmtId="0" fontId="20" fillId="0" borderId="1" xfId="0" applyFont="1" applyBorder="1" applyAlignment="1"/>
    <xf numFmtId="0" fontId="20" fillId="0" borderId="2" xfId="0" applyFont="1" applyBorder="1" applyAlignment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25" fillId="9" borderId="22" xfId="0" applyNumberFormat="1" applyFont="1" applyFill="1" applyBorder="1" applyAlignment="1">
      <alignment horizontal="center"/>
    </xf>
    <xf numFmtId="3" fontId="12" fillId="3" borderId="22" xfId="0" applyNumberFormat="1" applyFont="1" applyFill="1" applyBorder="1" applyAlignment="1">
      <alignment horizontal="center"/>
    </xf>
    <xf numFmtId="166" fontId="25" fillId="9" borderId="22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166" fontId="12" fillId="3" borderId="23" xfId="0" applyNumberFormat="1" applyFont="1" applyFill="1" applyBorder="1" applyAlignment="1">
      <alignment horizontal="center"/>
    </xf>
    <xf numFmtId="0" fontId="25" fillId="9" borderId="12" xfId="0" applyFont="1" applyFill="1" applyBorder="1" applyAlignment="1">
      <alignment horizontal="left"/>
    </xf>
    <xf numFmtId="0" fontId="15" fillId="3" borderId="20" xfId="0" applyFont="1" applyFill="1" applyBorder="1" applyAlignment="1">
      <alignment horizontal="left"/>
    </xf>
    <xf numFmtId="0" fontId="25" fillId="9" borderId="22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165" fontId="28" fillId="0" borderId="11" xfId="0" applyNumberFormat="1" applyFont="1" applyFill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25" fillId="9" borderId="12" xfId="0" applyFont="1" applyFill="1" applyBorder="1" applyAlignment="1">
      <alignment horizontal="center" wrapText="1"/>
    </xf>
    <xf numFmtId="0" fontId="15" fillId="3" borderId="24" xfId="0" applyFont="1" applyFill="1" applyBorder="1" applyAlignment="1">
      <alignment horizontal="center" wrapText="1"/>
    </xf>
    <xf numFmtId="0" fontId="15" fillId="3" borderId="20" xfId="0" applyFont="1" applyFill="1" applyBorder="1" applyAlignment="1">
      <alignment horizontal="center" wrapText="1"/>
    </xf>
    <xf numFmtId="0" fontId="25" fillId="9" borderId="25" xfId="0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center" wrapText="1"/>
    </xf>
    <xf numFmtId="0" fontId="25" fillId="9" borderId="22" xfId="0" applyFont="1" applyFill="1" applyBorder="1" applyAlignment="1">
      <alignment horizontal="center" wrapText="1"/>
    </xf>
    <xf numFmtId="0" fontId="15" fillId="3" borderId="25" xfId="0" applyFont="1" applyFill="1" applyBorder="1" applyAlignment="1">
      <alignment horizontal="center" wrapText="1"/>
    </xf>
    <xf numFmtId="0" fontId="25" fillId="9" borderId="23" xfId="0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center" wrapText="1"/>
    </xf>
    <xf numFmtId="0" fontId="25" fillId="9" borderId="25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26" fillId="9" borderId="26" xfId="0" applyFont="1" applyFill="1" applyBorder="1" applyAlignment="1">
      <alignment horizontal="center"/>
    </xf>
    <xf numFmtId="0" fontId="26" fillId="11" borderId="27" xfId="0" applyFont="1" applyFill="1" applyBorder="1" applyAlignment="1">
      <alignment horizontal="center"/>
    </xf>
    <xf numFmtId="0" fontId="26" fillId="11" borderId="28" xfId="0" applyFont="1" applyFill="1" applyBorder="1" applyAlignment="1">
      <alignment horizontal="center"/>
    </xf>
    <xf numFmtId="0" fontId="26" fillId="9" borderId="10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wrapText="1"/>
    </xf>
    <xf numFmtId="165" fontId="14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3" fontId="26" fillId="9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3" fontId="25" fillId="9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3" fontId="25" fillId="9" borderId="0" xfId="0" applyNumberFormat="1" applyFont="1" applyFill="1" applyBorder="1" applyAlignment="1">
      <alignment horizontal="left"/>
    </xf>
    <xf numFmtId="0" fontId="15" fillId="3" borderId="0" xfId="0" applyFont="1" applyFill="1" applyBorder="1" applyAlignment="1"/>
    <xf numFmtId="0" fontId="30" fillId="9" borderId="0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0" fontId="31" fillId="11" borderId="0" xfId="0" applyFont="1" applyFill="1" applyBorder="1" applyAlignment="1">
      <alignment horizontal="center" vertical="center" wrapText="1"/>
    </xf>
    <xf numFmtId="3" fontId="25" fillId="9" borderId="16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3" fontId="26" fillId="9" borderId="11" xfId="0" applyNumberFormat="1" applyFont="1" applyFill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3" fontId="17" fillId="3" borderId="8" xfId="0" applyNumberFormat="1" applyFont="1" applyFill="1" applyBorder="1" applyAlignment="1">
      <alignment horizontal="center" vertical="center"/>
    </xf>
    <xf numFmtId="3" fontId="17" fillId="3" borderId="9" xfId="0" applyNumberFormat="1" applyFont="1" applyFill="1" applyBorder="1" applyAlignment="1">
      <alignment horizontal="center" vertical="center"/>
    </xf>
    <xf numFmtId="3" fontId="25" fillId="9" borderId="13" xfId="0" applyNumberFormat="1" applyFont="1" applyFill="1" applyBorder="1" applyAlignment="1">
      <alignment horizontal="center"/>
    </xf>
    <xf numFmtId="3" fontId="12" fillId="3" borderId="13" xfId="0" applyNumberFormat="1" applyFont="1" applyFill="1" applyBorder="1" applyAlignment="1">
      <alignment horizontal="center"/>
    </xf>
    <xf numFmtId="0" fontId="25" fillId="9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25" fillId="9" borderId="27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3" fillId="0" borderId="4" xfId="6" applyFont="1" applyBorder="1" applyAlignment="1">
      <alignment wrapText="1"/>
    </xf>
    <xf numFmtId="0" fontId="25" fillId="9" borderId="16" xfId="0" applyFont="1" applyFill="1" applyBorder="1" applyAlignment="1">
      <alignment horizontal="center" wrapText="1"/>
    </xf>
    <xf numFmtId="0" fontId="15" fillId="3" borderId="6" xfId="0" applyFont="1" applyFill="1" applyBorder="1" applyAlignment="1"/>
    <xf numFmtId="0" fontId="25" fillId="9" borderId="19" xfId="0" applyFont="1" applyFill="1" applyBorder="1" applyAlignment="1">
      <alignment horizontal="center"/>
    </xf>
    <xf numFmtId="166" fontId="32" fillId="0" borderId="26" xfId="0" applyNumberFormat="1" applyFont="1" applyBorder="1" applyAlignment="1">
      <alignment horizontal="center"/>
    </xf>
    <xf numFmtId="166" fontId="32" fillId="0" borderId="27" xfId="0" applyNumberFormat="1" applyFont="1" applyBorder="1" applyAlignment="1">
      <alignment horizontal="center"/>
    </xf>
    <xf numFmtId="166" fontId="32" fillId="0" borderId="28" xfId="0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10">
    <cellStyle name="Komma" xfId="1" builtinId="3"/>
    <cellStyle name="Komma 2" xfId="2" xr:uid="{00000000-0005-0000-0000-000001000000}"/>
    <cellStyle name="Normal_Bijlage_Steekproefplan" xfId="3" xr:uid="{00000000-0005-0000-0000-000002000000}"/>
    <cellStyle name="Normal_NSTR" xfId="4" xr:uid="{00000000-0005-0000-0000-000003000000}"/>
    <cellStyle name="Normal_TABEL_I_5fr08" xfId="5" xr:uid="{00000000-0005-0000-0000-000004000000}"/>
    <cellStyle name="Normal_TABEL_IIIfr08" xfId="6" xr:uid="{00000000-0005-0000-0000-000005000000}"/>
    <cellStyle name="Procent 2" xfId="7" xr:uid="{00000000-0005-0000-0000-000006000000}"/>
    <cellStyle name="Standaard" xfId="0" builtinId="0"/>
    <cellStyle name="Standaard 2" xfId="8" xr:uid="{00000000-0005-0000-0000-000008000000}"/>
    <cellStyle name="Standaard 3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theme="0" tint="-0.34998626667073579"/>
  </sheetPr>
  <dimension ref="A1:J25"/>
  <sheetViews>
    <sheetView zoomScale="115" zoomScaleNormal="115" workbookViewId="0">
      <selection activeCell="A4" sqref="A4"/>
    </sheetView>
  </sheetViews>
  <sheetFormatPr defaultColWidth="11.44140625" defaultRowHeight="10.199999999999999" x14ac:dyDescent="0.2"/>
  <cols>
    <col min="1" max="1" width="95.6640625" style="262" customWidth="1"/>
    <col min="2" max="16384" width="11.44140625" style="1"/>
  </cols>
  <sheetData>
    <row r="1" spans="1:10" ht="13.2" x14ac:dyDescent="0.25">
      <c r="A1" s="351" t="s">
        <v>323</v>
      </c>
      <c r="B1" s="352"/>
      <c r="C1" s="352"/>
      <c r="D1" s="352"/>
      <c r="E1" s="352"/>
      <c r="F1" s="352"/>
      <c r="G1" s="352"/>
      <c r="H1" s="352"/>
      <c r="I1" s="352"/>
      <c r="J1" s="352"/>
    </row>
    <row r="4" spans="1:10" ht="30.6" x14ac:dyDescent="0.2">
      <c r="A4" s="267" t="s">
        <v>0</v>
      </c>
    </row>
    <row r="5" spans="1:10" x14ac:dyDescent="0.2">
      <c r="A5" s="268"/>
    </row>
    <row r="6" spans="1:10" ht="20.399999999999999" x14ac:dyDescent="0.2">
      <c r="A6" s="269" t="s">
        <v>1</v>
      </c>
    </row>
    <row r="7" spans="1:10" x14ac:dyDescent="0.2">
      <c r="A7" s="268"/>
    </row>
    <row r="8" spans="1:10" ht="20.399999999999999" x14ac:dyDescent="0.2">
      <c r="A8" s="269" t="s">
        <v>2</v>
      </c>
    </row>
    <row r="9" spans="1:10" x14ac:dyDescent="0.2">
      <c r="A9" s="268"/>
    </row>
    <row r="10" spans="1:10" ht="20.399999999999999" x14ac:dyDescent="0.2">
      <c r="A10" s="269" t="s">
        <v>143</v>
      </c>
    </row>
    <row r="11" spans="1:10" x14ac:dyDescent="0.2">
      <c r="A11" s="268"/>
    </row>
    <row r="12" spans="1:10" x14ac:dyDescent="0.2">
      <c r="A12" s="269" t="s">
        <v>3</v>
      </c>
    </row>
    <row r="13" spans="1:10" x14ac:dyDescent="0.2">
      <c r="A13" s="268"/>
    </row>
    <row r="14" spans="1:10" x14ac:dyDescent="0.2">
      <c r="A14" s="268"/>
    </row>
    <row r="15" spans="1:10" x14ac:dyDescent="0.2">
      <c r="A15" s="268"/>
    </row>
    <row r="16" spans="1:10" x14ac:dyDescent="0.2">
      <c r="A16" s="268"/>
    </row>
    <row r="17" spans="1:4" x14ac:dyDescent="0.2">
      <c r="A17" s="268" t="s">
        <v>4</v>
      </c>
    </row>
    <row r="18" spans="1:4" x14ac:dyDescent="0.2">
      <c r="A18" s="268"/>
    </row>
    <row r="19" spans="1:4" x14ac:dyDescent="0.2">
      <c r="A19" s="268"/>
    </row>
    <row r="20" spans="1:4" x14ac:dyDescent="0.2">
      <c r="A20" s="270" t="s">
        <v>41</v>
      </c>
    </row>
    <row r="21" spans="1:4" ht="20.399999999999999" x14ac:dyDescent="0.2">
      <c r="A21" s="271" t="s">
        <v>144</v>
      </c>
      <c r="B21" s="56"/>
      <c r="C21" s="56"/>
      <c r="D21" s="56"/>
    </row>
    <row r="22" spans="1:4" x14ac:dyDescent="0.2">
      <c r="A22" s="271"/>
    </row>
    <row r="23" spans="1:4" ht="20.399999999999999" x14ac:dyDescent="0.2">
      <c r="A23" s="271" t="s">
        <v>5</v>
      </c>
    </row>
    <row r="24" spans="1:4" x14ac:dyDescent="0.2">
      <c r="A24" s="271"/>
    </row>
    <row r="25" spans="1:4" ht="20.399999999999999" x14ac:dyDescent="0.2">
      <c r="A25" s="272" t="s">
        <v>6</v>
      </c>
    </row>
  </sheetData>
  <mergeCells count="1">
    <mergeCell ref="A1:J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555C0-4D73-4D36-8A20-A90F78F36D44}">
  <sheetPr>
    <tabColor rgb="FF92D050"/>
  </sheetPr>
  <dimension ref="A1:Q45"/>
  <sheetViews>
    <sheetView workbookViewId="0">
      <selection activeCell="H47" sqref="H47"/>
    </sheetView>
  </sheetViews>
  <sheetFormatPr defaultRowHeight="13.2" x14ac:dyDescent="0.25"/>
  <cols>
    <col min="1" max="1" width="17.109375" customWidth="1"/>
  </cols>
  <sheetData>
    <row r="1" spans="1:17" s="1" customFormat="1" x14ac:dyDescent="0.25">
      <c r="A1" s="279" t="s">
        <v>323</v>
      </c>
      <c r="B1" s="261"/>
      <c r="C1" s="261"/>
      <c r="D1" s="261"/>
      <c r="E1" s="261"/>
      <c r="F1" s="261"/>
      <c r="G1" s="261"/>
      <c r="H1" s="263"/>
      <c r="I1" s="263"/>
      <c r="J1" s="14"/>
      <c r="K1" s="14"/>
      <c r="L1" s="14"/>
    </row>
    <row r="2" spans="1:17" s="1" customFormat="1" x14ac:dyDescent="0.25">
      <c r="A2" s="264" t="s">
        <v>326</v>
      </c>
      <c r="B2" s="280"/>
      <c r="C2" s="280"/>
      <c r="D2" s="280"/>
      <c r="E2" s="280"/>
      <c r="F2" s="280"/>
      <c r="G2" s="280"/>
      <c r="H2" s="263"/>
      <c r="I2" s="263"/>
    </row>
    <row r="3" spans="1:17" s="1" customFormat="1" ht="12.75" customHeight="1" x14ac:dyDescent="0.2">
      <c r="A3" s="214"/>
      <c r="B3" s="215" t="s">
        <v>29</v>
      </c>
      <c r="C3" s="215" t="s">
        <v>30</v>
      </c>
      <c r="D3" s="215" t="s">
        <v>31</v>
      </c>
      <c r="E3" s="215" t="s">
        <v>158</v>
      </c>
      <c r="F3" s="215" t="s">
        <v>159</v>
      </c>
      <c r="G3" s="216" t="s">
        <v>161</v>
      </c>
      <c r="H3" s="310" t="s">
        <v>162</v>
      </c>
      <c r="I3" s="310" t="s">
        <v>164</v>
      </c>
      <c r="J3" s="310" t="s">
        <v>168</v>
      </c>
      <c r="K3" s="310" t="s">
        <v>182</v>
      </c>
      <c r="L3" s="310" t="s">
        <v>246</v>
      </c>
      <c r="M3" s="310" t="s">
        <v>251</v>
      </c>
      <c r="N3" s="310" t="s">
        <v>258</v>
      </c>
      <c r="O3" s="310" t="s">
        <v>262</v>
      </c>
      <c r="P3" s="310" t="s">
        <v>320</v>
      </c>
      <c r="Q3" s="310" t="s">
        <v>325</v>
      </c>
    </row>
    <row r="4" spans="1:17" s="44" customFormat="1" ht="12.75" customHeight="1" x14ac:dyDescent="0.2">
      <c r="A4" s="278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</row>
    <row r="5" spans="1:17" s="1" customFormat="1" ht="12.75" customHeight="1" x14ac:dyDescent="0.2">
      <c r="A5" s="82" t="s">
        <v>32</v>
      </c>
      <c r="B5" s="311" t="s">
        <v>33</v>
      </c>
      <c r="C5" s="311" t="s">
        <v>33</v>
      </c>
      <c r="D5" s="311" t="s">
        <v>33</v>
      </c>
      <c r="E5" s="311" t="s">
        <v>33</v>
      </c>
      <c r="F5" s="311" t="s">
        <v>33</v>
      </c>
      <c r="G5" s="311" t="s">
        <v>33</v>
      </c>
      <c r="H5" s="311" t="s">
        <v>33</v>
      </c>
      <c r="I5" s="311" t="s">
        <v>33</v>
      </c>
      <c r="J5" s="311" t="s">
        <v>33</v>
      </c>
      <c r="K5" s="311" t="s">
        <v>33</v>
      </c>
      <c r="L5" s="311" t="s">
        <v>33</v>
      </c>
      <c r="M5" s="311" t="s">
        <v>33</v>
      </c>
      <c r="N5" s="311" t="s">
        <v>33</v>
      </c>
      <c r="O5" s="311" t="s">
        <v>33</v>
      </c>
      <c r="P5" s="311" t="s">
        <v>33</v>
      </c>
      <c r="Q5" s="311" t="s">
        <v>33</v>
      </c>
    </row>
    <row r="6" spans="1:17" s="1" customFormat="1" ht="12.75" customHeight="1" x14ac:dyDescent="0.2">
      <c r="A6" s="82" t="s">
        <v>275</v>
      </c>
      <c r="B6" s="287">
        <v>6403.3172162798155</v>
      </c>
      <c r="C6" s="287">
        <v>6220.8941601099741</v>
      </c>
      <c r="D6" s="287">
        <v>5365</v>
      </c>
      <c r="E6" s="287">
        <v>4608</v>
      </c>
      <c r="F6" s="287">
        <v>4500</v>
      </c>
      <c r="G6" s="311">
        <v>4443</v>
      </c>
      <c r="H6" s="311">
        <v>4478</v>
      </c>
      <c r="I6" s="311">
        <v>4969</v>
      </c>
      <c r="J6" s="311">
        <v>3137</v>
      </c>
      <c r="K6" s="239">
        <v>4115.7279600000002</v>
      </c>
      <c r="L6" s="239">
        <v>4074.9808499999999</v>
      </c>
      <c r="M6" s="239">
        <v>4226</v>
      </c>
      <c r="N6" s="311">
        <v>3208</v>
      </c>
      <c r="O6" s="311">
        <v>4456</v>
      </c>
      <c r="P6" s="311">
        <v>3291</v>
      </c>
      <c r="Q6" s="239">
        <v>4210.0974800000004</v>
      </c>
    </row>
    <row r="7" spans="1:17" s="1" customFormat="1" ht="12.75" customHeight="1" x14ac:dyDescent="0.2">
      <c r="A7" s="82" t="s">
        <v>288</v>
      </c>
      <c r="B7" s="287">
        <v>49.501421440000009</v>
      </c>
      <c r="C7" s="287">
        <v>59.33300122</v>
      </c>
      <c r="D7" s="287">
        <v>19</v>
      </c>
      <c r="E7" s="287">
        <v>30</v>
      </c>
      <c r="F7" s="287">
        <v>17</v>
      </c>
      <c r="G7" s="311">
        <v>25</v>
      </c>
      <c r="H7" s="311">
        <v>22</v>
      </c>
      <c r="I7" s="311">
        <v>41</v>
      </c>
      <c r="J7" s="311">
        <v>17</v>
      </c>
      <c r="K7" s="239">
        <v>255.53461999999999</v>
      </c>
      <c r="L7" s="311">
        <v>150.40827999999999</v>
      </c>
      <c r="M7" s="311">
        <v>125</v>
      </c>
      <c r="N7" s="311">
        <v>255</v>
      </c>
      <c r="O7" s="311">
        <v>92</v>
      </c>
      <c r="P7" s="311">
        <v>91</v>
      </c>
      <c r="Q7" s="239">
        <v>95.400070000000014</v>
      </c>
    </row>
    <row r="8" spans="1:17" s="1" customFormat="1" ht="12.75" customHeight="1" x14ac:dyDescent="0.2">
      <c r="A8" s="82" t="s">
        <v>42</v>
      </c>
      <c r="B8" s="311" t="s">
        <v>33</v>
      </c>
      <c r="C8" s="311" t="s">
        <v>33</v>
      </c>
      <c r="D8" s="311" t="s">
        <v>33</v>
      </c>
      <c r="E8" s="311" t="s">
        <v>33</v>
      </c>
      <c r="F8" s="311" t="s">
        <v>33</v>
      </c>
      <c r="G8" s="311" t="s">
        <v>33</v>
      </c>
      <c r="H8" s="311" t="s">
        <v>33</v>
      </c>
      <c r="I8" s="311" t="s">
        <v>33</v>
      </c>
      <c r="J8" s="311" t="s">
        <v>33</v>
      </c>
      <c r="K8" s="311" t="s">
        <v>33</v>
      </c>
      <c r="L8" s="311" t="s">
        <v>33</v>
      </c>
      <c r="M8" s="311" t="s">
        <v>33</v>
      </c>
      <c r="N8" s="311" t="s">
        <v>33</v>
      </c>
      <c r="O8" s="311" t="s">
        <v>33</v>
      </c>
      <c r="P8" s="311" t="s">
        <v>33</v>
      </c>
      <c r="Q8" s="311" t="s">
        <v>33</v>
      </c>
    </row>
    <row r="9" spans="1:17" s="1" customFormat="1" ht="12.75" customHeight="1" x14ac:dyDescent="0.2">
      <c r="A9" s="82" t="s">
        <v>272</v>
      </c>
      <c r="B9" s="311" t="s">
        <v>33</v>
      </c>
      <c r="C9" s="311" t="s">
        <v>33</v>
      </c>
      <c r="D9" s="311" t="s">
        <v>33</v>
      </c>
      <c r="E9" s="311" t="s">
        <v>33</v>
      </c>
      <c r="F9" s="311" t="s">
        <v>33</v>
      </c>
      <c r="G9" s="311" t="s">
        <v>33</v>
      </c>
      <c r="H9" s="311" t="s">
        <v>33</v>
      </c>
      <c r="I9" s="311" t="s">
        <v>33</v>
      </c>
      <c r="J9" s="311" t="s">
        <v>33</v>
      </c>
      <c r="K9" s="311" t="s">
        <v>33</v>
      </c>
      <c r="L9" s="311" t="s">
        <v>33</v>
      </c>
      <c r="M9" s="311" t="s">
        <v>33</v>
      </c>
      <c r="N9" s="311" t="s">
        <v>33</v>
      </c>
      <c r="O9" s="311" t="s">
        <v>33</v>
      </c>
      <c r="P9" s="311" t="s">
        <v>33</v>
      </c>
      <c r="Q9" s="311" t="s">
        <v>33</v>
      </c>
    </row>
    <row r="10" spans="1:17" s="1" customFormat="1" ht="12.75" customHeight="1" x14ac:dyDescent="0.2">
      <c r="A10" s="82" t="s">
        <v>273</v>
      </c>
      <c r="B10" s="311" t="s">
        <v>33</v>
      </c>
      <c r="C10" s="311" t="s">
        <v>33</v>
      </c>
      <c r="D10" s="311" t="s">
        <v>33</v>
      </c>
      <c r="E10" s="311" t="s">
        <v>33</v>
      </c>
      <c r="F10" s="311" t="s">
        <v>33</v>
      </c>
      <c r="G10" s="311" t="s">
        <v>33</v>
      </c>
      <c r="H10" s="311">
        <v>2</v>
      </c>
      <c r="I10" s="311" t="s">
        <v>33</v>
      </c>
      <c r="J10" s="311" t="s">
        <v>33</v>
      </c>
      <c r="K10" s="239">
        <v>32.040300000000002</v>
      </c>
      <c r="L10" s="239">
        <v>42.062449999999998</v>
      </c>
      <c r="M10" s="239">
        <v>134</v>
      </c>
      <c r="N10" s="311">
        <v>1</v>
      </c>
      <c r="O10" s="311">
        <v>52</v>
      </c>
      <c r="P10" s="311">
        <v>16</v>
      </c>
      <c r="Q10" s="239">
        <v>42.147949999999994</v>
      </c>
    </row>
    <row r="11" spans="1:17" s="1" customFormat="1" ht="12.75" customHeight="1" x14ac:dyDescent="0.2">
      <c r="A11" s="82" t="s">
        <v>300</v>
      </c>
      <c r="B11" s="311" t="s">
        <v>33</v>
      </c>
      <c r="C11" s="311" t="s">
        <v>33</v>
      </c>
      <c r="D11" s="311" t="s">
        <v>33</v>
      </c>
      <c r="E11" s="311" t="s">
        <v>33</v>
      </c>
      <c r="F11" s="311" t="s">
        <v>33</v>
      </c>
      <c r="G11" s="311" t="s">
        <v>33</v>
      </c>
      <c r="H11" s="311" t="s">
        <v>33</v>
      </c>
      <c r="I11" s="311" t="s">
        <v>33</v>
      </c>
      <c r="J11" s="311" t="s">
        <v>33</v>
      </c>
      <c r="K11" s="239">
        <v>3.2555500000000004</v>
      </c>
      <c r="L11" s="311" t="s">
        <v>33</v>
      </c>
      <c r="M11" s="311">
        <v>4</v>
      </c>
      <c r="N11" s="311" t="s">
        <v>33</v>
      </c>
      <c r="O11" s="311" t="s">
        <v>33</v>
      </c>
      <c r="P11" s="311" t="s">
        <v>33</v>
      </c>
      <c r="Q11" s="311" t="s">
        <v>33</v>
      </c>
    </row>
    <row r="12" spans="1:17" s="1" customFormat="1" ht="12.75" customHeight="1" x14ac:dyDescent="0.2">
      <c r="A12" s="82" t="s">
        <v>106</v>
      </c>
      <c r="B12" s="287">
        <v>1.0841875000000001</v>
      </c>
      <c r="C12" s="287" t="s">
        <v>33</v>
      </c>
      <c r="D12" s="287" t="s">
        <v>33</v>
      </c>
      <c r="E12" s="311" t="s">
        <v>33</v>
      </c>
      <c r="F12" s="287" t="s">
        <v>33</v>
      </c>
      <c r="G12" s="311" t="s">
        <v>33</v>
      </c>
      <c r="H12" s="311" t="s">
        <v>33</v>
      </c>
      <c r="I12" s="311" t="s">
        <v>33</v>
      </c>
      <c r="J12" s="311" t="s">
        <v>33</v>
      </c>
      <c r="K12" s="239">
        <v>6.8123399999999998</v>
      </c>
      <c r="L12" s="311" t="s">
        <v>33</v>
      </c>
      <c r="M12" s="311" t="s">
        <v>33</v>
      </c>
      <c r="N12" s="311">
        <v>15</v>
      </c>
      <c r="O12" s="311">
        <v>23</v>
      </c>
      <c r="P12" s="311" t="s">
        <v>33</v>
      </c>
      <c r="Q12" s="239">
        <v>6.9824999999999999</v>
      </c>
    </row>
    <row r="13" spans="1:17" s="1" customFormat="1" ht="12.75" customHeight="1" x14ac:dyDescent="0.2">
      <c r="A13" s="82" t="s">
        <v>274</v>
      </c>
      <c r="B13" s="287">
        <v>88.84755188000004</v>
      </c>
      <c r="C13" s="287">
        <v>71.994610729999991</v>
      </c>
      <c r="D13" s="287">
        <v>60</v>
      </c>
      <c r="E13" s="287">
        <v>26</v>
      </c>
      <c r="F13" s="287">
        <v>33</v>
      </c>
      <c r="G13" s="311">
        <v>19</v>
      </c>
      <c r="H13" s="311">
        <v>17</v>
      </c>
      <c r="I13" s="311">
        <v>35</v>
      </c>
      <c r="J13" s="311">
        <v>8</v>
      </c>
      <c r="K13" s="239">
        <v>144.55926000000002</v>
      </c>
      <c r="L13" s="239">
        <v>124.87331</v>
      </c>
      <c r="M13" s="239">
        <v>85</v>
      </c>
      <c r="N13" s="311">
        <v>96</v>
      </c>
      <c r="O13" s="311">
        <v>137</v>
      </c>
      <c r="P13" s="311">
        <v>52</v>
      </c>
      <c r="Q13" s="239">
        <v>7.7690200000000003</v>
      </c>
    </row>
    <row r="14" spans="1:17" s="1" customFormat="1" ht="12.75" customHeight="1" x14ac:dyDescent="0.2">
      <c r="A14" s="82" t="s">
        <v>294</v>
      </c>
      <c r="B14" s="287">
        <v>258.67611157000044</v>
      </c>
      <c r="C14" s="287">
        <v>287.30176892999992</v>
      </c>
      <c r="D14" s="287">
        <v>178</v>
      </c>
      <c r="E14" s="287">
        <v>163</v>
      </c>
      <c r="F14" s="287">
        <v>134</v>
      </c>
      <c r="G14" s="311">
        <v>99</v>
      </c>
      <c r="H14" s="311">
        <v>48</v>
      </c>
      <c r="I14" s="311">
        <v>96</v>
      </c>
      <c r="J14" s="311">
        <v>77</v>
      </c>
      <c r="K14" s="239">
        <v>120.63277000000001</v>
      </c>
      <c r="L14" s="239">
        <v>141.31224</v>
      </c>
      <c r="M14" s="239">
        <v>258</v>
      </c>
      <c r="N14" s="311">
        <v>144</v>
      </c>
      <c r="O14" s="311">
        <v>76</v>
      </c>
      <c r="P14" s="311">
        <v>112</v>
      </c>
      <c r="Q14" s="239">
        <v>84.101520000000008</v>
      </c>
    </row>
    <row r="15" spans="1:17" s="1" customFormat="1" ht="12.75" customHeight="1" x14ac:dyDescent="0.2">
      <c r="A15" s="82" t="s">
        <v>276</v>
      </c>
      <c r="B15" s="311" t="s">
        <v>33</v>
      </c>
      <c r="C15" s="311" t="s">
        <v>33</v>
      </c>
      <c r="D15" s="311" t="s">
        <v>33</v>
      </c>
      <c r="E15" s="311" t="s">
        <v>33</v>
      </c>
      <c r="F15" s="311" t="s">
        <v>33</v>
      </c>
      <c r="G15" s="311" t="s">
        <v>33</v>
      </c>
      <c r="H15" s="311">
        <v>2</v>
      </c>
      <c r="I15" s="311" t="s">
        <v>33</v>
      </c>
      <c r="J15" s="311" t="s">
        <v>33</v>
      </c>
      <c r="K15" s="311" t="s">
        <v>33</v>
      </c>
      <c r="L15" s="311" t="s">
        <v>33</v>
      </c>
      <c r="M15" s="311" t="s">
        <v>33</v>
      </c>
      <c r="N15" s="311" t="s">
        <v>33</v>
      </c>
      <c r="O15" s="311" t="s">
        <v>33</v>
      </c>
      <c r="P15" s="311">
        <v>10</v>
      </c>
      <c r="Q15" s="311"/>
    </row>
    <row r="16" spans="1:17" s="1" customFormat="1" ht="12.75" customHeight="1" x14ac:dyDescent="0.2">
      <c r="A16" s="82" t="s">
        <v>277</v>
      </c>
      <c r="B16" s="287" t="s">
        <v>33</v>
      </c>
      <c r="C16" s="287" t="s">
        <v>33</v>
      </c>
      <c r="D16" s="287" t="s">
        <v>33</v>
      </c>
      <c r="E16" s="287" t="s">
        <v>33</v>
      </c>
      <c r="F16" s="311" t="s">
        <v>33</v>
      </c>
      <c r="G16" s="311" t="s">
        <v>33</v>
      </c>
      <c r="H16" s="311" t="s">
        <v>33</v>
      </c>
      <c r="I16" s="311">
        <v>2</v>
      </c>
      <c r="J16" s="311" t="s">
        <v>33</v>
      </c>
      <c r="K16" s="311" t="s">
        <v>33</v>
      </c>
      <c r="L16" s="311" t="s">
        <v>33</v>
      </c>
      <c r="M16" s="311" t="s">
        <v>33</v>
      </c>
      <c r="N16" s="311" t="s">
        <v>33</v>
      </c>
      <c r="O16" s="311" t="s">
        <v>33</v>
      </c>
      <c r="P16" s="311" t="s">
        <v>33</v>
      </c>
      <c r="Q16" s="311" t="s">
        <v>33</v>
      </c>
    </row>
    <row r="17" spans="1:17" s="1" customFormat="1" ht="12.75" customHeight="1" x14ac:dyDescent="0.2">
      <c r="A17" s="82" t="s">
        <v>278</v>
      </c>
      <c r="B17" s="287">
        <v>19174.636259578499</v>
      </c>
      <c r="C17" s="287">
        <v>19889.571655261141</v>
      </c>
      <c r="D17" s="287">
        <v>18054</v>
      </c>
      <c r="E17" s="287">
        <v>17204</v>
      </c>
      <c r="F17" s="287">
        <v>15546</v>
      </c>
      <c r="G17" s="311">
        <v>14458</v>
      </c>
      <c r="H17" s="311">
        <v>13459</v>
      </c>
      <c r="I17" s="311">
        <v>17586</v>
      </c>
      <c r="J17" s="311">
        <v>13169</v>
      </c>
      <c r="K17" s="239">
        <v>15212.66814</v>
      </c>
      <c r="L17" s="239">
        <v>14685.566500000001</v>
      </c>
      <c r="M17" s="239">
        <v>14541.42131</v>
      </c>
      <c r="N17" s="311">
        <v>12516</v>
      </c>
      <c r="O17" s="311">
        <v>12431</v>
      </c>
      <c r="P17" s="311">
        <v>13359</v>
      </c>
      <c r="Q17" s="239">
        <v>13477.23315</v>
      </c>
    </row>
    <row r="18" spans="1:17" s="1" customFormat="1" ht="12.75" customHeight="1" x14ac:dyDescent="0.2">
      <c r="A18" s="82" t="s">
        <v>279</v>
      </c>
      <c r="B18" s="287">
        <v>14.992706199999999</v>
      </c>
      <c r="C18" s="287">
        <v>6.8232559999999989</v>
      </c>
      <c r="D18" s="287">
        <v>1</v>
      </c>
      <c r="E18" s="287">
        <v>1</v>
      </c>
      <c r="F18" s="287">
        <v>1</v>
      </c>
      <c r="G18" s="311" t="s">
        <v>33</v>
      </c>
      <c r="H18" s="311">
        <v>2</v>
      </c>
      <c r="I18" s="311" t="s">
        <v>33</v>
      </c>
      <c r="J18" s="311" t="s">
        <v>33</v>
      </c>
      <c r="K18" s="311" t="s">
        <v>33</v>
      </c>
      <c r="L18" s="239">
        <v>24.929650000000002</v>
      </c>
      <c r="M18" s="239">
        <v>27</v>
      </c>
      <c r="N18" s="311" t="s">
        <v>33</v>
      </c>
      <c r="O18" s="311" t="s">
        <v>33</v>
      </c>
      <c r="P18" s="311" t="s">
        <v>33</v>
      </c>
      <c r="Q18" s="239">
        <v>105.31475999999999</v>
      </c>
    </row>
    <row r="19" spans="1:17" s="1" customFormat="1" ht="12.75" customHeight="1" x14ac:dyDescent="0.2">
      <c r="A19" s="82" t="s">
        <v>280</v>
      </c>
      <c r="B19" s="287">
        <v>10.621786499999999</v>
      </c>
      <c r="C19" s="287">
        <v>12.849047019999997</v>
      </c>
      <c r="D19" s="287">
        <v>6</v>
      </c>
      <c r="E19" s="287">
        <v>1</v>
      </c>
      <c r="F19" s="287">
        <v>5</v>
      </c>
      <c r="G19" s="311" t="s">
        <v>33</v>
      </c>
      <c r="H19" s="311" t="s">
        <v>33</v>
      </c>
      <c r="I19" s="311">
        <v>6</v>
      </c>
      <c r="J19" s="311" t="s">
        <v>33</v>
      </c>
      <c r="K19" s="311" t="s">
        <v>33</v>
      </c>
      <c r="L19" s="239">
        <v>7.2424999999999997</v>
      </c>
      <c r="M19" s="239">
        <v>18</v>
      </c>
      <c r="N19" s="311">
        <v>14</v>
      </c>
      <c r="O19" s="311">
        <v>22</v>
      </c>
      <c r="P19" s="311">
        <v>16</v>
      </c>
      <c r="Q19" s="239">
        <v>207.65089</v>
      </c>
    </row>
    <row r="20" spans="1:17" s="1" customFormat="1" ht="12.75" customHeight="1" x14ac:dyDescent="0.2">
      <c r="A20" s="82" t="s">
        <v>281</v>
      </c>
      <c r="B20" s="287">
        <v>5.5809540000000002</v>
      </c>
      <c r="C20" s="287">
        <v>2.4527896</v>
      </c>
      <c r="D20" s="287">
        <v>6</v>
      </c>
      <c r="E20" s="287">
        <v>7</v>
      </c>
      <c r="F20" s="287">
        <v>7</v>
      </c>
      <c r="G20" s="311">
        <v>19</v>
      </c>
      <c r="H20" s="311">
        <v>6</v>
      </c>
      <c r="I20" s="311">
        <v>22</v>
      </c>
      <c r="J20" s="311">
        <v>8</v>
      </c>
      <c r="K20" s="239">
        <v>8.7724100000000007</v>
      </c>
      <c r="L20" s="239">
        <v>10.25747</v>
      </c>
      <c r="M20" s="239" t="s">
        <v>33</v>
      </c>
      <c r="N20" s="311">
        <v>12</v>
      </c>
      <c r="O20" s="311">
        <v>8</v>
      </c>
      <c r="P20" s="311">
        <v>9</v>
      </c>
      <c r="Q20" s="311"/>
    </row>
    <row r="21" spans="1:17" s="1" customFormat="1" ht="12.75" customHeight="1" x14ac:dyDescent="0.2">
      <c r="A21" s="82" t="s">
        <v>34</v>
      </c>
      <c r="B21" s="287">
        <v>488.8844267300002</v>
      </c>
      <c r="C21" s="287">
        <v>362.34588218999983</v>
      </c>
      <c r="D21" s="287">
        <v>381</v>
      </c>
      <c r="E21" s="287">
        <v>295</v>
      </c>
      <c r="F21" s="287">
        <v>349</v>
      </c>
      <c r="G21" s="311">
        <v>252</v>
      </c>
      <c r="H21" s="311">
        <v>154</v>
      </c>
      <c r="I21" s="311">
        <v>383</v>
      </c>
      <c r="J21" s="311">
        <v>112</v>
      </c>
      <c r="K21" s="239">
        <v>130.52321000000001</v>
      </c>
      <c r="L21" s="239">
        <v>144.40317000000002</v>
      </c>
      <c r="M21" s="239">
        <v>73</v>
      </c>
      <c r="N21" s="311">
        <v>93</v>
      </c>
      <c r="O21" s="311">
        <v>465</v>
      </c>
      <c r="P21" s="311">
        <v>103</v>
      </c>
      <c r="Q21" s="239">
        <v>109.69376</v>
      </c>
    </row>
    <row r="22" spans="1:17" s="1" customFormat="1" ht="12.75" customHeight="1" x14ac:dyDescent="0.2">
      <c r="A22" s="82" t="s">
        <v>282</v>
      </c>
      <c r="B22" s="311" t="s">
        <v>33</v>
      </c>
      <c r="C22" s="311" t="s">
        <v>33</v>
      </c>
      <c r="D22" s="311" t="s">
        <v>33</v>
      </c>
      <c r="E22" s="311" t="s">
        <v>33</v>
      </c>
      <c r="F22" s="311" t="s">
        <v>33</v>
      </c>
      <c r="G22" s="311" t="s">
        <v>33</v>
      </c>
      <c r="H22" s="311" t="s">
        <v>33</v>
      </c>
      <c r="I22" s="311" t="s">
        <v>33</v>
      </c>
      <c r="J22" s="311" t="s">
        <v>33</v>
      </c>
      <c r="K22" s="311" t="s">
        <v>33</v>
      </c>
      <c r="L22" s="311" t="s">
        <v>33</v>
      </c>
      <c r="M22" s="311" t="s">
        <v>33</v>
      </c>
      <c r="N22" s="311" t="s">
        <v>33</v>
      </c>
      <c r="O22" s="311" t="s">
        <v>33</v>
      </c>
      <c r="P22" s="311" t="s">
        <v>33</v>
      </c>
      <c r="Q22" s="311" t="s">
        <v>33</v>
      </c>
    </row>
    <row r="23" spans="1:17" s="1" customFormat="1" ht="12.75" customHeight="1" x14ac:dyDescent="0.2">
      <c r="A23" s="82" t="s">
        <v>283</v>
      </c>
      <c r="B23" s="287" t="s">
        <v>33</v>
      </c>
      <c r="C23" s="287">
        <v>1.9756061200000001</v>
      </c>
      <c r="D23" s="311">
        <v>1</v>
      </c>
      <c r="E23" s="311">
        <v>4</v>
      </c>
      <c r="F23" s="287">
        <v>2</v>
      </c>
      <c r="G23" s="311" t="s">
        <v>33</v>
      </c>
      <c r="H23" s="311">
        <v>1</v>
      </c>
      <c r="I23" s="311" t="s">
        <v>33</v>
      </c>
      <c r="J23" s="311" t="s">
        <v>33</v>
      </c>
      <c r="K23" s="311" t="s">
        <v>33</v>
      </c>
      <c r="L23" s="311" t="s">
        <v>33</v>
      </c>
      <c r="M23" s="311" t="s">
        <v>33</v>
      </c>
      <c r="N23" s="311" t="s">
        <v>33</v>
      </c>
      <c r="O23" s="311" t="s">
        <v>33</v>
      </c>
      <c r="P23" s="311" t="s">
        <v>33</v>
      </c>
      <c r="Q23" s="311" t="s">
        <v>33</v>
      </c>
    </row>
    <row r="24" spans="1:17" s="1" customFormat="1" ht="12.75" customHeight="1" x14ac:dyDescent="0.2">
      <c r="A24" s="82" t="s">
        <v>107</v>
      </c>
      <c r="B24" s="287">
        <v>1288.9903762099971</v>
      </c>
      <c r="C24" s="287">
        <v>880.39947994000283</v>
      </c>
      <c r="D24" s="287">
        <v>1046</v>
      </c>
      <c r="E24" s="287">
        <v>911</v>
      </c>
      <c r="F24" s="287">
        <v>1031</v>
      </c>
      <c r="G24" s="311">
        <v>1036</v>
      </c>
      <c r="H24" s="311">
        <v>809</v>
      </c>
      <c r="I24" s="311">
        <v>895</v>
      </c>
      <c r="J24" s="311">
        <v>849</v>
      </c>
      <c r="K24" s="239">
        <v>697.80889000000002</v>
      </c>
      <c r="L24" s="239">
        <v>752.57210999999995</v>
      </c>
      <c r="M24" s="239">
        <v>1652</v>
      </c>
      <c r="N24" s="311">
        <v>1027</v>
      </c>
      <c r="O24" s="311">
        <v>1146</v>
      </c>
      <c r="P24" s="311">
        <v>928</v>
      </c>
      <c r="Q24" s="239">
        <v>871.83836999999994</v>
      </c>
    </row>
    <row r="25" spans="1:17" s="1" customFormat="1" ht="12.75" customHeight="1" x14ac:dyDescent="0.2">
      <c r="A25" s="82" t="s">
        <v>301</v>
      </c>
      <c r="B25" s="311" t="s">
        <v>33</v>
      </c>
      <c r="C25" s="311" t="s">
        <v>33</v>
      </c>
      <c r="D25" s="311" t="s">
        <v>33</v>
      </c>
      <c r="E25" s="311" t="s">
        <v>33</v>
      </c>
      <c r="F25" s="311" t="s">
        <v>33</v>
      </c>
      <c r="G25" s="311" t="s">
        <v>33</v>
      </c>
      <c r="H25" s="311" t="s">
        <v>33</v>
      </c>
      <c r="I25" s="311" t="s">
        <v>33</v>
      </c>
      <c r="J25" s="311" t="s">
        <v>33</v>
      </c>
      <c r="K25" s="311" t="s">
        <v>33</v>
      </c>
      <c r="L25" s="311" t="s">
        <v>33</v>
      </c>
      <c r="M25" s="311" t="s">
        <v>33</v>
      </c>
      <c r="N25" s="311" t="s">
        <v>33</v>
      </c>
      <c r="O25" s="311" t="s">
        <v>33</v>
      </c>
      <c r="P25" s="311" t="s">
        <v>33</v>
      </c>
      <c r="Q25" s="311" t="s">
        <v>33</v>
      </c>
    </row>
    <row r="26" spans="1:17" s="1" customFormat="1" ht="12.75" customHeight="1" x14ac:dyDescent="0.2">
      <c r="A26" s="82" t="s">
        <v>286</v>
      </c>
      <c r="B26" s="287">
        <v>4.3640350000000003</v>
      </c>
      <c r="C26" s="287">
        <v>2.0068800000000002</v>
      </c>
      <c r="D26" s="287">
        <v>1</v>
      </c>
      <c r="E26" s="287" t="s">
        <v>33</v>
      </c>
      <c r="F26" s="287">
        <v>7</v>
      </c>
      <c r="G26" s="311">
        <v>9</v>
      </c>
      <c r="H26" s="311">
        <v>6</v>
      </c>
      <c r="I26" s="311">
        <v>39</v>
      </c>
      <c r="J26" s="311">
        <v>2</v>
      </c>
      <c r="K26" s="239">
        <v>8.2826699999999995</v>
      </c>
      <c r="L26" s="239">
        <v>3.0895999999999999</v>
      </c>
      <c r="M26" s="239" t="s">
        <v>33</v>
      </c>
      <c r="N26" s="311" t="s">
        <v>33</v>
      </c>
      <c r="O26" s="311" t="s">
        <v>33</v>
      </c>
      <c r="P26" s="311">
        <v>2</v>
      </c>
      <c r="Q26" s="239">
        <v>9.4150799999999997</v>
      </c>
    </row>
    <row r="27" spans="1:17" s="1" customFormat="1" ht="12.75" customHeight="1" x14ac:dyDescent="0.2">
      <c r="A27" s="82" t="s">
        <v>285</v>
      </c>
      <c r="B27" s="287">
        <v>7771.0701011997462</v>
      </c>
      <c r="C27" s="287">
        <v>7644.394122110024</v>
      </c>
      <c r="D27" s="287">
        <v>7541</v>
      </c>
      <c r="E27" s="287">
        <v>7639</v>
      </c>
      <c r="F27" s="287">
        <v>6409</v>
      </c>
      <c r="G27" s="311">
        <v>6244</v>
      </c>
      <c r="H27" s="311">
        <v>6406</v>
      </c>
      <c r="I27" s="311">
        <v>8433</v>
      </c>
      <c r="J27" s="311">
        <v>5826</v>
      </c>
      <c r="K27" s="239">
        <v>6305.4960499999997</v>
      </c>
      <c r="L27" s="239">
        <v>6189.1331600000003</v>
      </c>
      <c r="M27" s="239">
        <v>6706</v>
      </c>
      <c r="N27" s="311">
        <v>6495</v>
      </c>
      <c r="O27" s="311">
        <v>6002</v>
      </c>
      <c r="P27" s="311">
        <v>7043</v>
      </c>
      <c r="Q27" s="239">
        <v>5942.7236399999992</v>
      </c>
    </row>
    <row r="28" spans="1:17" s="1" customFormat="1" ht="12.75" customHeight="1" x14ac:dyDescent="0.2">
      <c r="A28" s="82" t="s">
        <v>289</v>
      </c>
      <c r="B28" s="287">
        <v>2.59955135</v>
      </c>
      <c r="C28" s="287">
        <v>8.1694869200000007</v>
      </c>
      <c r="D28" s="287">
        <v>8</v>
      </c>
      <c r="E28" s="287">
        <v>4</v>
      </c>
      <c r="F28" s="287">
        <v>3</v>
      </c>
      <c r="G28" s="311">
        <v>12</v>
      </c>
      <c r="H28" s="311">
        <v>12</v>
      </c>
      <c r="I28" s="311">
        <v>34</v>
      </c>
      <c r="J28" s="311">
        <v>12</v>
      </c>
      <c r="K28" s="311" t="s">
        <v>33</v>
      </c>
      <c r="L28" s="311" t="s">
        <v>33</v>
      </c>
      <c r="M28" s="311" t="s">
        <v>33</v>
      </c>
      <c r="N28" s="311">
        <v>9</v>
      </c>
      <c r="O28" s="311">
        <v>27</v>
      </c>
      <c r="P28" s="311">
        <v>13</v>
      </c>
      <c r="Q28" s="239">
        <v>6.2416</v>
      </c>
    </row>
    <row r="29" spans="1:17" s="1" customFormat="1" ht="12.75" customHeight="1" x14ac:dyDescent="0.2">
      <c r="A29" s="82" t="s">
        <v>35</v>
      </c>
      <c r="B29" s="287">
        <v>9.1613525800000009</v>
      </c>
      <c r="C29" s="287">
        <v>6.2729795800000003</v>
      </c>
      <c r="D29" s="287">
        <v>7</v>
      </c>
      <c r="E29" s="287">
        <v>12</v>
      </c>
      <c r="F29" s="287">
        <v>16</v>
      </c>
      <c r="G29" s="311">
        <v>3</v>
      </c>
      <c r="H29" s="311">
        <v>16</v>
      </c>
      <c r="I29" s="311">
        <v>15</v>
      </c>
      <c r="J29" s="311">
        <v>5</v>
      </c>
      <c r="K29" s="239">
        <v>8.9575300000000002</v>
      </c>
      <c r="L29" s="239">
        <v>4.6679799999999991</v>
      </c>
      <c r="M29" s="239" t="s">
        <v>33</v>
      </c>
      <c r="N29" s="311" t="s">
        <v>33</v>
      </c>
      <c r="O29" s="311">
        <v>6</v>
      </c>
      <c r="P29" s="311">
        <v>9</v>
      </c>
      <c r="Q29" s="311"/>
    </row>
    <row r="30" spans="1:17" s="1" customFormat="1" ht="12.75" customHeight="1" x14ac:dyDescent="0.2">
      <c r="A30" s="82" t="s">
        <v>295</v>
      </c>
      <c r="B30" s="287">
        <v>5.3424912000000004</v>
      </c>
      <c r="C30" s="287">
        <v>6.6147579199999988</v>
      </c>
      <c r="D30" s="287">
        <v>22</v>
      </c>
      <c r="E30" s="287">
        <v>22</v>
      </c>
      <c r="F30" s="287">
        <v>8</v>
      </c>
      <c r="G30" s="311">
        <v>15</v>
      </c>
      <c r="H30" s="311">
        <v>8</v>
      </c>
      <c r="I30" s="311">
        <v>26</v>
      </c>
      <c r="J30" s="311">
        <v>19</v>
      </c>
      <c r="K30" s="239">
        <v>120.27791999999999</v>
      </c>
      <c r="L30" s="239">
        <v>34.344819999999999</v>
      </c>
      <c r="M30" s="239">
        <v>124</v>
      </c>
      <c r="N30" s="311">
        <v>163</v>
      </c>
      <c r="O30" s="311">
        <v>154</v>
      </c>
      <c r="P30" s="311">
        <v>19</v>
      </c>
      <c r="Q30" s="239">
        <v>6.9706200000000003</v>
      </c>
    </row>
    <row r="31" spans="1:17" s="1" customFormat="1" ht="12.75" customHeight="1" x14ac:dyDescent="0.2">
      <c r="A31" s="82" t="s">
        <v>290</v>
      </c>
      <c r="B31" s="287">
        <v>0.73080495000000001</v>
      </c>
      <c r="C31" s="287" t="s">
        <v>33</v>
      </c>
      <c r="D31" s="287" t="s">
        <v>33</v>
      </c>
      <c r="E31" s="287" t="s">
        <v>33</v>
      </c>
      <c r="F31" s="311" t="s">
        <v>33</v>
      </c>
      <c r="G31" s="311" t="s">
        <v>33</v>
      </c>
      <c r="H31" s="311" t="s">
        <v>33</v>
      </c>
      <c r="I31" s="311">
        <v>6</v>
      </c>
      <c r="J31" s="311" t="s">
        <v>33</v>
      </c>
      <c r="K31" s="239">
        <v>24.347630000000002</v>
      </c>
      <c r="L31" s="311" t="s">
        <v>33</v>
      </c>
      <c r="M31" s="311">
        <v>17</v>
      </c>
      <c r="N31" s="311" t="s">
        <v>33</v>
      </c>
      <c r="O31" s="311" t="s">
        <v>33</v>
      </c>
      <c r="P31" s="311" t="s">
        <v>33</v>
      </c>
      <c r="Q31" s="311" t="s">
        <v>33</v>
      </c>
    </row>
    <row r="32" spans="1:17" s="1" customFormat="1" ht="12.75" customHeight="1" x14ac:dyDescent="0.2">
      <c r="A32" s="82" t="s">
        <v>296</v>
      </c>
      <c r="B32" s="287">
        <v>860.25681012999587</v>
      </c>
      <c r="C32" s="287">
        <v>880.62524931000257</v>
      </c>
      <c r="D32" s="287">
        <v>677</v>
      </c>
      <c r="E32" s="287">
        <v>500</v>
      </c>
      <c r="F32" s="287">
        <v>507</v>
      </c>
      <c r="G32" s="311">
        <v>385</v>
      </c>
      <c r="H32" s="311">
        <v>342</v>
      </c>
      <c r="I32" s="311">
        <v>1015</v>
      </c>
      <c r="J32" s="311">
        <v>334</v>
      </c>
      <c r="K32" s="239">
        <v>341.55637000000002</v>
      </c>
      <c r="L32" s="239">
        <v>550.22574999999995</v>
      </c>
      <c r="M32" s="239">
        <v>604</v>
      </c>
      <c r="N32" s="311">
        <v>389</v>
      </c>
      <c r="O32" s="311">
        <v>464</v>
      </c>
      <c r="P32" s="311">
        <v>352</v>
      </c>
      <c r="Q32" s="239">
        <v>112.94683999999999</v>
      </c>
    </row>
    <row r="33" spans="1:17" s="1" customFormat="1" ht="12.75" customHeight="1" x14ac:dyDescent="0.2">
      <c r="A33" s="82" t="s">
        <v>291</v>
      </c>
      <c r="B33" s="311" t="s">
        <v>33</v>
      </c>
      <c r="C33" s="311" t="s">
        <v>33</v>
      </c>
      <c r="D33" s="311" t="s">
        <v>33</v>
      </c>
      <c r="E33" s="311" t="s">
        <v>33</v>
      </c>
      <c r="F33" s="311" t="s">
        <v>33</v>
      </c>
      <c r="G33" s="311" t="s">
        <v>33</v>
      </c>
      <c r="H33" s="311">
        <v>1</v>
      </c>
      <c r="I33" s="311" t="s">
        <v>33</v>
      </c>
      <c r="J33" s="311" t="s">
        <v>33</v>
      </c>
      <c r="K33" s="311" t="s">
        <v>33</v>
      </c>
      <c r="L33" s="311" t="s">
        <v>33</v>
      </c>
      <c r="M33" s="311" t="s">
        <v>33</v>
      </c>
      <c r="N33" s="311" t="s">
        <v>33</v>
      </c>
      <c r="O33" s="311" t="s">
        <v>33</v>
      </c>
      <c r="P33" s="311" t="s">
        <v>33</v>
      </c>
      <c r="Q33" s="311" t="s">
        <v>33</v>
      </c>
    </row>
    <row r="34" spans="1:17" s="1" customFormat="1" ht="12.75" customHeight="1" x14ac:dyDescent="0.2">
      <c r="A34" s="82" t="s">
        <v>292</v>
      </c>
      <c r="B34" s="311" t="s">
        <v>33</v>
      </c>
      <c r="C34" s="287" t="s">
        <v>33</v>
      </c>
      <c r="D34" s="287" t="s">
        <v>33</v>
      </c>
      <c r="E34" s="287" t="s">
        <v>33</v>
      </c>
      <c r="F34" s="311" t="s">
        <v>33</v>
      </c>
      <c r="G34" s="311" t="s">
        <v>33</v>
      </c>
      <c r="H34" s="311" t="s">
        <v>33</v>
      </c>
      <c r="I34" s="311" t="s">
        <v>33</v>
      </c>
      <c r="J34" s="311" t="s">
        <v>33</v>
      </c>
      <c r="K34" s="311" t="s">
        <v>33</v>
      </c>
      <c r="L34" s="311" t="s">
        <v>33</v>
      </c>
      <c r="M34" s="311" t="s">
        <v>33</v>
      </c>
      <c r="N34" s="311" t="s">
        <v>33</v>
      </c>
      <c r="O34" s="311" t="s">
        <v>33</v>
      </c>
      <c r="P34" s="311" t="s">
        <v>33</v>
      </c>
      <c r="Q34" s="311" t="s">
        <v>33</v>
      </c>
    </row>
    <row r="35" spans="1:17" s="1" customFormat="1" ht="12.75" customHeight="1" x14ac:dyDescent="0.2">
      <c r="A35" s="82" t="s">
        <v>293</v>
      </c>
      <c r="B35" s="287">
        <v>3.44448</v>
      </c>
      <c r="C35" s="287">
        <v>2.8256327999999997</v>
      </c>
      <c r="D35" s="287">
        <v>6</v>
      </c>
      <c r="E35" s="287">
        <v>2</v>
      </c>
      <c r="F35" s="287">
        <v>4</v>
      </c>
      <c r="G35" s="311" t="s">
        <v>33</v>
      </c>
      <c r="H35" s="311" t="s">
        <v>33</v>
      </c>
      <c r="I35" s="311" t="s">
        <v>33</v>
      </c>
      <c r="J35" s="311">
        <v>2</v>
      </c>
      <c r="K35" s="239">
        <v>2.7063600000000001</v>
      </c>
      <c r="L35" s="311" t="s">
        <v>33</v>
      </c>
      <c r="M35" s="311" t="s">
        <v>33</v>
      </c>
      <c r="N35" s="311" t="s">
        <v>33</v>
      </c>
      <c r="O35" s="311" t="s">
        <v>33</v>
      </c>
      <c r="P35" s="311" t="s">
        <v>33</v>
      </c>
      <c r="Q35" s="311" t="s">
        <v>33</v>
      </c>
    </row>
    <row r="36" spans="1:17" s="1" customFormat="1" ht="12.75" customHeight="1" x14ac:dyDescent="0.2">
      <c r="A36" s="82" t="s">
        <v>36</v>
      </c>
      <c r="B36" s="311" t="s">
        <v>33</v>
      </c>
      <c r="C36" s="311" t="s">
        <v>33</v>
      </c>
      <c r="D36" s="311" t="s">
        <v>33</v>
      </c>
      <c r="E36" s="311">
        <v>1</v>
      </c>
      <c r="F36" s="311" t="s">
        <v>33</v>
      </c>
      <c r="G36" s="311" t="s">
        <v>33</v>
      </c>
      <c r="H36" s="311" t="s">
        <v>33</v>
      </c>
      <c r="I36" s="311">
        <v>6</v>
      </c>
      <c r="J36" s="311" t="s">
        <v>33</v>
      </c>
      <c r="K36" s="239">
        <v>103.83883</v>
      </c>
      <c r="L36" s="239">
        <v>92.804659999999998</v>
      </c>
      <c r="M36" s="239">
        <v>129</v>
      </c>
      <c r="N36" s="311">
        <v>21</v>
      </c>
      <c r="O36" s="311">
        <v>137</v>
      </c>
      <c r="P36" s="311">
        <v>70</v>
      </c>
      <c r="Q36" s="239">
        <v>34.866579999999999</v>
      </c>
    </row>
    <row r="37" spans="1:17" s="1" customFormat="1" ht="12.75" customHeight="1" x14ac:dyDescent="0.2">
      <c r="A37" s="82" t="s">
        <v>297</v>
      </c>
      <c r="B37" s="287">
        <v>7.7720710200000003</v>
      </c>
      <c r="C37" s="287">
        <v>9.73306395</v>
      </c>
      <c r="D37" s="287">
        <v>8</v>
      </c>
      <c r="E37" s="311">
        <v>6</v>
      </c>
      <c r="F37" s="287" t="s">
        <v>33</v>
      </c>
      <c r="G37" s="287" t="s">
        <v>33</v>
      </c>
      <c r="H37" s="287">
        <v>6</v>
      </c>
      <c r="I37" s="287">
        <v>23</v>
      </c>
      <c r="J37" s="287">
        <v>3</v>
      </c>
      <c r="K37" s="239">
        <v>4.1322200000000002</v>
      </c>
      <c r="L37" s="239">
        <v>24.64339</v>
      </c>
      <c r="M37" s="239">
        <v>12</v>
      </c>
      <c r="N37" s="311">
        <v>9</v>
      </c>
      <c r="O37" s="311" t="s">
        <v>33</v>
      </c>
      <c r="P37" s="311" t="s">
        <v>33</v>
      </c>
      <c r="Q37" s="311" t="s">
        <v>33</v>
      </c>
    </row>
    <row r="38" spans="1:17" s="1" customFormat="1" ht="12.75" customHeight="1" x14ac:dyDescent="0.2">
      <c r="A38" s="82" t="s">
        <v>298</v>
      </c>
      <c r="B38" s="287">
        <v>163.28152644000005</v>
      </c>
      <c r="C38" s="287">
        <v>181.01202823999995</v>
      </c>
      <c r="D38" s="287">
        <v>126</v>
      </c>
      <c r="E38" s="287">
        <v>142</v>
      </c>
      <c r="F38" s="287">
        <v>147</v>
      </c>
      <c r="G38" s="311">
        <v>117</v>
      </c>
      <c r="H38" s="311">
        <v>90</v>
      </c>
      <c r="I38" s="311">
        <v>125</v>
      </c>
      <c r="J38" s="311">
        <v>89</v>
      </c>
      <c r="K38" s="239">
        <v>386.53876000000002</v>
      </c>
      <c r="L38" s="239">
        <v>493.86465999999996</v>
      </c>
      <c r="M38" s="239">
        <v>332</v>
      </c>
      <c r="N38" s="311">
        <v>196</v>
      </c>
      <c r="O38" s="311">
        <v>307</v>
      </c>
      <c r="P38" s="311">
        <v>303</v>
      </c>
      <c r="Q38" s="239">
        <v>99.546589999999995</v>
      </c>
    </row>
    <row r="39" spans="1:17" s="1" customFormat="1" ht="12.75" customHeight="1" x14ac:dyDescent="0.2">
      <c r="A39" s="82" t="s">
        <v>287</v>
      </c>
      <c r="B39" s="311" t="s">
        <v>33</v>
      </c>
      <c r="C39" s="311" t="s">
        <v>33</v>
      </c>
      <c r="D39" s="311" t="s">
        <v>33</v>
      </c>
      <c r="E39" s="311" t="s">
        <v>33</v>
      </c>
      <c r="F39" s="311" t="s">
        <v>33</v>
      </c>
      <c r="G39" s="311" t="s">
        <v>33</v>
      </c>
      <c r="H39" s="311" t="s">
        <v>33</v>
      </c>
      <c r="I39" s="311" t="s">
        <v>33</v>
      </c>
      <c r="J39" s="311" t="s">
        <v>33</v>
      </c>
      <c r="K39" s="311" t="s">
        <v>33</v>
      </c>
      <c r="L39" s="311" t="s">
        <v>33</v>
      </c>
      <c r="M39" s="311" t="s">
        <v>33</v>
      </c>
      <c r="N39" s="311" t="s">
        <v>33</v>
      </c>
      <c r="O39" s="311" t="s">
        <v>33</v>
      </c>
      <c r="P39" s="311" t="s">
        <v>33</v>
      </c>
      <c r="Q39" s="311" t="s">
        <v>33</v>
      </c>
    </row>
    <row r="40" spans="1:17" s="1" customFormat="1" ht="12.75" customHeight="1" x14ac:dyDescent="0.2">
      <c r="A40" s="82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</row>
    <row r="41" spans="1:17" s="1" customFormat="1" ht="12.75" customHeight="1" x14ac:dyDescent="0.2">
      <c r="A41" s="82" t="s">
        <v>299</v>
      </c>
      <c r="B41" s="287">
        <v>2.3857224299999999</v>
      </c>
      <c r="C41" s="287" t="s">
        <v>33</v>
      </c>
      <c r="D41" s="287">
        <v>1</v>
      </c>
      <c r="E41" s="287">
        <v>2</v>
      </c>
      <c r="F41" s="287" t="s">
        <v>33</v>
      </c>
      <c r="G41" s="311" t="s">
        <v>33</v>
      </c>
      <c r="H41" s="311" t="s">
        <v>33</v>
      </c>
      <c r="I41" s="311">
        <v>4</v>
      </c>
      <c r="J41" s="311" t="s">
        <v>33</v>
      </c>
      <c r="K41" s="239">
        <v>11.050520000000001</v>
      </c>
      <c r="L41" s="239">
        <v>18.769919999999999</v>
      </c>
      <c r="M41" s="239">
        <v>9</v>
      </c>
      <c r="N41" s="311" t="s">
        <v>33</v>
      </c>
      <c r="O41" s="311" t="s">
        <v>33</v>
      </c>
      <c r="P41" s="311" t="s">
        <v>33</v>
      </c>
      <c r="Q41" s="311" t="s">
        <v>33</v>
      </c>
    </row>
    <row r="42" spans="1:17" s="1" customFormat="1" ht="12.75" customHeight="1" x14ac:dyDescent="0.2">
      <c r="A42" s="82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</row>
    <row r="43" spans="1:17" s="1" customFormat="1" ht="12.75" customHeight="1" x14ac:dyDescent="0.2">
      <c r="A43" s="106" t="s">
        <v>108</v>
      </c>
      <c r="B43" s="80">
        <v>36615.541944188051</v>
      </c>
      <c r="C43" s="80">
        <v>36537.595457951145</v>
      </c>
      <c r="D43" s="80">
        <v>33514</v>
      </c>
      <c r="E43" s="80">
        <v>31580</v>
      </c>
      <c r="F43" s="80">
        <v>28726</v>
      </c>
      <c r="G43" s="80">
        <v>27138</v>
      </c>
      <c r="H43" s="80">
        <v>25887</v>
      </c>
      <c r="I43" s="80">
        <v>33761</v>
      </c>
      <c r="J43" s="80">
        <f>SUM(J5:J41)</f>
        <v>23669</v>
      </c>
      <c r="K43" s="80">
        <f>SUM(K5:K41)</f>
        <v>28045.52031</v>
      </c>
      <c r="L43" s="80">
        <f>SUM(L4:L41)</f>
        <v>27570.152470000001</v>
      </c>
      <c r="M43" s="80">
        <f>SUM(M4:M41)</f>
        <v>29076.421309999998</v>
      </c>
      <c r="N43" s="80">
        <f>SUM(N5:N41)</f>
        <v>24663</v>
      </c>
      <c r="O43" s="80">
        <f>SUM(O5:O41)</f>
        <v>26005</v>
      </c>
      <c r="P43" s="80">
        <f>SUM(P5:P41)</f>
        <v>25798</v>
      </c>
      <c r="Q43" s="80">
        <f>SUM(Q5:Q41)</f>
        <v>25430.940420000006</v>
      </c>
    </row>
    <row r="45" spans="1:17" x14ac:dyDescent="0.25">
      <c r="A45" s="4" t="s">
        <v>252</v>
      </c>
    </row>
  </sheetData>
  <sortState xmlns:xlrd2="http://schemas.microsoft.com/office/spreadsheetml/2017/richdata2" ref="A5:Q39">
    <sortCondition ref="A5:A3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T56"/>
  <sheetViews>
    <sheetView topLeftCell="C19" workbookViewId="0">
      <selection activeCell="H23" sqref="H23"/>
    </sheetView>
  </sheetViews>
  <sheetFormatPr defaultColWidth="9.109375" defaultRowHeight="10.199999999999999" x14ac:dyDescent="0.2"/>
  <cols>
    <col min="1" max="1" width="15.5546875" style="161" customWidth="1"/>
    <col min="2" max="2" width="23.6640625" style="161" customWidth="1"/>
    <col min="3" max="3" width="11.6640625" style="176" bestFit="1" customWidth="1"/>
    <col min="4" max="4" width="11.5546875" style="161" bestFit="1" customWidth="1"/>
    <col min="5" max="5" width="10.5546875" style="161" customWidth="1"/>
    <col min="6" max="6" width="11.5546875" style="161" customWidth="1"/>
    <col min="7" max="7" width="9.109375" style="161"/>
    <col min="8" max="8" width="11.33203125" style="162" bestFit="1" customWidth="1"/>
    <col min="9" max="10" width="14" style="161" customWidth="1"/>
    <col min="11" max="11" width="10.6640625" style="161" customWidth="1"/>
    <col min="12" max="12" width="11.109375" style="161" customWidth="1"/>
    <col min="13" max="13" width="9.109375" style="161"/>
    <col min="14" max="14" width="11.33203125" style="162" bestFit="1" customWidth="1"/>
    <col min="15" max="15" width="12.109375" style="161" customWidth="1"/>
    <col min="16" max="16" width="12.6640625" style="161" customWidth="1"/>
    <col min="17" max="17" width="10.88671875" style="161" customWidth="1"/>
    <col min="18" max="18" width="12.109375" style="161" customWidth="1"/>
    <col min="19" max="19" width="9.109375" style="161"/>
    <col min="20" max="20" width="11.33203125" style="162" bestFit="1" customWidth="1"/>
    <col min="21" max="16384" width="9.109375" style="161"/>
  </cols>
  <sheetData>
    <row r="1" spans="1:20" ht="12.75" customHeight="1" x14ac:dyDescent="0.25">
      <c r="A1" s="370" t="s">
        <v>323</v>
      </c>
      <c r="B1" s="371"/>
      <c r="C1" s="371"/>
      <c r="D1" s="371"/>
      <c r="E1" s="371"/>
      <c r="F1" s="371"/>
      <c r="G1" s="371"/>
      <c r="H1" s="371"/>
      <c r="I1" s="371"/>
      <c r="J1" s="372"/>
      <c r="K1" s="393"/>
      <c r="L1" s="394"/>
      <c r="M1" s="394"/>
      <c r="N1" s="394"/>
      <c r="O1" s="394"/>
      <c r="P1" s="394"/>
      <c r="Q1" s="394"/>
      <c r="R1" s="394"/>
      <c r="S1" s="394"/>
      <c r="T1" s="395"/>
    </row>
    <row r="2" spans="1:20" x14ac:dyDescent="0.2">
      <c r="A2" s="164" t="s">
        <v>247</v>
      </c>
      <c r="B2" s="22"/>
      <c r="C2" s="22"/>
      <c r="D2" s="22"/>
      <c r="E2" s="22"/>
      <c r="F2" s="22"/>
      <c r="G2" s="22"/>
      <c r="H2" s="15"/>
      <c r="I2" s="22"/>
      <c r="J2" s="22"/>
      <c r="K2" s="22"/>
      <c r="L2" s="22"/>
      <c r="M2" s="22"/>
      <c r="N2" s="15"/>
      <c r="O2" s="22"/>
      <c r="P2" s="22"/>
      <c r="Q2" s="22"/>
      <c r="R2" s="22"/>
      <c r="S2" s="22"/>
      <c r="T2" s="165"/>
    </row>
    <row r="3" spans="1:20" ht="12.75" customHeight="1" x14ac:dyDescent="0.2">
      <c r="A3" s="96"/>
      <c r="B3" s="23"/>
      <c r="C3" s="388" t="s">
        <v>197</v>
      </c>
      <c r="D3" s="389"/>
      <c r="E3" s="389"/>
      <c r="F3" s="389"/>
      <c r="G3" s="389"/>
      <c r="H3" s="390"/>
      <c r="I3" s="388" t="s">
        <v>196</v>
      </c>
      <c r="J3" s="389"/>
      <c r="K3" s="389"/>
      <c r="L3" s="389"/>
      <c r="M3" s="389"/>
      <c r="N3" s="390"/>
      <c r="O3" s="388" t="s">
        <v>198</v>
      </c>
      <c r="P3" s="389"/>
      <c r="Q3" s="389"/>
      <c r="R3" s="389"/>
      <c r="S3" s="389"/>
      <c r="T3" s="390"/>
    </row>
    <row r="4" spans="1:20" ht="30.6" x14ac:dyDescent="0.2">
      <c r="A4" s="391"/>
      <c r="B4" s="392"/>
      <c r="C4" s="217" t="s">
        <v>180</v>
      </c>
      <c r="D4" s="211" t="s">
        <v>183</v>
      </c>
      <c r="E4" s="211" t="s">
        <v>109</v>
      </c>
      <c r="F4" s="211" t="s">
        <v>181</v>
      </c>
      <c r="G4" s="211" t="s">
        <v>199</v>
      </c>
      <c r="H4" s="218" t="s">
        <v>45</v>
      </c>
      <c r="I4" s="217" t="s">
        <v>180</v>
      </c>
      <c r="J4" s="211" t="s">
        <v>183</v>
      </c>
      <c r="K4" s="211" t="s">
        <v>109</v>
      </c>
      <c r="L4" s="211" t="s">
        <v>181</v>
      </c>
      <c r="M4" s="211" t="s">
        <v>199</v>
      </c>
      <c r="N4" s="218" t="s">
        <v>45</v>
      </c>
      <c r="O4" s="217" t="s">
        <v>180</v>
      </c>
      <c r="P4" s="211" t="s">
        <v>183</v>
      </c>
      <c r="Q4" s="211" t="s">
        <v>109</v>
      </c>
      <c r="R4" s="211" t="s">
        <v>181</v>
      </c>
      <c r="S4" s="211" t="s">
        <v>199</v>
      </c>
      <c r="T4" s="218" t="s">
        <v>45</v>
      </c>
    </row>
    <row r="5" spans="1:20" s="171" customFormat="1" x14ac:dyDescent="0.2">
      <c r="A5" s="166"/>
      <c r="B5" s="167"/>
      <c r="C5" s="168"/>
      <c r="D5" s="169"/>
      <c r="E5" s="169"/>
      <c r="F5" s="169"/>
      <c r="G5" s="169"/>
      <c r="H5" s="170"/>
      <c r="I5" s="168"/>
      <c r="J5" s="169"/>
      <c r="K5" s="169"/>
      <c r="L5" s="169"/>
      <c r="M5" s="169"/>
      <c r="N5" s="170"/>
      <c r="O5" s="168"/>
      <c r="P5" s="169"/>
      <c r="Q5" s="169"/>
      <c r="R5" s="169"/>
      <c r="S5" s="169"/>
      <c r="T5" s="170"/>
    </row>
    <row r="6" spans="1:20" x14ac:dyDescent="0.2">
      <c r="A6" s="172" t="s">
        <v>184</v>
      </c>
      <c r="B6" s="173"/>
      <c r="C6" s="253"/>
      <c r="D6" s="254"/>
      <c r="E6" s="254"/>
      <c r="F6" s="254"/>
      <c r="G6" s="254"/>
      <c r="H6" s="172"/>
      <c r="I6" s="173"/>
      <c r="J6" s="173"/>
      <c r="K6" s="173"/>
      <c r="L6" s="173"/>
      <c r="M6" s="173"/>
      <c r="N6" s="172"/>
      <c r="O6" s="173"/>
      <c r="P6" s="173"/>
      <c r="Q6" s="173"/>
      <c r="R6" s="173"/>
      <c r="S6" s="173"/>
      <c r="T6" s="172"/>
    </row>
    <row r="7" spans="1:20" x14ac:dyDescent="0.2">
      <c r="A7" s="173"/>
      <c r="B7" s="173" t="s">
        <v>178</v>
      </c>
      <c r="C7" s="253">
        <v>10518.86656</v>
      </c>
      <c r="D7" s="254">
        <v>3409.2427400000001</v>
      </c>
      <c r="E7" s="254">
        <v>11226.745699999999</v>
      </c>
      <c r="F7" s="254">
        <v>7623.3349200000002</v>
      </c>
      <c r="G7" s="254">
        <v>0</v>
      </c>
      <c r="H7" s="174">
        <f>SUM(C7:G7)</f>
        <v>32778.189919999997</v>
      </c>
      <c r="I7" s="254">
        <v>862.09626000000003</v>
      </c>
      <c r="J7" s="254">
        <v>111.77613000000001</v>
      </c>
      <c r="K7" s="254">
        <v>271.75477000000001</v>
      </c>
      <c r="L7" s="254">
        <v>337.05876000000001</v>
      </c>
      <c r="M7" s="254">
        <v>0</v>
      </c>
      <c r="N7" s="174">
        <f>SUM(I7:M7)</f>
        <v>1582.6859199999999</v>
      </c>
      <c r="O7" s="175">
        <f t="shared" ref="O7:S8" si="0">C7+I7</f>
        <v>11380.962820000001</v>
      </c>
      <c r="P7" s="175">
        <f t="shared" si="0"/>
        <v>3521.0188700000003</v>
      </c>
      <c r="Q7" s="175">
        <f t="shared" si="0"/>
        <v>11498.500469999999</v>
      </c>
      <c r="R7" s="175">
        <f t="shared" si="0"/>
        <v>7960.3936800000001</v>
      </c>
      <c r="S7" s="175">
        <f t="shared" si="0"/>
        <v>0</v>
      </c>
      <c r="T7" s="174">
        <f>H7+N7</f>
        <v>34360.875839999993</v>
      </c>
    </row>
    <row r="8" spans="1:20" x14ac:dyDescent="0.2">
      <c r="A8" s="173"/>
      <c r="B8" s="173" t="s">
        <v>179</v>
      </c>
      <c r="C8" s="253">
        <v>19880.616850000002</v>
      </c>
      <c r="D8" s="254">
        <v>3475.8578299999999</v>
      </c>
      <c r="E8" s="254">
        <v>3520.0019600000001</v>
      </c>
      <c r="F8" s="254">
        <v>8751.5909200000006</v>
      </c>
      <c r="G8" s="254">
        <v>0</v>
      </c>
      <c r="H8" s="174">
        <f>SUM(C8:G8)</f>
        <v>35628.067560000003</v>
      </c>
      <c r="I8" s="254">
        <v>3867.0047000000004</v>
      </c>
      <c r="J8" s="254">
        <v>316.05804000000001</v>
      </c>
      <c r="K8" s="254">
        <v>137.05182000000002</v>
      </c>
      <c r="L8" s="254">
        <v>388.76803999999998</v>
      </c>
      <c r="M8" s="254">
        <v>0</v>
      </c>
      <c r="N8" s="174">
        <f>SUM(I8:M8)</f>
        <v>4708.8825999999999</v>
      </c>
      <c r="O8" s="175">
        <f t="shared" si="0"/>
        <v>23747.621550000003</v>
      </c>
      <c r="P8" s="175">
        <f t="shared" si="0"/>
        <v>3791.9158699999998</v>
      </c>
      <c r="Q8" s="175">
        <f t="shared" si="0"/>
        <v>3657.0537800000002</v>
      </c>
      <c r="R8" s="175">
        <f t="shared" si="0"/>
        <v>9140.3589600000014</v>
      </c>
      <c r="S8" s="175">
        <f t="shared" si="0"/>
        <v>0</v>
      </c>
      <c r="T8" s="174">
        <f>H8+N8</f>
        <v>40336.95016</v>
      </c>
    </row>
    <row r="9" spans="1:20" s="162" customFormat="1" x14ac:dyDescent="0.2">
      <c r="A9" s="172"/>
      <c r="B9" s="172" t="s">
        <v>45</v>
      </c>
      <c r="C9" s="174">
        <f>SUM(C7:C8)</f>
        <v>30399.483410000001</v>
      </c>
      <c r="D9" s="174">
        <f>SUM(D7:D8)</f>
        <v>6885.1005700000005</v>
      </c>
      <c r="E9" s="174">
        <f>SUM(E7:E8)</f>
        <v>14746.747659999999</v>
      </c>
      <c r="F9" s="174">
        <f>SUM(F7:F8)</f>
        <v>16374.92584</v>
      </c>
      <c r="G9" s="174">
        <f>SUM(G7:G8)</f>
        <v>0</v>
      </c>
      <c r="H9" s="174">
        <f t="shared" ref="H9:T9" si="1">SUM(H7:H8)</f>
        <v>68406.25748</v>
      </c>
      <c r="I9" s="174">
        <f t="shared" si="1"/>
        <v>4729.1009600000007</v>
      </c>
      <c r="J9" s="174">
        <f t="shared" si="1"/>
        <v>427.83417000000003</v>
      </c>
      <c r="K9" s="174">
        <f t="shared" si="1"/>
        <v>408.80659000000003</v>
      </c>
      <c r="L9" s="174">
        <f t="shared" si="1"/>
        <v>725.82680000000005</v>
      </c>
      <c r="M9" s="174">
        <f t="shared" si="1"/>
        <v>0</v>
      </c>
      <c r="N9" s="174">
        <f t="shared" si="1"/>
        <v>6291.5685199999998</v>
      </c>
      <c r="O9" s="174">
        <f t="shared" si="1"/>
        <v>35128.584370000004</v>
      </c>
      <c r="P9" s="174">
        <f t="shared" si="1"/>
        <v>7312.9347400000006</v>
      </c>
      <c r="Q9" s="174">
        <f t="shared" si="1"/>
        <v>15155.554249999999</v>
      </c>
      <c r="R9" s="174">
        <f t="shared" si="1"/>
        <v>17100.752640000002</v>
      </c>
      <c r="S9" s="174">
        <f t="shared" si="1"/>
        <v>0</v>
      </c>
      <c r="T9" s="174">
        <f t="shared" si="1"/>
        <v>74697.826000000001</v>
      </c>
    </row>
    <row r="10" spans="1:20" x14ac:dyDescent="0.2">
      <c r="A10" s="172" t="s">
        <v>185</v>
      </c>
      <c r="B10" s="173"/>
      <c r="C10" s="173"/>
      <c r="D10" s="173"/>
      <c r="E10" s="173"/>
      <c r="F10" s="173"/>
      <c r="G10" s="173"/>
      <c r="H10" s="172"/>
      <c r="I10" s="173"/>
      <c r="J10" s="173"/>
      <c r="K10" s="173"/>
      <c r="L10" s="173"/>
      <c r="M10" s="173"/>
      <c r="N10" s="172"/>
      <c r="O10" s="173"/>
      <c r="P10" s="173"/>
      <c r="Q10" s="173"/>
      <c r="R10" s="173"/>
      <c r="S10" s="173"/>
      <c r="T10" s="172"/>
    </row>
    <row r="11" spans="1:20" x14ac:dyDescent="0.2">
      <c r="A11" s="173"/>
      <c r="B11" s="173" t="s">
        <v>178</v>
      </c>
      <c r="C11" s="253">
        <v>11116.477349999999</v>
      </c>
      <c r="D11" s="254">
        <v>3727.9820600000003</v>
      </c>
      <c r="E11" s="254">
        <v>9244.2730299999985</v>
      </c>
      <c r="F11" s="254">
        <v>3781.6018599999998</v>
      </c>
      <c r="G11" s="254">
        <v>0</v>
      </c>
      <c r="H11" s="174">
        <f>SUM(C11:G11)</f>
        <v>27870.334299999999</v>
      </c>
      <c r="I11" s="254">
        <v>3256.6292200000003</v>
      </c>
      <c r="J11" s="254">
        <v>635.17598999999996</v>
      </c>
      <c r="K11" s="254">
        <v>631.85191000000009</v>
      </c>
      <c r="L11" s="254">
        <v>431.33409999999998</v>
      </c>
      <c r="M11" s="254">
        <v>0</v>
      </c>
      <c r="N11" s="174">
        <f>SUM(I11:M11)</f>
        <v>4954.9912200000008</v>
      </c>
      <c r="O11" s="175">
        <f t="shared" ref="O11:T12" si="2">C11+I11</f>
        <v>14373.10657</v>
      </c>
      <c r="P11" s="175">
        <f t="shared" si="2"/>
        <v>4363.15805</v>
      </c>
      <c r="Q11" s="175">
        <f t="shared" si="2"/>
        <v>9876.1249399999979</v>
      </c>
      <c r="R11" s="175">
        <f t="shared" si="2"/>
        <v>4212.9359599999998</v>
      </c>
      <c r="S11" s="175">
        <f t="shared" si="2"/>
        <v>0</v>
      </c>
      <c r="T11" s="174">
        <f t="shared" si="2"/>
        <v>32825.325519999999</v>
      </c>
    </row>
    <row r="12" spans="1:20" x14ac:dyDescent="0.2">
      <c r="A12" s="173"/>
      <c r="B12" s="173" t="s">
        <v>179</v>
      </c>
      <c r="C12" s="253">
        <v>72465.813569999998</v>
      </c>
      <c r="D12" s="254">
        <v>13009.472750000001</v>
      </c>
      <c r="E12" s="254">
        <v>15808.16879</v>
      </c>
      <c r="F12" s="254">
        <v>27880.56596</v>
      </c>
      <c r="G12" s="254">
        <v>0</v>
      </c>
      <c r="H12" s="174">
        <f>SUM(C12:G12)</f>
        <v>129164.02106999999</v>
      </c>
      <c r="I12" s="254">
        <v>33702.460700000003</v>
      </c>
      <c r="J12" s="254">
        <v>3399.7728199999997</v>
      </c>
      <c r="K12" s="254">
        <v>1450.4743799999999</v>
      </c>
      <c r="L12" s="254">
        <v>3014.1754900000001</v>
      </c>
      <c r="M12" s="254">
        <v>0</v>
      </c>
      <c r="N12" s="174">
        <f>SUM(I12:M12)</f>
        <v>41566.883390000003</v>
      </c>
      <c r="O12" s="175">
        <f t="shared" si="2"/>
        <v>106168.27426999999</v>
      </c>
      <c r="P12" s="175">
        <f t="shared" si="2"/>
        <v>16409.245569999999</v>
      </c>
      <c r="Q12" s="175">
        <f t="shared" si="2"/>
        <v>17258.643169999999</v>
      </c>
      <c r="R12" s="175">
        <f t="shared" si="2"/>
        <v>30894.741450000001</v>
      </c>
      <c r="S12" s="175">
        <f t="shared" si="2"/>
        <v>0</v>
      </c>
      <c r="T12" s="174">
        <f t="shared" si="2"/>
        <v>170730.90445999999</v>
      </c>
    </row>
    <row r="13" spans="1:20" s="162" customFormat="1" x14ac:dyDescent="0.2">
      <c r="A13" s="172"/>
      <c r="B13" s="172" t="s">
        <v>45</v>
      </c>
      <c r="C13" s="174">
        <f>SUM(C11:C12)</f>
        <v>83582.290919999999</v>
      </c>
      <c r="D13" s="174">
        <f t="shared" ref="D13:T13" si="3">SUM(D11:D12)</f>
        <v>16737.454810000003</v>
      </c>
      <c r="E13" s="174">
        <f t="shared" si="3"/>
        <v>25052.44182</v>
      </c>
      <c r="F13" s="174">
        <f t="shared" si="3"/>
        <v>31662.167819999999</v>
      </c>
      <c r="G13" s="174">
        <f t="shared" si="3"/>
        <v>0</v>
      </c>
      <c r="H13" s="174">
        <f t="shared" si="3"/>
        <v>157034.35536999998</v>
      </c>
      <c r="I13" s="174">
        <f t="shared" si="3"/>
        <v>36959.089920000006</v>
      </c>
      <c r="J13" s="174">
        <f t="shared" si="3"/>
        <v>4034.9488099999999</v>
      </c>
      <c r="K13" s="174">
        <f t="shared" si="3"/>
        <v>2082.32629</v>
      </c>
      <c r="L13" s="174">
        <f t="shared" si="3"/>
        <v>3445.5095900000001</v>
      </c>
      <c r="M13" s="174">
        <f t="shared" si="3"/>
        <v>0</v>
      </c>
      <c r="N13" s="174">
        <f t="shared" si="3"/>
        <v>46521.874610000006</v>
      </c>
      <c r="O13" s="174">
        <f t="shared" si="3"/>
        <v>120541.38084</v>
      </c>
      <c r="P13" s="174">
        <f t="shared" si="3"/>
        <v>20772.403619999997</v>
      </c>
      <c r="Q13" s="174">
        <f t="shared" si="3"/>
        <v>27134.768109999997</v>
      </c>
      <c r="R13" s="174">
        <f t="shared" si="3"/>
        <v>35107.677410000004</v>
      </c>
      <c r="S13" s="174">
        <f t="shared" si="3"/>
        <v>0</v>
      </c>
      <c r="T13" s="174">
        <f t="shared" si="3"/>
        <v>203556.22998</v>
      </c>
    </row>
    <row r="14" spans="1:20" x14ac:dyDescent="0.2">
      <c r="A14" s="172" t="s">
        <v>186</v>
      </c>
      <c r="B14" s="173"/>
      <c r="C14" s="173"/>
      <c r="D14" s="173"/>
      <c r="E14" s="173"/>
      <c r="F14" s="173"/>
      <c r="G14" s="173"/>
      <c r="H14" s="172"/>
      <c r="I14" s="173"/>
      <c r="J14" s="173"/>
      <c r="K14" s="173"/>
      <c r="L14" s="173"/>
      <c r="M14" s="173"/>
      <c r="N14" s="172"/>
      <c r="O14" s="173"/>
      <c r="P14" s="173"/>
      <c r="Q14" s="173"/>
      <c r="R14" s="173"/>
      <c r="S14" s="173"/>
      <c r="T14" s="172"/>
    </row>
    <row r="15" spans="1:20" x14ac:dyDescent="0.2">
      <c r="A15" s="173"/>
      <c r="B15" s="173" t="s">
        <v>178</v>
      </c>
      <c r="C15" s="175">
        <f t="shared" ref="C15:S16" si="4">C7+C11</f>
        <v>21635.34391</v>
      </c>
      <c r="D15" s="175">
        <f t="shared" si="4"/>
        <v>7137.2248</v>
      </c>
      <c r="E15" s="175">
        <f t="shared" si="4"/>
        <v>20471.018729999996</v>
      </c>
      <c r="F15" s="175">
        <f t="shared" si="4"/>
        <v>11404.93678</v>
      </c>
      <c r="G15" s="175">
        <f t="shared" si="4"/>
        <v>0</v>
      </c>
      <c r="H15" s="174">
        <f t="shared" si="4"/>
        <v>60648.524219999992</v>
      </c>
      <c r="I15" s="175">
        <f t="shared" si="4"/>
        <v>4118.7254800000001</v>
      </c>
      <c r="J15" s="175">
        <f t="shared" si="4"/>
        <v>746.95211999999992</v>
      </c>
      <c r="K15" s="175">
        <f t="shared" si="4"/>
        <v>903.6066800000001</v>
      </c>
      <c r="L15" s="175">
        <f t="shared" si="4"/>
        <v>768.39285999999993</v>
      </c>
      <c r="M15" s="175">
        <f t="shared" si="4"/>
        <v>0</v>
      </c>
      <c r="N15" s="174">
        <f t="shared" si="4"/>
        <v>6537.6771400000007</v>
      </c>
      <c r="O15" s="175">
        <f>O7+O11</f>
        <v>25754.069390000001</v>
      </c>
      <c r="P15" s="175">
        <f t="shared" si="4"/>
        <v>7884.1769199999999</v>
      </c>
      <c r="Q15" s="175">
        <f t="shared" si="4"/>
        <v>21374.625409999997</v>
      </c>
      <c r="R15" s="175">
        <f t="shared" si="4"/>
        <v>12173.32964</v>
      </c>
      <c r="S15" s="175">
        <f t="shared" si="4"/>
        <v>0</v>
      </c>
      <c r="T15" s="174">
        <f>H15+N15</f>
        <v>67186.201359999992</v>
      </c>
    </row>
    <row r="16" spans="1:20" x14ac:dyDescent="0.2">
      <c r="A16" s="173"/>
      <c r="B16" s="173" t="s">
        <v>179</v>
      </c>
      <c r="C16" s="175">
        <f t="shared" si="4"/>
        <v>92346.430420000004</v>
      </c>
      <c r="D16" s="175">
        <f t="shared" si="4"/>
        <v>16485.330580000002</v>
      </c>
      <c r="E16" s="175">
        <f t="shared" si="4"/>
        <v>19328.170750000001</v>
      </c>
      <c r="F16" s="175">
        <f t="shared" si="4"/>
        <v>36632.156880000002</v>
      </c>
      <c r="G16" s="175">
        <f t="shared" si="4"/>
        <v>0</v>
      </c>
      <c r="H16" s="174">
        <f t="shared" si="4"/>
        <v>164792.08862999998</v>
      </c>
      <c r="I16" s="175">
        <f t="shared" si="4"/>
        <v>37569.465400000001</v>
      </c>
      <c r="J16" s="175">
        <f t="shared" si="4"/>
        <v>3715.8308599999996</v>
      </c>
      <c r="K16" s="175">
        <f t="shared" si="4"/>
        <v>1587.5261999999998</v>
      </c>
      <c r="L16" s="175">
        <f t="shared" si="4"/>
        <v>3402.94353</v>
      </c>
      <c r="M16" s="175">
        <f t="shared" si="4"/>
        <v>0</v>
      </c>
      <c r="N16" s="174">
        <f t="shared" si="4"/>
        <v>46275.76599</v>
      </c>
      <c r="O16" s="175">
        <f t="shared" si="4"/>
        <v>129915.89582000001</v>
      </c>
      <c r="P16" s="175">
        <f t="shared" si="4"/>
        <v>20201.16144</v>
      </c>
      <c r="Q16" s="175">
        <f t="shared" si="4"/>
        <v>20915.696949999998</v>
      </c>
      <c r="R16" s="175">
        <f t="shared" si="4"/>
        <v>40035.100409999999</v>
      </c>
      <c r="S16" s="175">
        <f t="shared" si="4"/>
        <v>0</v>
      </c>
      <c r="T16" s="174">
        <f>H16+N16</f>
        <v>211067.85462</v>
      </c>
    </row>
    <row r="17" spans="1:20" s="162" customFormat="1" x14ac:dyDescent="0.2">
      <c r="A17" s="172"/>
      <c r="B17" s="172" t="s">
        <v>45</v>
      </c>
      <c r="C17" s="174">
        <f>SUM(C15:C16)</f>
        <v>113981.77433</v>
      </c>
      <c r="D17" s="174">
        <f t="shared" ref="D17:T17" si="5">SUM(D15:D16)</f>
        <v>23622.555380000002</v>
      </c>
      <c r="E17" s="174">
        <f t="shared" si="5"/>
        <v>39799.189480000001</v>
      </c>
      <c r="F17" s="174">
        <f t="shared" si="5"/>
        <v>48037.093659999999</v>
      </c>
      <c r="G17" s="174">
        <f t="shared" si="5"/>
        <v>0</v>
      </c>
      <c r="H17" s="174">
        <f t="shared" si="5"/>
        <v>225440.61284999998</v>
      </c>
      <c r="I17" s="174">
        <f t="shared" si="5"/>
        <v>41688.190880000002</v>
      </c>
      <c r="J17" s="174">
        <f t="shared" si="5"/>
        <v>4462.78298</v>
      </c>
      <c r="K17" s="174">
        <f t="shared" si="5"/>
        <v>2491.1328800000001</v>
      </c>
      <c r="L17" s="174">
        <f t="shared" si="5"/>
        <v>4171.3363900000004</v>
      </c>
      <c r="M17" s="174">
        <f t="shared" si="5"/>
        <v>0</v>
      </c>
      <c r="N17" s="174">
        <f t="shared" si="5"/>
        <v>52813.44313</v>
      </c>
      <c r="O17" s="174">
        <f t="shared" si="5"/>
        <v>155669.96520999999</v>
      </c>
      <c r="P17" s="174">
        <f t="shared" si="5"/>
        <v>28085.338360000002</v>
      </c>
      <c r="Q17" s="174">
        <f t="shared" si="5"/>
        <v>42290.322359999991</v>
      </c>
      <c r="R17" s="174">
        <f t="shared" si="5"/>
        <v>52208.430049999995</v>
      </c>
      <c r="S17" s="174">
        <f t="shared" si="5"/>
        <v>0</v>
      </c>
      <c r="T17" s="174">
        <f t="shared" si="5"/>
        <v>278254.05598</v>
      </c>
    </row>
    <row r="18" spans="1:20" x14ac:dyDescent="0.2">
      <c r="C18" s="178"/>
      <c r="D18" s="178"/>
      <c r="E18" s="178"/>
      <c r="F18" s="178"/>
      <c r="G18" s="178"/>
      <c r="H18" s="177"/>
      <c r="I18" s="178"/>
      <c r="J18" s="178"/>
      <c r="K18" s="178"/>
      <c r="L18" s="178"/>
      <c r="M18" s="178"/>
      <c r="N18" s="177"/>
      <c r="O18" s="178"/>
      <c r="P18" s="178"/>
    </row>
    <row r="19" spans="1:20" x14ac:dyDescent="0.2">
      <c r="A19" s="162" t="s">
        <v>187</v>
      </c>
      <c r="C19" s="161"/>
    </row>
    <row r="20" spans="1:20" x14ac:dyDescent="0.2">
      <c r="B20" s="173" t="s">
        <v>178</v>
      </c>
      <c r="C20" s="255">
        <v>786923.63862999994</v>
      </c>
      <c r="D20" s="237">
        <v>368321.93143</v>
      </c>
      <c r="E20" s="237">
        <v>982443.11823000002</v>
      </c>
      <c r="F20" s="237">
        <v>500547.84458999999</v>
      </c>
      <c r="G20" s="237">
        <v>0</v>
      </c>
      <c r="H20" s="177">
        <f>SUM(C20:G20)</f>
        <v>2638236.5328799998</v>
      </c>
      <c r="I20" s="237">
        <v>166650.96862</v>
      </c>
      <c r="J20" s="237">
        <v>18382.649730000001</v>
      </c>
      <c r="K20" s="237">
        <v>48072.41504</v>
      </c>
      <c r="L20" s="237">
        <v>32608.73907</v>
      </c>
      <c r="M20" s="237">
        <v>0</v>
      </c>
      <c r="N20" s="177">
        <f>SUM(I20:M20)</f>
        <v>265714.77246000001</v>
      </c>
      <c r="O20" s="178">
        <f t="shared" ref="O20:T21" si="6">C20+I20</f>
        <v>953574.60724999988</v>
      </c>
      <c r="P20" s="178">
        <f t="shared" si="6"/>
        <v>386704.58116</v>
      </c>
      <c r="Q20" s="178">
        <f t="shared" si="6"/>
        <v>1030515.53327</v>
      </c>
      <c r="R20" s="178">
        <f t="shared" si="6"/>
        <v>533156.58366</v>
      </c>
      <c r="S20" s="178">
        <f t="shared" si="6"/>
        <v>0</v>
      </c>
      <c r="T20" s="177">
        <f t="shared" si="6"/>
        <v>2903951.30534</v>
      </c>
    </row>
    <row r="21" spans="1:20" x14ac:dyDescent="0.2">
      <c r="B21" s="173" t="s">
        <v>179</v>
      </c>
      <c r="C21" s="255">
        <v>1375745.9669000001</v>
      </c>
      <c r="D21" s="237">
        <v>375061.55991000001</v>
      </c>
      <c r="E21" s="237">
        <v>419154.86648000003</v>
      </c>
      <c r="F21" s="237">
        <v>833856.70067999989</v>
      </c>
      <c r="G21" s="237">
        <v>0</v>
      </c>
      <c r="H21" s="177">
        <f>SUM(C21:G21)</f>
        <v>3003819.0939699998</v>
      </c>
      <c r="I21" s="237">
        <v>690131.05579000001</v>
      </c>
      <c r="J21" s="237">
        <v>51108.146939999999</v>
      </c>
      <c r="K21" s="237">
        <v>27476.281070000001</v>
      </c>
      <c r="L21" s="237">
        <v>62212.970430000001</v>
      </c>
      <c r="M21" s="237">
        <v>0</v>
      </c>
      <c r="N21" s="177">
        <f>SUM(I21:M21)</f>
        <v>830928.45423000003</v>
      </c>
      <c r="O21" s="178">
        <f t="shared" si="6"/>
        <v>2065877.02269</v>
      </c>
      <c r="P21" s="178">
        <f t="shared" si="6"/>
        <v>426169.70685000002</v>
      </c>
      <c r="Q21" s="178">
        <f t="shared" si="6"/>
        <v>446631.14755000005</v>
      </c>
      <c r="R21" s="178">
        <f t="shared" si="6"/>
        <v>896069.67110999988</v>
      </c>
      <c r="S21" s="178">
        <f t="shared" si="6"/>
        <v>0</v>
      </c>
      <c r="T21" s="177">
        <f t="shared" si="6"/>
        <v>3834747.5482000001</v>
      </c>
    </row>
    <row r="22" spans="1:20" s="162" customFormat="1" x14ac:dyDescent="0.2">
      <c r="B22" s="172" t="s">
        <v>45</v>
      </c>
      <c r="C22" s="177">
        <f>SUM(C20:C21)</f>
        <v>2162669.6055300003</v>
      </c>
      <c r="D22" s="177">
        <f t="shared" ref="D22:T22" si="7">SUM(D20:D21)</f>
        <v>743383.49133999995</v>
      </c>
      <c r="E22" s="177">
        <f t="shared" si="7"/>
        <v>1401597.98471</v>
      </c>
      <c r="F22" s="177">
        <f t="shared" si="7"/>
        <v>1334404.5452699999</v>
      </c>
      <c r="G22" s="177">
        <f t="shared" si="7"/>
        <v>0</v>
      </c>
      <c r="H22" s="177">
        <f t="shared" si="7"/>
        <v>5642055.6268499997</v>
      </c>
      <c r="I22" s="177">
        <f t="shared" si="7"/>
        <v>856782.02441000007</v>
      </c>
      <c r="J22" s="177">
        <f t="shared" si="7"/>
        <v>69490.796669999996</v>
      </c>
      <c r="K22" s="177">
        <f t="shared" si="7"/>
        <v>75548.696110000004</v>
      </c>
      <c r="L22" s="177">
        <f t="shared" si="7"/>
        <v>94821.709499999997</v>
      </c>
      <c r="M22" s="177">
        <f t="shared" si="7"/>
        <v>0</v>
      </c>
      <c r="N22" s="177">
        <f t="shared" si="7"/>
        <v>1096643.2266899999</v>
      </c>
      <c r="O22" s="177">
        <f t="shared" si="7"/>
        <v>3019451.6299399999</v>
      </c>
      <c r="P22" s="177">
        <f t="shared" si="7"/>
        <v>812874.28801000002</v>
      </c>
      <c r="Q22" s="177">
        <f t="shared" si="7"/>
        <v>1477146.6808200001</v>
      </c>
      <c r="R22" s="177">
        <f t="shared" si="7"/>
        <v>1429226.25477</v>
      </c>
      <c r="S22" s="177">
        <f t="shared" si="7"/>
        <v>0</v>
      </c>
      <c r="T22" s="177">
        <f t="shared" si="7"/>
        <v>6738698.8535399996</v>
      </c>
    </row>
    <row r="23" spans="1:20" x14ac:dyDescent="0.2">
      <c r="A23" s="162" t="s">
        <v>188</v>
      </c>
      <c r="C23" s="161"/>
    </row>
    <row r="24" spans="1:20" x14ac:dyDescent="0.2">
      <c r="B24" s="173" t="s">
        <v>178</v>
      </c>
      <c r="C24" s="255">
        <v>951670.41250999994</v>
      </c>
      <c r="D24" s="237">
        <v>520876.30341000005</v>
      </c>
      <c r="E24" s="237">
        <v>1084553.2499000002</v>
      </c>
      <c r="F24" s="237">
        <v>200301.0625</v>
      </c>
      <c r="G24" s="237">
        <v>0</v>
      </c>
      <c r="H24" s="177">
        <f>SUM(C24:G24)</f>
        <v>2757401.02832</v>
      </c>
      <c r="I24" s="237">
        <v>1044981.8994</v>
      </c>
      <c r="J24" s="237">
        <v>168019.30175000001</v>
      </c>
      <c r="K24" s="237">
        <v>80106.523650000003</v>
      </c>
      <c r="L24" s="237">
        <v>40488.650829999999</v>
      </c>
      <c r="M24" s="237">
        <v>0</v>
      </c>
      <c r="N24" s="177">
        <f>SUM(I24:M24)</f>
        <v>1333596.3756300001</v>
      </c>
      <c r="O24" s="178">
        <f t="shared" ref="O24:T25" si="8">C24+I24</f>
        <v>1996652.3119099999</v>
      </c>
      <c r="P24" s="178">
        <f t="shared" si="8"/>
        <v>688895.60516000004</v>
      </c>
      <c r="Q24" s="178">
        <f t="shared" si="8"/>
        <v>1164659.7735500003</v>
      </c>
      <c r="R24" s="178">
        <f t="shared" si="8"/>
        <v>240789.71333</v>
      </c>
      <c r="S24" s="178">
        <f t="shared" si="8"/>
        <v>0</v>
      </c>
      <c r="T24" s="177">
        <f t="shared" si="8"/>
        <v>4090997.4039500002</v>
      </c>
    </row>
    <row r="25" spans="1:20" x14ac:dyDescent="0.2">
      <c r="B25" s="173" t="s">
        <v>179</v>
      </c>
      <c r="C25" s="255">
        <v>7933215.9158000005</v>
      </c>
      <c r="D25" s="237">
        <v>2288582.0921</v>
      </c>
      <c r="E25" s="237">
        <v>1992050.8424000002</v>
      </c>
      <c r="F25" s="237">
        <v>2667840.7475000001</v>
      </c>
      <c r="G25" s="237">
        <v>0</v>
      </c>
      <c r="H25" s="177">
        <f>SUM(C25:G25)</f>
        <v>14881689.5978</v>
      </c>
      <c r="I25" s="237">
        <v>8924358.2789999992</v>
      </c>
      <c r="J25" s="237">
        <v>989302.15323000005</v>
      </c>
      <c r="K25" s="237">
        <v>255002.05399000001</v>
      </c>
      <c r="L25" s="237">
        <v>319226.24455</v>
      </c>
      <c r="M25" s="237">
        <v>0</v>
      </c>
      <c r="N25" s="177">
        <f>SUM(I25:M25)</f>
        <v>10487888.730770001</v>
      </c>
      <c r="O25" s="178">
        <f t="shared" si="8"/>
        <v>16857574.194800001</v>
      </c>
      <c r="P25" s="178">
        <f t="shared" si="8"/>
        <v>3277884.2453300003</v>
      </c>
      <c r="Q25" s="178">
        <f t="shared" si="8"/>
        <v>2247052.8963900004</v>
      </c>
      <c r="R25" s="178">
        <f t="shared" si="8"/>
        <v>2987066.99205</v>
      </c>
      <c r="S25" s="178">
        <f t="shared" si="8"/>
        <v>0</v>
      </c>
      <c r="T25" s="177">
        <f t="shared" si="8"/>
        <v>25369578.328570001</v>
      </c>
    </row>
    <row r="26" spans="1:20" s="162" customFormat="1" x14ac:dyDescent="0.2">
      <c r="B26" s="172" t="s">
        <v>45</v>
      </c>
      <c r="C26" s="177">
        <f>SUM(C24:C25)</f>
        <v>8884886.3283099998</v>
      </c>
      <c r="D26" s="177">
        <f t="shared" ref="D26:T26" si="9">SUM(D24:D25)</f>
        <v>2809458.3955100002</v>
      </c>
      <c r="E26" s="177">
        <f t="shared" si="9"/>
        <v>3076604.0923000006</v>
      </c>
      <c r="F26" s="177">
        <f t="shared" si="9"/>
        <v>2868141.81</v>
      </c>
      <c r="G26" s="177">
        <f t="shared" si="9"/>
        <v>0</v>
      </c>
      <c r="H26" s="177">
        <f t="shared" si="9"/>
        <v>17639090.626120001</v>
      </c>
      <c r="I26" s="177">
        <f t="shared" si="9"/>
        <v>9969340.1783999987</v>
      </c>
      <c r="J26" s="177">
        <f t="shared" si="9"/>
        <v>1157321.4549800002</v>
      </c>
      <c r="K26" s="177">
        <f t="shared" si="9"/>
        <v>335108.57764000003</v>
      </c>
      <c r="L26" s="177">
        <f t="shared" si="9"/>
        <v>359714.89538</v>
      </c>
      <c r="M26" s="177">
        <f t="shared" si="9"/>
        <v>0</v>
      </c>
      <c r="N26" s="177">
        <f t="shared" si="9"/>
        <v>11821485.106400002</v>
      </c>
      <c r="O26" s="177">
        <f t="shared" si="9"/>
        <v>18854226.50671</v>
      </c>
      <c r="P26" s="177">
        <f t="shared" si="9"/>
        <v>3966779.8504900001</v>
      </c>
      <c r="Q26" s="177">
        <f t="shared" si="9"/>
        <v>3411712.6699400004</v>
      </c>
      <c r="R26" s="177">
        <f t="shared" si="9"/>
        <v>3227856.7053800002</v>
      </c>
      <c r="S26" s="177">
        <f t="shared" si="9"/>
        <v>0</v>
      </c>
      <c r="T26" s="177">
        <f t="shared" si="9"/>
        <v>29460575.732519999</v>
      </c>
    </row>
    <row r="27" spans="1:20" x14ac:dyDescent="0.2">
      <c r="A27" s="162" t="s">
        <v>189</v>
      </c>
      <c r="C27" s="161"/>
    </row>
    <row r="28" spans="1:20" x14ac:dyDescent="0.2">
      <c r="B28" s="173" t="s">
        <v>178</v>
      </c>
      <c r="C28" s="178">
        <f>C20+C24</f>
        <v>1738594.0511399999</v>
      </c>
      <c r="D28" s="178">
        <f t="shared" ref="D28:T29" si="10">D20+D24</f>
        <v>889198.23484000005</v>
      </c>
      <c r="E28" s="178">
        <f t="shared" si="10"/>
        <v>2066996.3681300003</v>
      </c>
      <c r="F28" s="178">
        <f t="shared" si="10"/>
        <v>700848.90708999999</v>
      </c>
      <c r="G28" s="178">
        <f t="shared" si="10"/>
        <v>0</v>
      </c>
      <c r="H28" s="177">
        <f t="shared" si="10"/>
        <v>5395637.5612000003</v>
      </c>
      <c r="I28" s="178">
        <f t="shared" si="10"/>
        <v>1211632.8680199999</v>
      </c>
      <c r="J28" s="178">
        <f t="shared" si="10"/>
        <v>186401.95148000002</v>
      </c>
      <c r="K28" s="178">
        <f t="shared" si="10"/>
        <v>128178.93869000001</v>
      </c>
      <c r="L28" s="178">
        <f t="shared" si="10"/>
        <v>73097.389899999995</v>
      </c>
      <c r="M28" s="178">
        <f t="shared" si="10"/>
        <v>0</v>
      </c>
      <c r="N28" s="177">
        <f t="shared" si="10"/>
        <v>1599311.1480900003</v>
      </c>
      <c r="O28" s="178">
        <f t="shared" si="10"/>
        <v>2950226.91916</v>
      </c>
      <c r="P28" s="178">
        <f t="shared" si="10"/>
        <v>1075600.1863200001</v>
      </c>
      <c r="Q28" s="178">
        <f t="shared" si="10"/>
        <v>2195175.3068200005</v>
      </c>
      <c r="R28" s="178">
        <f t="shared" si="10"/>
        <v>773946.29698999994</v>
      </c>
      <c r="S28" s="178">
        <f t="shared" si="10"/>
        <v>0</v>
      </c>
      <c r="T28" s="177">
        <f t="shared" si="10"/>
        <v>6994948.7092899997</v>
      </c>
    </row>
    <row r="29" spans="1:20" x14ac:dyDescent="0.2">
      <c r="B29" s="173" t="s">
        <v>179</v>
      </c>
      <c r="C29" s="178">
        <f>C21+C25</f>
        <v>9308961.8827</v>
      </c>
      <c r="D29" s="178">
        <f t="shared" si="10"/>
        <v>2663643.6520099998</v>
      </c>
      <c r="E29" s="178">
        <f t="shared" si="10"/>
        <v>2411205.7088800003</v>
      </c>
      <c r="F29" s="178">
        <f t="shared" si="10"/>
        <v>3501697.4481799998</v>
      </c>
      <c r="G29" s="178">
        <f t="shared" si="10"/>
        <v>0</v>
      </c>
      <c r="H29" s="177">
        <f t="shared" si="10"/>
        <v>17885508.691769999</v>
      </c>
      <c r="I29" s="178">
        <f t="shared" si="10"/>
        <v>9614489.3347899988</v>
      </c>
      <c r="J29" s="178">
        <f t="shared" si="10"/>
        <v>1040410.3001700001</v>
      </c>
      <c r="K29" s="178">
        <f t="shared" si="10"/>
        <v>282478.33506000001</v>
      </c>
      <c r="L29" s="178">
        <f t="shared" si="10"/>
        <v>381439.21497999999</v>
      </c>
      <c r="M29" s="178">
        <f t="shared" si="10"/>
        <v>0</v>
      </c>
      <c r="N29" s="177">
        <f t="shared" si="10"/>
        <v>11318817.185000001</v>
      </c>
      <c r="O29" s="178">
        <f t="shared" si="10"/>
        <v>18923451.217490003</v>
      </c>
      <c r="P29" s="178">
        <f t="shared" si="10"/>
        <v>3704053.9521800005</v>
      </c>
      <c r="Q29" s="178">
        <f t="shared" si="10"/>
        <v>2693684.0439400002</v>
      </c>
      <c r="R29" s="178">
        <f t="shared" si="10"/>
        <v>3883136.66316</v>
      </c>
      <c r="S29" s="178">
        <f t="shared" si="10"/>
        <v>0</v>
      </c>
      <c r="T29" s="177">
        <f t="shared" si="10"/>
        <v>29204325.876770001</v>
      </c>
    </row>
    <row r="30" spans="1:20" s="162" customFormat="1" x14ac:dyDescent="0.2">
      <c r="B30" s="172" t="s">
        <v>45</v>
      </c>
      <c r="C30" s="177">
        <f>SUM(C28:C29)</f>
        <v>11047555.933839999</v>
      </c>
      <c r="D30" s="177">
        <f t="shared" ref="D30:T30" si="11">SUM(D28:D29)</f>
        <v>3552841.8868499999</v>
      </c>
      <c r="E30" s="177">
        <f t="shared" si="11"/>
        <v>4478202.0770100001</v>
      </c>
      <c r="F30" s="177">
        <f t="shared" si="11"/>
        <v>4202546.3552700002</v>
      </c>
      <c r="G30" s="177">
        <f t="shared" si="11"/>
        <v>0</v>
      </c>
      <c r="H30" s="177">
        <f t="shared" si="11"/>
        <v>23281146.252969999</v>
      </c>
      <c r="I30" s="177">
        <f t="shared" si="11"/>
        <v>10826122.202809999</v>
      </c>
      <c r="J30" s="177">
        <f t="shared" si="11"/>
        <v>1226812.25165</v>
      </c>
      <c r="K30" s="177">
        <f t="shared" si="11"/>
        <v>410657.27375000005</v>
      </c>
      <c r="L30" s="177">
        <f t="shared" si="11"/>
        <v>454536.60488</v>
      </c>
      <c r="M30" s="177">
        <f t="shared" si="11"/>
        <v>0</v>
      </c>
      <c r="N30" s="177">
        <f t="shared" si="11"/>
        <v>12918128.33309</v>
      </c>
      <c r="O30" s="177">
        <f t="shared" si="11"/>
        <v>21873678.136650003</v>
      </c>
      <c r="P30" s="177">
        <f t="shared" si="11"/>
        <v>4779654.1385000004</v>
      </c>
      <c r="Q30" s="177">
        <f t="shared" si="11"/>
        <v>4888859.3507600008</v>
      </c>
      <c r="R30" s="177">
        <f t="shared" si="11"/>
        <v>4657082.9601499997</v>
      </c>
      <c r="S30" s="177">
        <f t="shared" si="11"/>
        <v>0</v>
      </c>
      <c r="T30" s="177">
        <f t="shared" si="11"/>
        <v>36199274.586060002</v>
      </c>
    </row>
    <row r="31" spans="1:20" x14ac:dyDescent="0.2">
      <c r="C31" s="161"/>
    </row>
    <row r="32" spans="1:20" x14ac:dyDescent="0.2">
      <c r="A32" s="172" t="s">
        <v>190</v>
      </c>
      <c r="B32" s="173"/>
      <c r="C32" s="173"/>
      <c r="D32" s="173"/>
      <c r="E32" s="173"/>
      <c r="F32" s="173"/>
      <c r="G32" s="173"/>
      <c r="H32" s="172"/>
      <c r="I32" s="173"/>
      <c r="J32" s="173"/>
      <c r="K32" s="173"/>
      <c r="L32" s="173"/>
      <c r="M32" s="173"/>
      <c r="N32" s="172"/>
      <c r="O32" s="173"/>
      <c r="P32" s="173"/>
      <c r="Q32" s="173"/>
      <c r="R32" s="173"/>
      <c r="S32" s="173"/>
      <c r="T32" s="172"/>
    </row>
    <row r="33" spans="1:20" x14ac:dyDescent="0.2">
      <c r="A33" s="173"/>
      <c r="B33" s="173" t="s">
        <v>178</v>
      </c>
      <c r="C33" s="253">
        <v>107234.07314000001</v>
      </c>
      <c r="D33" s="254">
        <v>41645.765729999999</v>
      </c>
      <c r="E33" s="254">
        <v>234947.02241999999</v>
      </c>
      <c r="F33" s="254">
        <v>29759.730809999997</v>
      </c>
      <c r="G33" s="254">
        <v>16246.75685</v>
      </c>
      <c r="H33" s="174">
        <f>SUM(C33:G33)</f>
        <v>429833.34895000001</v>
      </c>
      <c r="I33" s="254">
        <v>12897.84852</v>
      </c>
      <c r="J33" s="254">
        <v>2402.9379199999998</v>
      </c>
      <c r="K33" s="254">
        <v>11704.187689999999</v>
      </c>
      <c r="L33" s="254">
        <v>4332.3479299999999</v>
      </c>
      <c r="M33" s="254">
        <v>0</v>
      </c>
      <c r="N33" s="174">
        <f>SUM(I33:M33)</f>
        <v>31337.322059999999</v>
      </c>
      <c r="O33" s="175">
        <f t="shared" ref="O33:T34" si="12">C33+I33</f>
        <v>120131.92166000001</v>
      </c>
      <c r="P33" s="175">
        <f t="shared" si="12"/>
        <v>44048.703649999996</v>
      </c>
      <c r="Q33" s="175">
        <f t="shared" si="12"/>
        <v>246651.21010999999</v>
      </c>
      <c r="R33" s="175">
        <f t="shared" si="12"/>
        <v>34092.078739999997</v>
      </c>
      <c r="S33" s="175">
        <f t="shared" si="12"/>
        <v>16246.75685</v>
      </c>
      <c r="T33" s="174">
        <f t="shared" si="12"/>
        <v>461170.67100999999</v>
      </c>
    </row>
    <row r="34" spans="1:20" x14ac:dyDescent="0.2">
      <c r="A34" s="173"/>
      <c r="B34" s="173" t="s">
        <v>179</v>
      </c>
      <c r="C34" s="253">
        <v>75672.337950000001</v>
      </c>
      <c r="D34" s="254">
        <v>34150.813070000004</v>
      </c>
      <c r="E34" s="254">
        <v>52900.97234</v>
      </c>
      <c r="F34" s="254">
        <v>29116.18102</v>
      </c>
      <c r="G34" s="254">
        <v>11191.661820000001</v>
      </c>
      <c r="H34" s="174">
        <f>SUM(C34:G34)</f>
        <v>203031.9662</v>
      </c>
      <c r="I34" s="254">
        <v>39156.74368</v>
      </c>
      <c r="J34" s="254">
        <v>5279.0315700000001</v>
      </c>
      <c r="K34" s="254">
        <v>3261.84566</v>
      </c>
      <c r="L34" s="254">
        <v>3871.7719400000001</v>
      </c>
      <c r="M34" s="254">
        <v>7598.4724500000002</v>
      </c>
      <c r="N34" s="174">
        <f>SUM(I34:M34)</f>
        <v>59167.865299999998</v>
      </c>
      <c r="O34" s="175">
        <f t="shared" si="12"/>
        <v>114829.08163</v>
      </c>
      <c r="P34" s="175">
        <f t="shared" si="12"/>
        <v>39429.844640000003</v>
      </c>
      <c r="Q34" s="175">
        <f t="shared" si="12"/>
        <v>56162.817999999999</v>
      </c>
      <c r="R34" s="175">
        <f t="shared" si="12"/>
        <v>32987.952960000002</v>
      </c>
      <c r="S34" s="175">
        <f t="shared" si="12"/>
        <v>18790.134270000002</v>
      </c>
      <c r="T34" s="174">
        <f t="shared" si="12"/>
        <v>262199.83149999997</v>
      </c>
    </row>
    <row r="35" spans="1:20" s="162" customFormat="1" x14ac:dyDescent="0.2">
      <c r="A35" s="172"/>
      <c r="B35" s="172" t="s">
        <v>45</v>
      </c>
      <c r="C35" s="174">
        <f>SUM(C33:C34)</f>
        <v>182906.41109000001</v>
      </c>
      <c r="D35" s="174">
        <f t="shared" ref="D35:T35" si="13">SUM(D33:D34)</f>
        <v>75796.578800000003</v>
      </c>
      <c r="E35" s="174">
        <f t="shared" si="13"/>
        <v>287847.99475999997</v>
      </c>
      <c r="F35" s="174">
        <f t="shared" si="13"/>
        <v>58875.911829999997</v>
      </c>
      <c r="G35" s="174">
        <f t="shared" si="13"/>
        <v>27438.418669999999</v>
      </c>
      <c r="H35" s="174">
        <f t="shared" si="13"/>
        <v>632865.31515000004</v>
      </c>
      <c r="I35" s="174">
        <f t="shared" si="13"/>
        <v>52054.592199999999</v>
      </c>
      <c r="J35" s="174">
        <f t="shared" si="13"/>
        <v>7681.9694899999995</v>
      </c>
      <c r="K35" s="174">
        <f t="shared" si="13"/>
        <v>14966.033349999998</v>
      </c>
      <c r="L35" s="174">
        <f t="shared" si="13"/>
        <v>8204.1198700000004</v>
      </c>
      <c r="M35" s="174">
        <f t="shared" si="13"/>
        <v>7598.4724500000002</v>
      </c>
      <c r="N35" s="174">
        <f t="shared" si="13"/>
        <v>90505.187359999996</v>
      </c>
      <c r="O35" s="174">
        <f t="shared" si="13"/>
        <v>234961.00329000002</v>
      </c>
      <c r="P35" s="174">
        <f t="shared" si="13"/>
        <v>83478.548290000006</v>
      </c>
      <c r="Q35" s="174">
        <f t="shared" si="13"/>
        <v>302814.02810999996</v>
      </c>
      <c r="R35" s="174">
        <f t="shared" si="13"/>
        <v>67080.031699999992</v>
      </c>
      <c r="S35" s="174">
        <f t="shared" si="13"/>
        <v>35036.89112</v>
      </c>
      <c r="T35" s="174">
        <f t="shared" si="13"/>
        <v>723370.50251000002</v>
      </c>
    </row>
    <row r="36" spans="1:20" x14ac:dyDescent="0.2">
      <c r="A36" s="172" t="s">
        <v>191</v>
      </c>
      <c r="B36" s="173"/>
      <c r="C36" s="173"/>
      <c r="D36" s="173"/>
      <c r="E36" s="173"/>
      <c r="F36" s="173"/>
      <c r="G36" s="173"/>
      <c r="H36" s="172"/>
      <c r="I36" s="173"/>
      <c r="J36" s="173"/>
      <c r="K36" s="173"/>
      <c r="L36" s="173"/>
      <c r="M36" s="173"/>
      <c r="N36" s="172"/>
      <c r="O36" s="173"/>
      <c r="P36" s="173"/>
      <c r="Q36" s="173"/>
      <c r="R36" s="173"/>
      <c r="S36" s="173"/>
      <c r="T36" s="172"/>
    </row>
    <row r="37" spans="1:20" x14ac:dyDescent="0.2">
      <c r="A37" s="173"/>
      <c r="B37" s="173" t="s">
        <v>178</v>
      </c>
      <c r="C37" s="253">
        <v>84964.656849999999</v>
      </c>
      <c r="D37" s="254">
        <v>73169.9859</v>
      </c>
      <c r="E37" s="254">
        <v>244194.45514999999</v>
      </c>
      <c r="F37" s="254">
        <v>12563.171679999999</v>
      </c>
      <c r="G37" s="254">
        <v>19059.613410000002</v>
      </c>
      <c r="H37" s="174">
        <f>SUM(C37:G37)</f>
        <v>433951.88298999995</v>
      </c>
      <c r="I37" s="254">
        <v>73519.274579999998</v>
      </c>
      <c r="J37" s="254">
        <v>28617.848100000003</v>
      </c>
      <c r="K37" s="254">
        <v>18933.672739999998</v>
      </c>
      <c r="L37" s="254">
        <v>2004.6118200000001</v>
      </c>
      <c r="M37" s="254">
        <v>10649.08469</v>
      </c>
      <c r="N37" s="174">
        <f>SUM(I37:M37)</f>
        <v>133724.49192999999</v>
      </c>
      <c r="O37" s="175">
        <f t="shared" ref="O37:T38" si="14">C37+I37</f>
        <v>158483.93143</v>
      </c>
      <c r="P37" s="175">
        <f t="shared" si="14"/>
        <v>101787.834</v>
      </c>
      <c r="Q37" s="175">
        <f t="shared" si="14"/>
        <v>263128.12789</v>
      </c>
      <c r="R37" s="175">
        <f t="shared" si="14"/>
        <v>14567.7835</v>
      </c>
      <c r="S37" s="175">
        <f t="shared" si="14"/>
        <v>29708.698100000001</v>
      </c>
      <c r="T37" s="174">
        <f t="shared" si="14"/>
        <v>567676.37491999997</v>
      </c>
    </row>
    <row r="38" spans="1:20" x14ac:dyDescent="0.2">
      <c r="A38" s="173"/>
      <c r="B38" s="173" t="s">
        <v>179</v>
      </c>
      <c r="C38" s="253">
        <v>386662.41357999999</v>
      </c>
      <c r="D38" s="254">
        <v>188098.12222999998</v>
      </c>
      <c r="E38" s="254">
        <v>239190.72766999999</v>
      </c>
      <c r="F38" s="254">
        <v>102559.10708</v>
      </c>
      <c r="G38" s="254">
        <v>68336.069839999996</v>
      </c>
      <c r="H38" s="174">
        <f>SUM(C38:G38)</f>
        <v>984846.44039999996</v>
      </c>
      <c r="I38" s="254">
        <v>429765.36230000004</v>
      </c>
      <c r="J38" s="254">
        <v>95493.330099999992</v>
      </c>
      <c r="K38" s="254">
        <v>28344.632809999999</v>
      </c>
      <c r="L38" s="254">
        <v>14466.056420000001</v>
      </c>
      <c r="M38" s="254">
        <v>61959.024509999996</v>
      </c>
      <c r="N38" s="174">
        <f>SUM(I38:M38)</f>
        <v>630028.40614000009</v>
      </c>
      <c r="O38" s="175">
        <f t="shared" si="14"/>
        <v>816427.77588000009</v>
      </c>
      <c r="P38" s="175">
        <f t="shared" si="14"/>
        <v>283591.45233</v>
      </c>
      <c r="Q38" s="175">
        <f t="shared" si="14"/>
        <v>267535.36047999997</v>
      </c>
      <c r="R38" s="175">
        <f t="shared" si="14"/>
        <v>117025.1635</v>
      </c>
      <c r="S38" s="175">
        <f t="shared" si="14"/>
        <v>130295.09435</v>
      </c>
      <c r="T38" s="174">
        <f t="shared" si="14"/>
        <v>1614874.8465400001</v>
      </c>
    </row>
    <row r="39" spans="1:20" s="162" customFormat="1" x14ac:dyDescent="0.2">
      <c r="A39" s="172"/>
      <c r="B39" s="172" t="s">
        <v>45</v>
      </c>
      <c r="C39" s="174">
        <f>SUM(C37:C38)</f>
        <v>471627.07042999996</v>
      </c>
      <c r="D39" s="174">
        <f t="shared" ref="D39:T39" si="15">SUM(D37:D38)</f>
        <v>261268.10812999998</v>
      </c>
      <c r="E39" s="174">
        <f t="shared" si="15"/>
        <v>483385.18281999999</v>
      </c>
      <c r="F39" s="174">
        <f t="shared" si="15"/>
        <v>115122.27876</v>
      </c>
      <c r="G39" s="174">
        <f t="shared" si="15"/>
        <v>87395.683250000002</v>
      </c>
      <c r="H39" s="174">
        <f t="shared" si="15"/>
        <v>1418798.32339</v>
      </c>
      <c r="I39" s="174">
        <f t="shared" si="15"/>
        <v>503284.63688000001</v>
      </c>
      <c r="J39" s="174">
        <f t="shared" si="15"/>
        <v>124111.17819999999</v>
      </c>
      <c r="K39" s="174">
        <f t="shared" si="15"/>
        <v>47278.305549999997</v>
      </c>
      <c r="L39" s="174">
        <f t="shared" si="15"/>
        <v>16470.668239999999</v>
      </c>
      <c r="M39" s="174">
        <f t="shared" si="15"/>
        <v>72608.109199999992</v>
      </c>
      <c r="N39" s="174">
        <f t="shared" si="15"/>
        <v>763752.89807000011</v>
      </c>
      <c r="O39" s="174">
        <f t="shared" si="15"/>
        <v>974911.70731000009</v>
      </c>
      <c r="P39" s="174">
        <f t="shared" si="15"/>
        <v>385379.28633000003</v>
      </c>
      <c r="Q39" s="174">
        <f t="shared" si="15"/>
        <v>530663.48836999992</v>
      </c>
      <c r="R39" s="174">
        <f t="shared" si="15"/>
        <v>131592.94699999999</v>
      </c>
      <c r="S39" s="174">
        <f t="shared" si="15"/>
        <v>160003.79245000001</v>
      </c>
      <c r="T39" s="174">
        <f t="shared" si="15"/>
        <v>2182551.2214600001</v>
      </c>
    </row>
    <row r="40" spans="1:20" x14ac:dyDescent="0.2">
      <c r="A40" s="172" t="s">
        <v>192</v>
      </c>
      <c r="B40" s="173"/>
      <c r="C40" s="173"/>
      <c r="D40" s="173"/>
      <c r="E40" s="173"/>
      <c r="F40" s="173"/>
      <c r="G40" s="173"/>
      <c r="H40" s="172"/>
      <c r="I40" s="173"/>
      <c r="J40" s="173"/>
      <c r="K40" s="173"/>
      <c r="L40" s="173"/>
      <c r="M40" s="173"/>
      <c r="N40" s="172"/>
      <c r="O40" s="173"/>
      <c r="P40" s="173"/>
      <c r="Q40" s="173"/>
      <c r="R40" s="173"/>
      <c r="S40" s="173"/>
      <c r="T40" s="172"/>
    </row>
    <row r="41" spans="1:20" x14ac:dyDescent="0.2">
      <c r="A41" s="173"/>
      <c r="B41" s="173" t="s">
        <v>178</v>
      </c>
      <c r="C41" s="175">
        <f>C33+C37</f>
        <v>192198.72999000002</v>
      </c>
      <c r="D41" s="175">
        <f t="shared" ref="D41:T42" si="16">D33+D37</f>
        <v>114815.75163</v>
      </c>
      <c r="E41" s="175">
        <f t="shared" si="16"/>
        <v>479141.47756999999</v>
      </c>
      <c r="F41" s="175">
        <f t="shared" si="16"/>
        <v>42322.902489999993</v>
      </c>
      <c r="G41" s="175">
        <f t="shared" si="16"/>
        <v>35306.370260000003</v>
      </c>
      <c r="H41" s="174">
        <f t="shared" si="16"/>
        <v>863785.23193999997</v>
      </c>
      <c r="I41" s="175">
        <f t="shared" si="16"/>
        <v>86417.123099999997</v>
      </c>
      <c r="J41" s="175">
        <f t="shared" si="16"/>
        <v>31020.786020000003</v>
      </c>
      <c r="K41" s="175">
        <f t="shared" si="16"/>
        <v>30637.860429999997</v>
      </c>
      <c r="L41" s="175">
        <f t="shared" si="16"/>
        <v>6336.95975</v>
      </c>
      <c r="M41" s="175">
        <f t="shared" si="16"/>
        <v>10649.08469</v>
      </c>
      <c r="N41" s="174">
        <f t="shared" si="16"/>
        <v>165061.81399</v>
      </c>
      <c r="O41" s="175">
        <f t="shared" si="16"/>
        <v>278615.85308999999</v>
      </c>
      <c r="P41" s="175">
        <f t="shared" si="16"/>
        <v>145836.53765000001</v>
      </c>
      <c r="Q41" s="175">
        <f t="shared" si="16"/>
        <v>509779.33799999999</v>
      </c>
      <c r="R41" s="175">
        <f t="shared" si="16"/>
        <v>48659.862239999995</v>
      </c>
      <c r="S41" s="175">
        <f t="shared" si="16"/>
        <v>45955.454949999999</v>
      </c>
      <c r="T41" s="174">
        <f t="shared" si="16"/>
        <v>1028847.04593</v>
      </c>
    </row>
    <row r="42" spans="1:20" x14ac:dyDescent="0.2">
      <c r="A42" s="173"/>
      <c r="B42" s="173" t="s">
        <v>179</v>
      </c>
      <c r="C42" s="175">
        <f>C34+C38</f>
        <v>462334.75153000001</v>
      </c>
      <c r="D42" s="175">
        <f t="shared" si="16"/>
        <v>222248.93529999998</v>
      </c>
      <c r="E42" s="175">
        <f t="shared" si="16"/>
        <v>292091.70000999997</v>
      </c>
      <c r="F42" s="175">
        <f t="shared" si="16"/>
        <v>131675.28810000001</v>
      </c>
      <c r="G42" s="175">
        <f t="shared" si="16"/>
        <v>79527.73165999999</v>
      </c>
      <c r="H42" s="174">
        <f t="shared" si="16"/>
        <v>1187878.4065999999</v>
      </c>
      <c r="I42" s="175">
        <f t="shared" si="16"/>
        <v>468922.10598000005</v>
      </c>
      <c r="J42" s="175">
        <f t="shared" si="16"/>
        <v>100772.36167</v>
      </c>
      <c r="K42" s="175">
        <f t="shared" si="16"/>
        <v>31606.478469999998</v>
      </c>
      <c r="L42" s="175">
        <f t="shared" si="16"/>
        <v>18337.82836</v>
      </c>
      <c r="M42" s="175">
        <f t="shared" si="16"/>
        <v>69557.496959999989</v>
      </c>
      <c r="N42" s="174">
        <f t="shared" si="16"/>
        <v>689196.27144000004</v>
      </c>
      <c r="O42" s="175">
        <f t="shared" si="16"/>
        <v>931256.85751000012</v>
      </c>
      <c r="P42" s="175">
        <f t="shared" si="16"/>
        <v>323021.29697000002</v>
      </c>
      <c r="Q42" s="175">
        <f t="shared" si="16"/>
        <v>323698.17848</v>
      </c>
      <c r="R42" s="175">
        <f t="shared" si="16"/>
        <v>150013.11645999999</v>
      </c>
      <c r="S42" s="175">
        <f t="shared" si="16"/>
        <v>149085.22862000001</v>
      </c>
      <c r="T42" s="174">
        <f t="shared" si="16"/>
        <v>1877074.6780400001</v>
      </c>
    </row>
    <row r="43" spans="1:20" s="162" customFormat="1" x14ac:dyDescent="0.2">
      <c r="A43" s="172"/>
      <c r="B43" s="172" t="s">
        <v>45</v>
      </c>
      <c r="C43" s="174">
        <f>SUM(C41:C42)</f>
        <v>654533.48152000003</v>
      </c>
      <c r="D43" s="174">
        <f t="shared" ref="D43:T43" si="17">SUM(D41:D42)</f>
        <v>337064.68692999997</v>
      </c>
      <c r="E43" s="174">
        <f t="shared" si="17"/>
        <v>771233.1775799999</v>
      </c>
      <c r="F43" s="174">
        <f t="shared" si="17"/>
        <v>173998.19059000001</v>
      </c>
      <c r="G43" s="174">
        <f t="shared" si="17"/>
        <v>114834.10191999999</v>
      </c>
      <c r="H43" s="174">
        <f t="shared" si="17"/>
        <v>2051663.6385399997</v>
      </c>
      <c r="I43" s="174">
        <f t="shared" si="17"/>
        <v>555339.22908000008</v>
      </c>
      <c r="J43" s="174">
        <f t="shared" si="17"/>
        <v>131793.14769000001</v>
      </c>
      <c r="K43" s="174">
        <f t="shared" si="17"/>
        <v>62244.338899999995</v>
      </c>
      <c r="L43" s="174">
        <f t="shared" si="17"/>
        <v>24674.788110000001</v>
      </c>
      <c r="M43" s="174">
        <f t="shared" si="17"/>
        <v>80206.581649999993</v>
      </c>
      <c r="N43" s="174">
        <f t="shared" si="17"/>
        <v>854258.08542999998</v>
      </c>
      <c r="O43" s="174">
        <f t="shared" si="17"/>
        <v>1209872.7106000001</v>
      </c>
      <c r="P43" s="174">
        <f t="shared" si="17"/>
        <v>468857.83462000004</v>
      </c>
      <c r="Q43" s="174">
        <f t="shared" si="17"/>
        <v>833477.51647999999</v>
      </c>
      <c r="R43" s="174">
        <f t="shared" si="17"/>
        <v>198672.97869999998</v>
      </c>
      <c r="S43" s="174">
        <f t="shared" si="17"/>
        <v>195040.68356999999</v>
      </c>
      <c r="T43" s="174">
        <f t="shared" si="17"/>
        <v>2905921.7239700002</v>
      </c>
    </row>
    <row r="44" spans="1:20" x14ac:dyDescent="0.2">
      <c r="C44" s="161"/>
    </row>
    <row r="45" spans="1:20" x14ac:dyDescent="0.2">
      <c r="A45" s="162" t="s">
        <v>193</v>
      </c>
      <c r="C45" s="161"/>
    </row>
    <row r="46" spans="1:20" x14ac:dyDescent="0.2">
      <c r="B46" s="173" t="s">
        <v>178</v>
      </c>
      <c r="C46" s="255">
        <v>1452.7509700000001</v>
      </c>
      <c r="D46" s="237">
        <v>297.58546999999999</v>
      </c>
      <c r="E46" s="237">
        <v>1396.4884299999999</v>
      </c>
      <c r="F46" s="237">
        <v>246.76621</v>
      </c>
      <c r="G46" s="237">
        <v>338.91266999999999</v>
      </c>
      <c r="H46" s="177">
        <f>SUM(C46:G46)</f>
        <v>3732.5037500000003</v>
      </c>
      <c r="I46" s="237">
        <v>91.57105</v>
      </c>
      <c r="J46" s="237">
        <v>10.337350000000001</v>
      </c>
      <c r="K46" s="237">
        <v>38.889489999999995</v>
      </c>
      <c r="L46" s="237">
        <v>12.814639999999999</v>
      </c>
      <c r="M46" s="237">
        <v>0</v>
      </c>
      <c r="N46" s="177">
        <f>SUM(I46:M46)</f>
        <v>153.61252999999999</v>
      </c>
      <c r="O46" s="178">
        <f t="shared" ref="O46:T47" si="18">C46+I46</f>
        <v>1544.3220200000001</v>
      </c>
      <c r="P46" s="178">
        <f t="shared" si="18"/>
        <v>307.92282</v>
      </c>
      <c r="Q46" s="178">
        <f t="shared" si="18"/>
        <v>1435.3779199999999</v>
      </c>
      <c r="R46" s="178">
        <f t="shared" si="18"/>
        <v>259.58085</v>
      </c>
      <c r="S46" s="178">
        <f t="shared" si="18"/>
        <v>338.91266999999999</v>
      </c>
      <c r="T46" s="177">
        <f t="shared" si="18"/>
        <v>3886.1162800000002</v>
      </c>
    </row>
    <row r="47" spans="1:20" x14ac:dyDescent="0.2">
      <c r="B47" s="173" t="s">
        <v>179</v>
      </c>
      <c r="C47" s="255">
        <v>1059.6169</v>
      </c>
      <c r="D47" s="237">
        <v>209.34421</v>
      </c>
      <c r="E47" s="237">
        <v>223.19910000000002</v>
      </c>
      <c r="F47" s="237">
        <v>187.53664000000001</v>
      </c>
      <c r="G47" s="237">
        <v>216.93106</v>
      </c>
      <c r="H47" s="177">
        <f>SUM(C47:G47)</f>
        <v>1896.6279100000002</v>
      </c>
      <c r="I47" s="237">
        <v>219.93668</v>
      </c>
      <c r="J47" s="237">
        <v>21.181519999999999</v>
      </c>
      <c r="K47" s="237">
        <v>8.0057700000000001</v>
      </c>
      <c r="L47" s="237">
        <v>12.74343</v>
      </c>
      <c r="M47" s="237">
        <v>50.473769999999995</v>
      </c>
      <c r="N47" s="177">
        <f>SUM(I47:M47)</f>
        <v>312.34117000000003</v>
      </c>
      <c r="O47" s="178">
        <f t="shared" si="18"/>
        <v>1279.55358</v>
      </c>
      <c r="P47" s="178">
        <f t="shared" si="18"/>
        <v>230.52573000000001</v>
      </c>
      <c r="Q47" s="178">
        <f t="shared" si="18"/>
        <v>231.20487000000003</v>
      </c>
      <c r="R47" s="178">
        <f t="shared" si="18"/>
        <v>200.28006999999999</v>
      </c>
      <c r="S47" s="178">
        <f t="shared" si="18"/>
        <v>267.40483</v>
      </c>
      <c r="T47" s="177">
        <f t="shared" si="18"/>
        <v>2208.9690800000003</v>
      </c>
    </row>
    <row r="48" spans="1:20" s="162" customFormat="1" x14ac:dyDescent="0.2">
      <c r="B48" s="172" t="s">
        <v>45</v>
      </c>
      <c r="C48" s="177">
        <f>SUM(C46:C47)</f>
        <v>2512.36787</v>
      </c>
      <c r="D48" s="177">
        <f t="shared" ref="D48:T48" si="19">SUM(D46:D47)</f>
        <v>506.92967999999996</v>
      </c>
      <c r="E48" s="177">
        <f t="shared" si="19"/>
        <v>1619.6875299999999</v>
      </c>
      <c r="F48" s="177">
        <f t="shared" si="19"/>
        <v>434.30285000000003</v>
      </c>
      <c r="G48" s="177">
        <f t="shared" si="19"/>
        <v>555.84373000000005</v>
      </c>
      <c r="H48" s="177">
        <f t="shared" si="19"/>
        <v>5629.1316600000009</v>
      </c>
      <c r="I48" s="177">
        <f t="shared" si="19"/>
        <v>311.50772999999998</v>
      </c>
      <c r="J48" s="177">
        <f t="shared" si="19"/>
        <v>31.51887</v>
      </c>
      <c r="K48" s="177">
        <f t="shared" si="19"/>
        <v>46.895259999999993</v>
      </c>
      <c r="L48" s="177">
        <f t="shared" si="19"/>
        <v>25.558070000000001</v>
      </c>
      <c r="M48" s="177">
        <f t="shared" si="19"/>
        <v>50.473769999999995</v>
      </c>
      <c r="N48" s="177">
        <f t="shared" si="19"/>
        <v>465.95370000000003</v>
      </c>
      <c r="O48" s="177">
        <f t="shared" si="19"/>
        <v>2823.8756000000003</v>
      </c>
      <c r="P48" s="177">
        <f t="shared" si="19"/>
        <v>538.44855000000007</v>
      </c>
      <c r="Q48" s="177">
        <f t="shared" si="19"/>
        <v>1666.5827899999999</v>
      </c>
      <c r="R48" s="177">
        <f t="shared" si="19"/>
        <v>459.86091999999996</v>
      </c>
      <c r="S48" s="177">
        <f t="shared" si="19"/>
        <v>606.3175</v>
      </c>
      <c r="T48" s="177">
        <f t="shared" si="19"/>
        <v>6095.0853600000009</v>
      </c>
    </row>
    <row r="49" spans="1:20" x14ac:dyDescent="0.2">
      <c r="A49" s="162" t="s">
        <v>194</v>
      </c>
      <c r="C49" s="161"/>
    </row>
    <row r="50" spans="1:20" x14ac:dyDescent="0.2">
      <c r="B50" s="173" t="s">
        <v>178</v>
      </c>
      <c r="C50" s="255">
        <v>980.38995</v>
      </c>
      <c r="D50" s="237">
        <v>392.94882000000001</v>
      </c>
      <c r="E50" s="237">
        <v>1049.3226599999998</v>
      </c>
      <c r="F50" s="237">
        <v>153.24336</v>
      </c>
      <c r="G50" s="237">
        <v>245.92045999999999</v>
      </c>
      <c r="H50" s="177">
        <f>SUM(C50:G50)</f>
        <v>2821.8252499999999</v>
      </c>
      <c r="I50" s="237">
        <v>233.12141</v>
      </c>
      <c r="J50" s="237">
        <v>86.386949999999999</v>
      </c>
      <c r="K50" s="237">
        <v>61.156410000000001</v>
      </c>
      <c r="L50" s="237">
        <v>12.985700000000001</v>
      </c>
      <c r="M50" s="237">
        <v>65.655779999999993</v>
      </c>
      <c r="N50" s="177">
        <f>SUM(I50:M50)</f>
        <v>459.30624999999998</v>
      </c>
      <c r="O50" s="178">
        <f t="shared" ref="O50:T51" si="20">C50+I50</f>
        <v>1213.51136</v>
      </c>
      <c r="P50" s="178">
        <f t="shared" si="20"/>
        <v>479.33577000000002</v>
      </c>
      <c r="Q50" s="178">
        <f t="shared" si="20"/>
        <v>1110.4790699999999</v>
      </c>
      <c r="R50" s="178">
        <f t="shared" si="20"/>
        <v>166.22906</v>
      </c>
      <c r="S50" s="178">
        <f t="shared" si="20"/>
        <v>311.57623999999998</v>
      </c>
      <c r="T50" s="177">
        <f t="shared" si="20"/>
        <v>3281.1315</v>
      </c>
    </row>
    <row r="51" spans="1:20" x14ac:dyDescent="0.2">
      <c r="B51" s="173" t="s">
        <v>179</v>
      </c>
      <c r="C51" s="255">
        <v>3617.73659</v>
      </c>
      <c r="D51" s="237">
        <v>744.41293999999994</v>
      </c>
      <c r="E51" s="237">
        <v>966.08391000000006</v>
      </c>
      <c r="F51" s="237">
        <v>570.98726999999997</v>
      </c>
      <c r="G51" s="237">
        <v>856.07631000000003</v>
      </c>
      <c r="H51" s="177">
        <f>SUM(C51:G51)</f>
        <v>6755.29702</v>
      </c>
      <c r="I51" s="237">
        <v>1551.15381</v>
      </c>
      <c r="J51" s="237">
        <v>223.99001000000001</v>
      </c>
      <c r="K51" s="237">
        <v>85.86412</v>
      </c>
      <c r="L51" s="237">
        <v>66.307910000000007</v>
      </c>
      <c r="M51" s="237">
        <v>410.02744000000001</v>
      </c>
      <c r="N51" s="177">
        <f>SUM(I51:M51)</f>
        <v>2337.3432899999998</v>
      </c>
      <c r="O51" s="178">
        <f t="shared" si="20"/>
        <v>5168.8904000000002</v>
      </c>
      <c r="P51" s="178">
        <f t="shared" si="20"/>
        <v>968.40294999999992</v>
      </c>
      <c r="Q51" s="178">
        <f t="shared" si="20"/>
        <v>1051.94803</v>
      </c>
      <c r="R51" s="178">
        <f t="shared" si="20"/>
        <v>637.29517999999996</v>
      </c>
      <c r="S51" s="178">
        <f t="shared" si="20"/>
        <v>1266.10375</v>
      </c>
      <c r="T51" s="177">
        <f t="shared" si="20"/>
        <v>9092.6403099999989</v>
      </c>
    </row>
    <row r="52" spans="1:20" s="162" customFormat="1" x14ac:dyDescent="0.2">
      <c r="B52" s="172" t="s">
        <v>45</v>
      </c>
      <c r="C52" s="177">
        <f>SUM(C50:C51)</f>
        <v>4598.1265400000002</v>
      </c>
      <c r="D52" s="177">
        <f t="shared" ref="D52:T52" si="21">SUM(D50:D51)</f>
        <v>1137.36176</v>
      </c>
      <c r="E52" s="177">
        <f t="shared" si="21"/>
        <v>2015.4065699999999</v>
      </c>
      <c r="F52" s="177">
        <f t="shared" si="21"/>
        <v>724.23063000000002</v>
      </c>
      <c r="G52" s="177">
        <f t="shared" si="21"/>
        <v>1101.99677</v>
      </c>
      <c r="H52" s="177">
        <f t="shared" si="21"/>
        <v>9577.1222699999998</v>
      </c>
      <c r="I52" s="177">
        <f t="shared" si="21"/>
        <v>1784.27522</v>
      </c>
      <c r="J52" s="177">
        <f t="shared" si="21"/>
        <v>310.37696</v>
      </c>
      <c r="K52" s="177">
        <f t="shared" si="21"/>
        <v>147.02053000000001</v>
      </c>
      <c r="L52" s="177">
        <f t="shared" si="21"/>
        <v>79.293610000000001</v>
      </c>
      <c r="M52" s="177">
        <f t="shared" si="21"/>
        <v>475.68322000000001</v>
      </c>
      <c r="N52" s="177">
        <f t="shared" si="21"/>
        <v>2796.6495399999999</v>
      </c>
      <c r="O52" s="177">
        <f t="shared" si="21"/>
        <v>6382.4017600000006</v>
      </c>
      <c r="P52" s="177">
        <f t="shared" si="21"/>
        <v>1447.7387199999998</v>
      </c>
      <c r="Q52" s="177">
        <f t="shared" si="21"/>
        <v>2162.4270999999999</v>
      </c>
      <c r="R52" s="177">
        <f t="shared" si="21"/>
        <v>803.52423999999996</v>
      </c>
      <c r="S52" s="177">
        <f t="shared" si="21"/>
        <v>1577.6799900000001</v>
      </c>
      <c r="T52" s="177">
        <f t="shared" si="21"/>
        <v>12373.771809999998</v>
      </c>
    </row>
    <row r="53" spans="1:20" x14ac:dyDescent="0.2">
      <c r="A53" s="162" t="s">
        <v>195</v>
      </c>
      <c r="C53" s="161"/>
    </row>
    <row r="54" spans="1:20" x14ac:dyDescent="0.2">
      <c r="B54" s="173" t="s">
        <v>178</v>
      </c>
      <c r="C54" s="178">
        <f>C46+C50</f>
        <v>2433.1409199999998</v>
      </c>
      <c r="D54" s="178">
        <f t="shared" ref="D54:T55" si="22">D46+D50</f>
        <v>690.53429000000006</v>
      </c>
      <c r="E54" s="178">
        <f t="shared" si="22"/>
        <v>2445.8110899999997</v>
      </c>
      <c r="F54" s="178">
        <f t="shared" si="22"/>
        <v>400.00957</v>
      </c>
      <c r="G54" s="178">
        <f t="shared" si="22"/>
        <v>584.83312999999998</v>
      </c>
      <c r="H54" s="177">
        <f t="shared" si="22"/>
        <v>6554.3289999999997</v>
      </c>
      <c r="I54" s="178">
        <f t="shared" si="22"/>
        <v>324.69245999999998</v>
      </c>
      <c r="J54" s="178">
        <f t="shared" si="22"/>
        <v>96.724299999999999</v>
      </c>
      <c r="K54" s="178">
        <f t="shared" si="22"/>
        <v>100.04589999999999</v>
      </c>
      <c r="L54" s="178">
        <f t="shared" si="22"/>
        <v>25.800339999999998</v>
      </c>
      <c r="M54" s="178">
        <f t="shared" si="22"/>
        <v>65.655779999999993</v>
      </c>
      <c r="N54" s="177">
        <f t="shared" si="22"/>
        <v>612.91877999999997</v>
      </c>
      <c r="O54" s="178">
        <f t="shared" si="22"/>
        <v>2757.83338</v>
      </c>
      <c r="P54" s="178">
        <f t="shared" si="22"/>
        <v>787.25859000000003</v>
      </c>
      <c r="Q54" s="178">
        <f t="shared" si="22"/>
        <v>2545.8569899999998</v>
      </c>
      <c r="R54" s="178">
        <f t="shared" si="22"/>
        <v>425.80991</v>
      </c>
      <c r="S54" s="178">
        <f t="shared" si="22"/>
        <v>650.48891000000003</v>
      </c>
      <c r="T54" s="177">
        <f t="shared" si="22"/>
        <v>7167.2477799999997</v>
      </c>
    </row>
    <row r="55" spans="1:20" x14ac:dyDescent="0.2">
      <c r="B55" s="173" t="s">
        <v>179</v>
      </c>
      <c r="C55" s="178">
        <f>C47+C51</f>
        <v>4677.3534899999995</v>
      </c>
      <c r="D55" s="178">
        <f t="shared" si="22"/>
        <v>953.75714999999991</v>
      </c>
      <c r="E55" s="178">
        <f t="shared" si="22"/>
        <v>1189.2830100000001</v>
      </c>
      <c r="F55" s="178">
        <f t="shared" si="22"/>
        <v>758.52391</v>
      </c>
      <c r="G55" s="178">
        <f t="shared" si="22"/>
        <v>1073.00737</v>
      </c>
      <c r="H55" s="177">
        <f t="shared" si="22"/>
        <v>8651.924930000001</v>
      </c>
      <c r="I55" s="178">
        <f t="shared" si="22"/>
        <v>1771.09049</v>
      </c>
      <c r="J55" s="178">
        <f t="shared" si="22"/>
        <v>245.17153000000002</v>
      </c>
      <c r="K55" s="178">
        <f t="shared" si="22"/>
        <v>93.869889999999998</v>
      </c>
      <c r="L55" s="178">
        <f t="shared" si="22"/>
        <v>79.05134000000001</v>
      </c>
      <c r="M55" s="178">
        <f t="shared" si="22"/>
        <v>460.50121000000001</v>
      </c>
      <c r="N55" s="177">
        <f t="shared" si="22"/>
        <v>2649.6844599999999</v>
      </c>
      <c r="O55" s="178">
        <f t="shared" si="22"/>
        <v>6448.44398</v>
      </c>
      <c r="P55" s="178">
        <f t="shared" si="22"/>
        <v>1198.92868</v>
      </c>
      <c r="Q55" s="178">
        <f t="shared" si="22"/>
        <v>1283.1529</v>
      </c>
      <c r="R55" s="178">
        <f t="shared" si="22"/>
        <v>837.57524999999998</v>
      </c>
      <c r="S55" s="178">
        <f t="shared" si="22"/>
        <v>1533.5085799999999</v>
      </c>
      <c r="T55" s="177">
        <f t="shared" si="22"/>
        <v>11301.60939</v>
      </c>
    </row>
    <row r="56" spans="1:20" s="162" customFormat="1" x14ac:dyDescent="0.2">
      <c r="B56" s="172" t="s">
        <v>45</v>
      </c>
      <c r="C56" s="177">
        <f>SUM(C54:C55)</f>
        <v>7110.4944099999993</v>
      </c>
      <c r="D56" s="177">
        <f t="shared" ref="D56:T56" si="23">SUM(D54:D55)</f>
        <v>1644.29144</v>
      </c>
      <c r="E56" s="177">
        <f t="shared" si="23"/>
        <v>3635.0940999999998</v>
      </c>
      <c r="F56" s="177">
        <f t="shared" si="23"/>
        <v>1158.5334800000001</v>
      </c>
      <c r="G56" s="177">
        <f t="shared" si="23"/>
        <v>1657.8405</v>
      </c>
      <c r="H56" s="177">
        <f t="shared" si="23"/>
        <v>15206.253930000001</v>
      </c>
      <c r="I56" s="177">
        <f t="shared" si="23"/>
        <v>2095.7829499999998</v>
      </c>
      <c r="J56" s="177">
        <f t="shared" si="23"/>
        <v>341.89583000000005</v>
      </c>
      <c r="K56" s="177">
        <f t="shared" si="23"/>
        <v>193.91578999999999</v>
      </c>
      <c r="L56" s="177">
        <f t="shared" si="23"/>
        <v>104.85168000000002</v>
      </c>
      <c r="M56" s="177">
        <f t="shared" si="23"/>
        <v>526.15698999999995</v>
      </c>
      <c r="N56" s="177">
        <f t="shared" si="23"/>
        <v>3262.6032399999999</v>
      </c>
      <c r="O56" s="177">
        <f t="shared" si="23"/>
        <v>9206.27736</v>
      </c>
      <c r="P56" s="177">
        <f t="shared" si="23"/>
        <v>1986.1872699999999</v>
      </c>
      <c r="Q56" s="177">
        <f t="shared" si="23"/>
        <v>3829.0098899999998</v>
      </c>
      <c r="R56" s="177">
        <f t="shared" si="23"/>
        <v>1263.38516</v>
      </c>
      <c r="S56" s="177">
        <f t="shared" si="23"/>
        <v>2183.9974899999997</v>
      </c>
      <c r="T56" s="177">
        <f t="shared" si="23"/>
        <v>18468.857169999999</v>
      </c>
    </row>
  </sheetData>
  <mergeCells count="6">
    <mergeCell ref="C3:H3"/>
    <mergeCell ref="I3:N3"/>
    <mergeCell ref="O3:T3"/>
    <mergeCell ref="A4:B4"/>
    <mergeCell ref="A1:J1"/>
    <mergeCell ref="K1:T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4">
    <tabColor rgb="FF92D050"/>
    <pageSetUpPr fitToPage="1"/>
  </sheetPr>
  <dimension ref="A1:T34"/>
  <sheetViews>
    <sheetView workbookViewId="0">
      <pane ySplit="6" topLeftCell="A7" activePane="bottomLeft" state="frozenSplit"/>
      <selection activeCell="S23" sqref="S23"/>
      <selection pane="bottomLeft" activeCell="B34" sqref="B34"/>
    </sheetView>
  </sheetViews>
  <sheetFormatPr defaultColWidth="11.44140625" defaultRowHeight="10.199999999999999" x14ac:dyDescent="0.2"/>
  <cols>
    <col min="1" max="1" width="2.44140625" style="26" customWidth="1"/>
    <col min="2" max="2" width="49.109375" style="26" customWidth="1"/>
    <col min="3" max="3" width="8.44140625" style="46" customWidth="1"/>
    <col min="4" max="4" width="8.5546875" style="46" customWidth="1"/>
    <col min="5" max="5" width="8.44140625" style="46" customWidth="1"/>
    <col min="6" max="6" width="9" style="46" customWidth="1"/>
    <col min="7" max="7" width="8" style="46" customWidth="1"/>
    <col min="8" max="8" width="8.44140625" style="46" customWidth="1"/>
    <col min="9" max="16384" width="11.44140625" style="26"/>
  </cols>
  <sheetData>
    <row r="1" spans="1:20" ht="13.2" x14ac:dyDescent="0.25">
      <c r="A1" s="370" t="s">
        <v>323</v>
      </c>
      <c r="B1" s="371"/>
      <c r="C1" s="371"/>
      <c r="D1" s="371"/>
      <c r="E1" s="371"/>
      <c r="F1" s="371"/>
      <c r="G1" s="371"/>
      <c r="H1" s="371"/>
    </row>
    <row r="2" spans="1:20" ht="13.2" x14ac:dyDescent="0.25">
      <c r="A2" s="283" t="s">
        <v>263</v>
      </c>
      <c r="B2" s="280"/>
      <c r="C2" s="280"/>
      <c r="D2" s="280"/>
      <c r="E2" s="280"/>
      <c r="F2" s="280"/>
      <c r="G2" s="280"/>
      <c r="H2" s="280"/>
    </row>
    <row r="3" spans="1:20" ht="24" customHeight="1" x14ac:dyDescent="0.25">
      <c r="A3" s="50"/>
      <c r="B3" s="145"/>
      <c r="C3" s="406" t="s">
        <v>197</v>
      </c>
      <c r="D3" s="407"/>
      <c r="E3" s="407"/>
      <c r="F3" s="407"/>
      <c r="G3" s="407"/>
      <c r="H3" s="407"/>
      <c r="I3" s="406" t="s">
        <v>196</v>
      </c>
      <c r="J3" s="407"/>
      <c r="K3" s="407"/>
      <c r="L3" s="407"/>
      <c r="M3" s="407"/>
      <c r="N3" s="407"/>
      <c r="O3" s="408" t="s">
        <v>198</v>
      </c>
      <c r="P3" s="409"/>
      <c r="Q3" s="409"/>
      <c r="R3" s="409"/>
      <c r="S3" s="409"/>
      <c r="T3" s="409"/>
    </row>
    <row r="4" spans="1:20" ht="11.25" customHeight="1" x14ac:dyDescent="0.2">
      <c r="A4" s="404" t="s">
        <v>111</v>
      </c>
      <c r="B4" s="405"/>
      <c r="C4" s="398" t="s">
        <v>110</v>
      </c>
      <c r="D4" s="399"/>
      <c r="E4" s="399"/>
      <c r="F4" s="399"/>
      <c r="G4" s="396" t="s">
        <v>45</v>
      </c>
      <c r="H4" s="397"/>
      <c r="I4" s="398" t="s">
        <v>110</v>
      </c>
      <c r="J4" s="399"/>
      <c r="K4" s="399"/>
      <c r="L4" s="399"/>
      <c r="M4" s="396" t="s">
        <v>45</v>
      </c>
      <c r="N4" s="397"/>
      <c r="O4" s="398" t="s">
        <v>110</v>
      </c>
      <c r="P4" s="399"/>
      <c r="Q4" s="399"/>
      <c r="R4" s="399"/>
      <c r="S4" s="396" t="s">
        <v>45</v>
      </c>
      <c r="T4" s="397"/>
    </row>
    <row r="5" spans="1:20" ht="11.25" customHeight="1" x14ac:dyDescent="0.2">
      <c r="A5" s="405"/>
      <c r="B5" s="405"/>
      <c r="C5" s="400" t="s">
        <v>52</v>
      </c>
      <c r="D5" s="401"/>
      <c r="E5" s="402" t="s">
        <v>53</v>
      </c>
      <c r="F5" s="403"/>
      <c r="G5" s="397"/>
      <c r="H5" s="397"/>
      <c r="I5" s="400" t="s">
        <v>52</v>
      </c>
      <c r="J5" s="401"/>
      <c r="K5" s="402" t="s">
        <v>53</v>
      </c>
      <c r="L5" s="403"/>
      <c r="M5" s="397"/>
      <c r="N5" s="397"/>
      <c r="O5" s="400" t="s">
        <v>52</v>
      </c>
      <c r="P5" s="401"/>
      <c r="Q5" s="402" t="s">
        <v>53</v>
      </c>
      <c r="R5" s="403"/>
      <c r="S5" s="397"/>
      <c r="T5" s="397"/>
    </row>
    <row r="6" spans="1:20" ht="11.25" customHeight="1" x14ac:dyDescent="0.2">
      <c r="A6" s="405"/>
      <c r="B6" s="405"/>
      <c r="C6" s="220" t="s">
        <v>28</v>
      </c>
      <c r="D6" s="220" t="s">
        <v>37</v>
      </c>
      <c r="E6" s="220" t="s">
        <v>28</v>
      </c>
      <c r="F6" s="220" t="s">
        <v>37</v>
      </c>
      <c r="G6" s="221" t="s">
        <v>28</v>
      </c>
      <c r="H6" s="221" t="s">
        <v>37</v>
      </c>
      <c r="I6" s="220" t="s">
        <v>28</v>
      </c>
      <c r="J6" s="220" t="s">
        <v>37</v>
      </c>
      <c r="K6" s="220" t="s">
        <v>28</v>
      </c>
      <c r="L6" s="220" t="s">
        <v>37</v>
      </c>
      <c r="M6" s="221" t="s">
        <v>28</v>
      </c>
      <c r="N6" s="221" t="s">
        <v>37</v>
      </c>
      <c r="O6" s="220" t="s">
        <v>28</v>
      </c>
      <c r="P6" s="220" t="s">
        <v>37</v>
      </c>
      <c r="Q6" s="220" t="s">
        <v>28</v>
      </c>
      <c r="R6" s="220" t="s">
        <v>37</v>
      </c>
      <c r="S6" s="221" t="s">
        <v>28</v>
      </c>
      <c r="T6" s="221" t="s">
        <v>37</v>
      </c>
    </row>
    <row r="7" spans="1:20" x14ac:dyDescent="0.2">
      <c r="A7" s="109"/>
      <c r="B7" s="25"/>
      <c r="C7" s="24"/>
      <c r="D7" s="24"/>
      <c r="E7" s="24"/>
      <c r="F7" s="24"/>
      <c r="G7" s="24"/>
      <c r="H7" s="24"/>
    </row>
    <row r="8" spans="1:20" s="47" customFormat="1" ht="20.399999999999999" x14ac:dyDescent="0.25">
      <c r="A8" s="110" t="s">
        <v>8</v>
      </c>
      <c r="B8" s="52" t="s">
        <v>72</v>
      </c>
      <c r="C8" s="309">
        <v>7296.1794400000008</v>
      </c>
      <c r="D8" s="309">
        <v>651821.09461000003</v>
      </c>
      <c r="E8" s="309">
        <v>12344.023939999999</v>
      </c>
      <c r="F8" s="309">
        <v>1525241.6272</v>
      </c>
      <c r="G8" s="308">
        <f>C8+E8</f>
        <v>19640.203379999999</v>
      </c>
      <c r="H8" s="308">
        <f>D8+F8</f>
        <v>2177062.72181</v>
      </c>
      <c r="I8" s="309">
        <v>999.22696999999994</v>
      </c>
      <c r="J8" s="309">
        <v>160577.47716000001</v>
      </c>
      <c r="K8" s="309">
        <v>4458.6763499999997</v>
      </c>
      <c r="L8" s="309">
        <v>1117349.5460000001</v>
      </c>
      <c r="M8" s="308">
        <f>I8+K8</f>
        <v>5457.9033199999994</v>
      </c>
      <c r="N8" s="308">
        <f>J8+L8</f>
        <v>1277927.0231600001</v>
      </c>
      <c r="O8" s="309">
        <f>C8+I8</f>
        <v>8295.4064100000014</v>
      </c>
      <c r="P8" s="309">
        <f>D8+J8</f>
        <v>812398.57177000004</v>
      </c>
      <c r="Q8" s="309">
        <f>E8+K8</f>
        <v>16802.700290000001</v>
      </c>
      <c r="R8" s="309">
        <f>F8+L8</f>
        <v>2642591.1732000001</v>
      </c>
      <c r="S8" s="308">
        <f>O8+Q8</f>
        <v>25098.106700000004</v>
      </c>
      <c r="T8" s="308">
        <f>P8+R8</f>
        <v>3454989.7449700003</v>
      </c>
    </row>
    <row r="9" spans="1:20" s="47" customFormat="1" x14ac:dyDescent="0.25">
      <c r="A9" s="110" t="s">
        <v>9</v>
      </c>
      <c r="B9" s="52" t="s">
        <v>73</v>
      </c>
      <c r="C9" s="309">
        <v>2.72031</v>
      </c>
      <c r="D9" s="309">
        <v>45.035059999999994</v>
      </c>
      <c r="E9" s="309">
        <v>190.60598000000002</v>
      </c>
      <c r="F9" s="309">
        <v>28003.803359999998</v>
      </c>
      <c r="G9" s="308">
        <f t="shared" ref="G9:H29" si="0">C9+E9</f>
        <v>193.32629000000003</v>
      </c>
      <c r="H9" s="308">
        <f t="shared" si="0"/>
        <v>28048.838419999996</v>
      </c>
      <c r="I9" s="309">
        <v>0</v>
      </c>
      <c r="J9" s="309">
        <v>0</v>
      </c>
      <c r="K9" s="309">
        <v>73.926829999999995</v>
      </c>
      <c r="L9" s="309">
        <v>16285.09014</v>
      </c>
      <c r="M9" s="308">
        <f t="shared" ref="M9:N27" si="1">I9+K9</f>
        <v>73.926829999999995</v>
      </c>
      <c r="N9" s="308">
        <f t="shared" si="1"/>
        <v>16285.09014</v>
      </c>
      <c r="O9" s="309">
        <f t="shared" ref="O9:R27" si="2">C9+I9</f>
        <v>2.72031</v>
      </c>
      <c r="P9" s="309">
        <f t="shared" si="2"/>
        <v>45.035059999999994</v>
      </c>
      <c r="Q9" s="309">
        <f t="shared" si="2"/>
        <v>264.53281000000004</v>
      </c>
      <c r="R9" s="309">
        <f t="shared" si="2"/>
        <v>44288.893499999998</v>
      </c>
      <c r="S9" s="308">
        <f t="shared" ref="S9:T27" si="3">O9+Q9</f>
        <v>267.25312000000002</v>
      </c>
      <c r="T9" s="308">
        <f t="shared" si="3"/>
        <v>44333.92856</v>
      </c>
    </row>
    <row r="10" spans="1:20" s="47" customFormat="1" ht="20.399999999999999" x14ac:dyDescent="0.25">
      <c r="A10" s="110" t="s">
        <v>10</v>
      </c>
      <c r="B10" s="52" t="s">
        <v>163</v>
      </c>
      <c r="C10" s="309">
        <v>11687.78224</v>
      </c>
      <c r="D10" s="309">
        <v>901787.30015999998</v>
      </c>
      <c r="E10" s="309">
        <v>28453.879850000001</v>
      </c>
      <c r="F10" s="309">
        <v>2462716.9375999998</v>
      </c>
      <c r="G10" s="308">
        <f t="shared" si="0"/>
        <v>40141.662089999998</v>
      </c>
      <c r="H10" s="308">
        <f t="shared" si="0"/>
        <v>3364504.2377599999</v>
      </c>
      <c r="I10" s="309">
        <v>416.98703</v>
      </c>
      <c r="J10" s="309">
        <v>103297.77254999999</v>
      </c>
      <c r="K10" s="309">
        <v>6813.07161</v>
      </c>
      <c r="L10" s="309">
        <v>1084792.2122</v>
      </c>
      <c r="M10" s="308">
        <f t="shared" si="1"/>
        <v>7230.0586400000002</v>
      </c>
      <c r="N10" s="308">
        <f t="shared" si="1"/>
        <v>1188089.9847499998</v>
      </c>
      <c r="O10" s="309">
        <f t="shared" si="2"/>
        <v>12104.769270000001</v>
      </c>
      <c r="P10" s="309">
        <f t="shared" si="2"/>
        <v>1005085.07271</v>
      </c>
      <c r="Q10" s="309">
        <f t="shared" si="2"/>
        <v>35266.951460000004</v>
      </c>
      <c r="R10" s="309">
        <f t="shared" si="2"/>
        <v>3547509.1497999998</v>
      </c>
      <c r="S10" s="308">
        <f t="shared" si="3"/>
        <v>47371.720730000001</v>
      </c>
      <c r="T10" s="308">
        <f t="shared" si="3"/>
        <v>4552594.2225099998</v>
      </c>
    </row>
    <row r="11" spans="1:20" s="47" customFormat="1" x14ac:dyDescent="0.25">
      <c r="A11" s="110" t="s">
        <v>11</v>
      </c>
      <c r="B11" s="52" t="s">
        <v>74</v>
      </c>
      <c r="C11" s="309">
        <v>12350.91676</v>
      </c>
      <c r="D11" s="309">
        <v>1034238.4273</v>
      </c>
      <c r="E11" s="309">
        <v>25887.596839999998</v>
      </c>
      <c r="F11" s="309">
        <v>3127910.6757</v>
      </c>
      <c r="G11" s="308">
        <f t="shared" si="0"/>
        <v>38238.513599999998</v>
      </c>
      <c r="H11" s="308">
        <f t="shared" si="0"/>
        <v>4162149.1030000001</v>
      </c>
      <c r="I11" s="309">
        <v>1443.5939499999999</v>
      </c>
      <c r="J11" s="309">
        <v>161156.34333</v>
      </c>
      <c r="K11" s="309">
        <v>7950.13616</v>
      </c>
      <c r="L11" s="309">
        <v>2165432.0588000002</v>
      </c>
      <c r="M11" s="308">
        <f t="shared" si="1"/>
        <v>9393.7301100000004</v>
      </c>
      <c r="N11" s="308">
        <f t="shared" si="1"/>
        <v>2326588.4021300003</v>
      </c>
      <c r="O11" s="309">
        <f t="shared" si="2"/>
        <v>13794.51071</v>
      </c>
      <c r="P11" s="309">
        <f t="shared" si="2"/>
        <v>1195394.7706299999</v>
      </c>
      <c r="Q11" s="309">
        <f t="shared" si="2"/>
        <v>33837.733</v>
      </c>
      <c r="R11" s="309">
        <f t="shared" si="2"/>
        <v>5293342.7345000003</v>
      </c>
      <c r="S11" s="308">
        <f t="shared" si="3"/>
        <v>47632.243710000002</v>
      </c>
      <c r="T11" s="308">
        <f t="shared" si="3"/>
        <v>6488737.5051300004</v>
      </c>
    </row>
    <row r="12" spans="1:20" s="47" customFormat="1" x14ac:dyDescent="0.25">
      <c r="A12" s="110" t="s">
        <v>12</v>
      </c>
      <c r="B12" s="52" t="s">
        <v>75</v>
      </c>
      <c r="C12" s="309">
        <v>100.77037</v>
      </c>
      <c r="D12" s="309">
        <v>14493.369500000001</v>
      </c>
      <c r="E12" s="309">
        <v>1077.7127499999999</v>
      </c>
      <c r="F12" s="309">
        <v>115989.60195</v>
      </c>
      <c r="G12" s="308">
        <f t="shared" si="0"/>
        <v>1178.4831199999999</v>
      </c>
      <c r="H12" s="308">
        <f t="shared" si="0"/>
        <v>130482.97145</v>
      </c>
      <c r="I12" s="309">
        <v>6.38706</v>
      </c>
      <c r="J12" s="309">
        <v>178.83768000000001</v>
      </c>
      <c r="K12" s="309">
        <v>117.64923</v>
      </c>
      <c r="L12" s="309">
        <v>36367.572399999997</v>
      </c>
      <c r="M12" s="308">
        <f t="shared" si="1"/>
        <v>124.03629000000001</v>
      </c>
      <c r="N12" s="308">
        <f t="shared" si="1"/>
        <v>36546.410079999994</v>
      </c>
      <c r="O12" s="309">
        <f t="shared" si="2"/>
        <v>107.15743000000001</v>
      </c>
      <c r="P12" s="309">
        <f t="shared" si="2"/>
        <v>14672.207180000001</v>
      </c>
      <c r="Q12" s="309">
        <f t="shared" si="2"/>
        <v>1195.3619799999999</v>
      </c>
      <c r="R12" s="309">
        <f t="shared" si="2"/>
        <v>152357.17434999999</v>
      </c>
      <c r="S12" s="308">
        <f t="shared" si="3"/>
        <v>1302.5194099999999</v>
      </c>
      <c r="T12" s="308">
        <f t="shared" si="3"/>
        <v>167029.38152999998</v>
      </c>
    </row>
    <row r="13" spans="1:20" s="47" customFormat="1" ht="30.6" x14ac:dyDescent="0.25">
      <c r="A13" s="110" t="s">
        <v>13</v>
      </c>
      <c r="B13" s="52" t="s">
        <v>76</v>
      </c>
      <c r="C13" s="309">
        <v>3321.77214</v>
      </c>
      <c r="D13" s="309">
        <v>293511.66700000002</v>
      </c>
      <c r="E13" s="309">
        <v>6197.4465</v>
      </c>
      <c r="F13" s="309">
        <v>742701.14941999991</v>
      </c>
      <c r="G13" s="308">
        <f t="shared" si="0"/>
        <v>9519.2186399999991</v>
      </c>
      <c r="H13" s="308">
        <f t="shared" si="0"/>
        <v>1036212.8164199999</v>
      </c>
      <c r="I13" s="309">
        <v>437.81740000000002</v>
      </c>
      <c r="J13" s="309">
        <v>75472.547839999999</v>
      </c>
      <c r="K13" s="309">
        <v>1914.68686</v>
      </c>
      <c r="L13" s="309">
        <v>570353.47205999994</v>
      </c>
      <c r="M13" s="308">
        <f t="shared" si="1"/>
        <v>2352.5042600000002</v>
      </c>
      <c r="N13" s="308">
        <f t="shared" si="1"/>
        <v>645826.01989999996</v>
      </c>
      <c r="O13" s="309">
        <f t="shared" si="2"/>
        <v>3759.5895399999999</v>
      </c>
      <c r="P13" s="309">
        <f t="shared" si="2"/>
        <v>368984.21484000003</v>
      </c>
      <c r="Q13" s="309">
        <f t="shared" si="2"/>
        <v>8112.1333599999998</v>
      </c>
      <c r="R13" s="309">
        <f t="shared" si="2"/>
        <v>1313054.6214799997</v>
      </c>
      <c r="S13" s="308">
        <f t="shared" si="3"/>
        <v>11871.722900000001</v>
      </c>
      <c r="T13" s="308">
        <f t="shared" si="3"/>
        <v>1682038.8363199998</v>
      </c>
    </row>
    <row r="14" spans="1:20" s="47" customFormat="1" x14ac:dyDescent="0.25">
      <c r="A14" s="110" t="s">
        <v>14</v>
      </c>
      <c r="B14" s="52" t="s">
        <v>77</v>
      </c>
      <c r="C14" s="309">
        <v>3709.1100999999999</v>
      </c>
      <c r="D14" s="309">
        <v>285946.85079</v>
      </c>
      <c r="E14" s="309">
        <v>5567.2621600000002</v>
      </c>
      <c r="F14" s="309">
        <v>743364.14636000001</v>
      </c>
      <c r="G14" s="308">
        <f t="shared" si="0"/>
        <v>9276.3722600000001</v>
      </c>
      <c r="H14" s="308">
        <f t="shared" si="0"/>
        <v>1029310.99715</v>
      </c>
      <c r="I14" s="309">
        <v>69.749499999999998</v>
      </c>
      <c r="J14" s="309">
        <v>18955.715239999998</v>
      </c>
      <c r="K14" s="309">
        <v>814.04731000000004</v>
      </c>
      <c r="L14" s="309">
        <v>246139.59599</v>
      </c>
      <c r="M14" s="308">
        <f t="shared" si="1"/>
        <v>883.79681000000005</v>
      </c>
      <c r="N14" s="308">
        <f t="shared" si="1"/>
        <v>265095.31122999999</v>
      </c>
      <c r="O14" s="309">
        <f t="shared" si="2"/>
        <v>3778.8595999999998</v>
      </c>
      <c r="P14" s="309">
        <f t="shared" si="2"/>
        <v>304902.56602999999</v>
      </c>
      <c r="Q14" s="309">
        <f t="shared" si="2"/>
        <v>6381.3094700000001</v>
      </c>
      <c r="R14" s="309">
        <f t="shared" si="2"/>
        <v>989503.74234999996</v>
      </c>
      <c r="S14" s="308">
        <f t="shared" si="3"/>
        <v>10160.16907</v>
      </c>
      <c r="T14" s="308">
        <f t="shared" si="3"/>
        <v>1294406.3083799998</v>
      </c>
    </row>
    <row r="15" spans="1:20" s="47" customFormat="1" ht="20.399999999999999" x14ac:dyDescent="0.25">
      <c r="A15" s="110" t="s">
        <v>15</v>
      </c>
      <c r="B15" s="52" t="s">
        <v>78</v>
      </c>
      <c r="C15" s="309">
        <v>548.13579000000004</v>
      </c>
      <c r="D15" s="309">
        <v>93543.305890000003</v>
      </c>
      <c r="E15" s="309">
        <v>9230.2370099999989</v>
      </c>
      <c r="F15" s="309">
        <v>1359646.2915000001</v>
      </c>
      <c r="G15" s="308">
        <f t="shared" si="0"/>
        <v>9778.3727999999992</v>
      </c>
      <c r="H15" s="308">
        <f t="shared" si="0"/>
        <v>1453189.59739</v>
      </c>
      <c r="I15" s="309">
        <v>445.67889000000002</v>
      </c>
      <c r="J15" s="309">
        <v>52871.916360000003</v>
      </c>
      <c r="K15" s="309">
        <v>5976.1180800000002</v>
      </c>
      <c r="L15" s="309">
        <v>1764350.2662</v>
      </c>
      <c r="M15" s="308">
        <f t="shared" si="1"/>
        <v>6421.7969700000003</v>
      </c>
      <c r="N15" s="308">
        <f t="shared" si="1"/>
        <v>1817222.1825599999</v>
      </c>
      <c r="O15" s="309">
        <f t="shared" si="2"/>
        <v>993.81468000000007</v>
      </c>
      <c r="P15" s="309">
        <f t="shared" si="2"/>
        <v>146415.22224999999</v>
      </c>
      <c r="Q15" s="309">
        <f t="shared" si="2"/>
        <v>15206.355089999999</v>
      </c>
      <c r="R15" s="309">
        <f t="shared" si="2"/>
        <v>3123996.5576999998</v>
      </c>
      <c r="S15" s="308">
        <f t="shared" si="3"/>
        <v>16200.169769999999</v>
      </c>
      <c r="T15" s="308">
        <f t="shared" si="3"/>
        <v>3270411.7799499999</v>
      </c>
    </row>
    <row r="16" spans="1:20" s="47" customFormat="1" x14ac:dyDescent="0.25">
      <c r="A16" s="110" t="s">
        <v>16</v>
      </c>
      <c r="B16" s="52" t="s">
        <v>79</v>
      </c>
      <c r="C16" s="309">
        <v>12622.34708</v>
      </c>
      <c r="D16" s="309">
        <v>819513.4980599999</v>
      </c>
      <c r="E16" s="309">
        <v>19794.768100000001</v>
      </c>
      <c r="F16" s="309">
        <v>1897855.6719000002</v>
      </c>
      <c r="G16" s="308">
        <f t="shared" si="0"/>
        <v>32417.115180000001</v>
      </c>
      <c r="H16" s="308">
        <f t="shared" si="0"/>
        <v>2717369.1699600001</v>
      </c>
      <c r="I16" s="309">
        <v>256.18561</v>
      </c>
      <c r="J16" s="309">
        <v>49479.060840000006</v>
      </c>
      <c r="K16" s="309">
        <v>3446.8031299999998</v>
      </c>
      <c r="L16" s="309">
        <v>729454.55174999998</v>
      </c>
      <c r="M16" s="308">
        <f t="shared" si="1"/>
        <v>3702.9887399999998</v>
      </c>
      <c r="N16" s="308">
        <f t="shared" si="1"/>
        <v>778933.61259000003</v>
      </c>
      <c r="O16" s="309">
        <f t="shared" si="2"/>
        <v>12878.53269</v>
      </c>
      <c r="P16" s="309">
        <f t="shared" si="2"/>
        <v>868992.55889999995</v>
      </c>
      <c r="Q16" s="309">
        <f t="shared" si="2"/>
        <v>23241.571230000001</v>
      </c>
      <c r="R16" s="309">
        <f t="shared" si="2"/>
        <v>2627310.2236500001</v>
      </c>
      <c r="S16" s="308">
        <f t="shared" si="3"/>
        <v>36120.103920000001</v>
      </c>
      <c r="T16" s="308">
        <f t="shared" si="3"/>
        <v>3496302.7825500001</v>
      </c>
    </row>
    <row r="17" spans="1:20" s="47" customFormat="1" ht="20.399999999999999" x14ac:dyDescent="0.25">
      <c r="A17" s="110" t="s">
        <v>17</v>
      </c>
      <c r="B17" s="52" t="s">
        <v>80</v>
      </c>
      <c r="C17" s="309">
        <v>2353.28577</v>
      </c>
      <c r="D17" s="309">
        <v>277997.45938000001</v>
      </c>
      <c r="E17" s="309">
        <v>6130.1947499999997</v>
      </c>
      <c r="F17" s="309">
        <v>690453.18664999993</v>
      </c>
      <c r="G17" s="308">
        <f t="shared" si="0"/>
        <v>8483.4805199999992</v>
      </c>
      <c r="H17" s="308">
        <f t="shared" si="0"/>
        <v>968450.64602999995</v>
      </c>
      <c r="I17" s="309">
        <v>604.43943000000002</v>
      </c>
      <c r="J17" s="309">
        <v>159116.74638999999</v>
      </c>
      <c r="K17" s="309">
        <v>3284.1583900000001</v>
      </c>
      <c r="L17" s="309">
        <v>872082.31287000002</v>
      </c>
      <c r="M17" s="308">
        <f t="shared" si="1"/>
        <v>3888.59782</v>
      </c>
      <c r="N17" s="308">
        <f t="shared" si="1"/>
        <v>1031199.05926</v>
      </c>
      <c r="O17" s="309">
        <f t="shared" si="2"/>
        <v>2957.7251999999999</v>
      </c>
      <c r="P17" s="309">
        <f t="shared" si="2"/>
        <v>437114.20577</v>
      </c>
      <c r="Q17" s="309">
        <f t="shared" si="2"/>
        <v>9414.3531399999993</v>
      </c>
      <c r="R17" s="309">
        <f t="shared" si="2"/>
        <v>1562535.4995200001</v>
      </c>
      <c r="S17" s="308">
        <f t="shared" si="3"/>
        <v>12372.07834</v>
      </c>
      <c r="T17" s="308">
        <f t="shared" si="3"/>
        <v>1999649.70529</v>
      </c>
    </row>
    <row r="18" spans="1:20" s="47" customFormat="1" ht="40.799999999999997" x14ac:dyDescent="0.25">
      <c r="A18" s="110" t="s">
        <v>18</v>
      </c>
      <c r="B18" s="52" t="s">
        <v>81</v>
      </c>
      <c r="C18" s="309">
        <v>3051.6196299999997</v>
      </c>
      <c r="D18" s="309">
        <v>207083.53724000001</v>
      </c>
      <c r="E18" s="309">
        <v>3845.5170200000002</v>
      </c>
      <c r="F18" s="309">
        <v>516737.88510000001</v>
      </c>
      <c r="G18" s="308">
        <f t="shared" si="0"/>
        <v>6897.1366500000004</v>
      </c>
      <c r="H18" s="308">
        <f t="shared" si="0"/>
        <v>723821.42234000005</v>
      </c>
      <c r="I18" s="309">
        <v>323.19117999999997</v>
      </c>
      <c r="J18" s="309">
        <v>57360.622799999997</v>
      </c>
      <c r="K18" s="309">
        <v>595.78180000000009</v>
      </c>
      <c r="L18" s="309">
        <v>207004.18547</v>
      </c>
      <c r="M18" s="308">
        <f t="shared" si="1"/>
        <v>918.97298000000001</v>
      </c>
      <c r="N18" s="308">
        <f t="shared" si="1"/>
        <v>264364.80826999998</v>
      </c>
      <c r="O18" s="309">
        <f t="shared" si="2"/>
        <v>3374.8108099999995</v>
      </c>
      <c r="P18" s="309">
        <f t="shared" si="2"/>
        <v>264444.16003999999</v>
      </c>
      <c r="Q18" s="309">
        <f t="shared" si="2"/>
        <v>4441.29882</v>
      </c>
      <c r="R18" s="309">
        <f t="shared" si="2"/>
        <v>723742.07056999998</v>
      </c>
      <c r="S18" s="308">
        <f t="shared" si="3"/>
        <v>7816.109629999999</v>
      </c>
      <c r="T18" s="308">
        <f t="shared" si="3"/>
        <v>988186.23060999997</v>
      </c>
    </row>
    <row r="19" spans="1:20" s="47" customFormat="1" x14ac:dyDescent="0.25">
      <c r="A19" s="110" t="s">
        <v>19</v>
      </c>
      <c r="B19" s="52" t="s">
        <v>82</v>
      </c>
      <c r="C19" s="309">
        <v>799.01023999999995</v>
      </c>
      <c r="D19" s="309">
        <v>55433.475810000004</v>
      </c>
      <c r="E19" s="309">
        <v>3642.1655599999999</v>
      </c>
      <c r="F19" s="309">
        <v>428586.30969000002</v>
      </c>
      <c r="G19" s="308">
        <f t="shared" si="0"/>
        <v>4441.1758</v>
      </c>
      <c r="H19" s="308">
        <f t="shared" si="0"/>
        <v>484019.7855</v>
      </c>
      <c r="I19" s="309">
        <v>187.69286</v>
      </c>
      <c r="J19" s="309">
        <v>18503.053339999999</v>
      </c>
      <c r="K19" s="309">
        <v>1586.2795100000001</v>
      </c>
      <c r="L19" s="309">
        <v>517974.4278</v>
      </c>
      <c r="M19" s="308">
        <f t="shared" si="1"/>
        <v>1773.97237</v>
      </c>
      <c r="N19" s="308">
        <f t="shared" si="1"/>
        <v>536477.48114000005</v>
      </c>
      <c r="O19" s="309">
        <f t="shared" si="2"/>
        <v>986.70309999999995</v>
      </c>
      <c r="P19" s="309">
        <f t="shared" si="2"/>
        <v>73936.529150000002</v>
      </c>
      <c r="Q19" s="309">
        <f t="shared" si="2"/>
        <v>5228.4450699999998</v>
      </c>
      <c r="R19" s="309">
        <f t="shared" si="2"/>
        <v>946560.73748999997</v>
      </c>
      <c r="S19" s="308">
        <f t="shared" si="3"/>
        <v>6215.1481699999995</v>
      </c>
      <c r="T19" s="308">
        <f t="shared" si="3"/>
        <v>1020497.2666399999</v>
      </c>
    </row>
    <row r="20" spans="1:20" s="47" customFormat="1" x14ac:dyDescent="0.25">
      <c r="A20" s="110" t="s">
        <v>20</v>
      </c>
      <c r="B20" s="52" t="s">
        <v>83</v>
      </c>
      <c r="C20" s="309">
        <v>1548.8634099999999</v>
      </c>
      <c r="D20" s="309">
        <v>150982.09784999999</v>
      </c>
      <c r="E20" s="309">
        <v>7508.9482099999996</v>
      </c>
      <c r="F20" s="309">
        <v>967667.91035000002</v>
      </c>
      <c r="G20" s="308">
        <f t="shared" si="0"/>
        <v>9057.8116200000004</v>
      </c>
      <c r="H20" s="308">
        <f t="shared" si="0"/>
        <v>1118650.0082</v>
      </c>
      <c r="I20" s="309">
        <v>247.69800000000001</v>
      </c>
      <c r="J20" s="309">
        <v>73069.893559999997</v>
      </c>
      <c r="K20" s="309">
        <v>2402.7157299999999</v>
      </c>
      <c r="L20" s="309">
        <v>729476.18183000002</v>
      </c>
      <c r="M20" s="308">
        <f t="shared" si="1"/>
        <v>2650.4137299999998</v>
      </c>
      <c r="N20" s="308">
        <f t="shared" si="1"/>
        <v>802546.07539000001</v>
      </c>
      <c r="O20" s="309">
        <f t="shared" si="2"/>
        <v>1796.56141</v>
      </c>
      <c r="P20" s="309">
        <f t="shared" si="2"/>
        <v>224051.99140999999</v>
      </c>
      <c r="Q20" s="309">
        <f t="shared" si="2"/>
        <v>9911.6639399999985</v>
      </c>
      <c r="R20" s="309">
        <f t="shared" si="2"/>
        <v>1697144.0921800002</v>
      </c>
      <c r="S20" s="308">
        <f t="shared" si="3"/>
        <v>11708.225349999999</v>
      </c>
      <c r="T20" s="308">
        <f t="shared" si="3"/>
        <v>1921196.0835900002</v>
      </c>
    </row>
    <row r="21" spans="1:20" s="47" customFormat="1" ht="12.75" customHeight="1" x14ac:dyDescent="0.25">
      <c r="A21" s="110" t="s">
        <v>21</v>
      </c>
      <c r="B21" s="52" t="s">
        <v>84</v>
      </c>
      <c r="C21" s="309">
        <v>7019.4108900000001</v>
      </c>
      <c r="D21" s="309">
        <v>632104.93461</v>
      </c>
      <c r="E21" s="309">
        <v>9037.6576400000013</v>
      </c>
      <c r="F21" s="309">
        <v>841937.95571000001</v>
      </c>
      <c r="G21" s="308">
        <f t="shared" si="0"/>
        <v>16057.06853</v>
      </c>
      <c r="H21" s="308">
        <f t="shared" si="0"/>
        <v>1474042.89032</v>
      </c>
      <c r="I21" s="309">
        <v>569.40793000000008</v>
      </c>
      <c r="J21" s="309">
        <v>103456.08143999999</v>
      </c>
      <c r="K21" s="309">
        <v>1366.8138899999999</v>
      </c>
      <c r="L21" s="309">
        <v>264165.53396999999</v>
      </c>
      <c r="M21" s="308">
        <f t="shared" si="1"/>
        <v>1936.22182</v>
      </c>
      <c r="N21" s="308">
        <f t="shared" si="1"/>
        <v>367621.61540999997</v>
      </c>
      <c r="O21" s="309">
        <f t="shared" si="2"/>
        <v>7588.8188200000004</v>
      </c>
      <c r="P21" s="309">
        <f t="shared" si="2"/>
        <v>735561.01604999998</v>
      </c>
      <c r="Q21" s="309">
        <f t="shared" si="2"/>
        <v>10404.471530000001</v>
      </c>
      <c r="R21" s="309">
        <f t="shared" si="2"/>
        <v>1106103.4896800001</v>
      </c>
      <c r="S21" s="308">
        <f t="shared" si="3"/>
        <v>17993.290350000003</v>
      </c>
      <c r="T21" s="308">
        <f t="shared" si="3"/>
        <v>1841664.5057300001</v>
      </c>
    </row>
    <row r="22" spans="1:20" s="47" customFormat="1" x14ac:dyDescent="0.2">
      <c r="A22" s="110" t="s">
        <v>22</v>
      </c>
      <c r="B22" s="52" t="s">
        <v>85</v>
      </c>
      <c r="C22" s="311">
        <v>80.704399999999993</v>
      </c>
      <c r="D22" s="311">
        <v>7290.8323600000003</v>
      </c>
      <c r="E22" s="311">
        <v>3669.1934200000001</v>
      </c>
      <c r="F22" s="311">
        <v>198571.51796999999</v>
      </c>
      <c r="G22" s="308">
        <f t="shared" si="0"/>
        <v>3749.8978200000001</v>
      </c>
      <c r="H22" s="308">
        <f t="shared" si="0"/>
        <v>205862.35032999999</v>
      </c>
      <c r="I22" s="311">
        <v>0</v>
      </c>
      <c r="J22" s="311">
        <v>0</v>
      </c>
      <c r="K22" s="311">
        <v>444.92442</v>
      </c>
      <c r="L22" s="311">
        <v>99525.455719999998</v>
      </c>
      <c r="M22" s="308">
        <f t="shared" si="1"/>
        <v>444.92442</v>
      </c>
      <c r="N22" s="308">
        <f t="shared" si="1"/>
        <v>99525.455719999998</v>
      </c>
      <c r="O22" s="309">
        <f t="shared" si="2"/>
        <v>80.704399999999993</v>
      </c>
      <c r="P22" s="309">
        <f t="shared" si="2"/>
        <v>7290.8323600000003</v>
      </c>
      <c r="Q22" s="309">
        <f t="shared" si="2"/>
        <v>4114.1178399999999</v>
      </c>
      <c r="R22" s="309">
        <f t="shared" si="2"/>
        <v>298096.97369000001</v>
      </c>
      <c r="S22" s="308">
        <f t="shared" si="3"/>
        <v>4194.8222399999995</v>
      </c>
      <c r="T22" s="308">
        <f t="shared" si="3"/>
        <v>305387.80605000001</v>
      </c>
    </row>
    <row r="23" spans="1:20" s="47" customFormat="1" x14ac:dyDescent="0.25">
      <c r="A23" s="110" t="s">
        <v>23</v>
      </c>
      <c r="B23" s="52" t="s">
        <v>86</v>
      </c>
      <c r="C23" s="309">
        <v>573.09595999999999</v>
      </c>
      <c r="D23" s="309">
        <v>34192.953869999998</v>
      </c>
      <c r="E23" s="309">
        <v>3537.3788500000001</v>
      </c>
      <c r="F23" s="309">
        <v>362385.45148000005</v>
      </c>
      <c r="G23" s="308">
        <f t="shared" si="0"/>
        <v>4110.4748099999997</v>
      </c>
      <c r="H23" s="308">
        <f t="shared" si="0"/>
        <v>396578.40535000002</v>
      </c>
      <c r="I23" s="309">
        <v>85.47296</v>
      </c>
      <c r="J23" s="309">
        <v>17434.546829999999</v>
      </c>
      <c r="K23" s="309">
        <v>1049.3617400000001</v>
      </c>
      <c r="L23" s="309">
        <v>314274.37907999998</v>
      </c>
      <c r="M23" s="308">
        <f t="shared" si="1"/>
        <v>1134.8347000000001</v>
      </c>
      <c r="N23" s="308">
        <f t="shared" si="1"/>
        <v>331708.92590999999</v>
      </c>
      <c r="O23" s="309">
        <f t="shared" si="2"/>
        <v>658.56891999999993</v>
      </c>
      <c r="P23" s="309">
        <f t="shared" si="2"/>
        <v>51627.500699999997</v>
      </c>
      <c r="Q23" s="309">
        <f t="shared" si="2"/>
        <v>4586.7405900000003</v>
      </c>
      <c r="R23" s="309">
        <f t="shared" si="2"/>
        <v>676659.83056000003</v>
      </c>
      <c r="S23" s="308">
        <f t="shared" si="3"/>
        <v>5245.30951</v>
      </c>
      <c r="T23" s="308">
        <f t="shared" si="3"/>
        <v>728287.33126000001</v>
      </c>
    </row>
    <row r="24" spans="1:20" s="47" customFormat="1" ht="40.799999999999997" x14ac:dyDescent="0.25">
      <c r="A24" s="110" t="s">
        <v>24</v>
      </c>
      <c r="B24" s="52" t="s">
        <v>87</v>
      </c>
      <c r="C24" s="309">
        <v>544.50287000000003</v>
      </c>
      <c r="D24" s="309">
        <v>58318.258549999999</v>
      </c>
      <c r="E24" s="309">
        <v>289.01059999999995</v>
      </c>
      <c r="F24" s="309">
        <v>34843.019990000001</v>
      </c>
      <c r="G24" s="308">
        <f t="shared" si="0"/>
        <v>833.51346999999998</v>
      </c>
      <c r="H24" s="308">
        <f t="shared" si="0"/>
        <v>93161.278539999999</v>
      </c>
      <c r="I24" s="309">
        <v>28.36919</v>
      </c>
      <c r="J24" s="309">
        <v>2085.5347700000002</v>
      </c>
      <c r="K24" s="309">
        <v>96.774079999999998</v>
      </c>
      <c r="L24" s="309">
        <v>25425.259610000001</v>
      </c>
      <c r="M24" s="308">
        <f t="shared" si="1"/>
        <v>125.14327</v>
      </c>
      <c r="N24" s="308">
        <f t="shared" si="1"/>
        <v>27510.794379999999</v>
      </c>
      <c r="O24" s="309">
        <f t="shared" si="2"/>
        <v>572.87206000000003</v>
      </c>
      <c r="P24" s="309">
        <f t="shared" si="2"/>
        <v>60403.793319999997</v>
      </c>
      <c r="Q24" s="309">
        <f t="shared" si="2"/>
        <v>385.78467999999998</v>
      </c>
      <c r="R24" s="309">
        <f t="shared" si="2"/>
        <v>60268.279600000002</v>
      </c>
      <c r="S24" s="308">
        <f t="shared" si="3"/>
        <v>958.65674000000001</v>
      </c>
      <c r="T24" s="308">
        <f t="shared" si="3"/>
        <v>120672.07292000001</v>
      </c>
    </row>
    <row r="25" spans="1:20" s="47" customFormat="1" ht="20.399999999999999" x14ac:dyDescent="0.25">
      <c r="A25" s="110" t="s">
        <v>25</v>
      </c>
      <c r="B25" s="52" t="s">
        <v>88</v>
      </c>
      <c r="C25" s="309">
        <v>149.26553000000001</v>
      </c>
      <c r="D25" s="309">
        <v>15868.017810000001</v>
      </c>
      <c r="E25" s="309">
        <v>4819.6812699999991</v>
      </c>
      <c r="F25" s="309">
        <v>886390.80530000001</v>
      </c>
      <c r="G25" s="308">
        <f t="shared" si="0"/>
        <v>4968.9467999999988</v>
      </c>
      <c r="H25" s="308">
        <f t="shared" si="0"/>
        <v>902258.82311</v>
      </c>
      <c r="I25" s="309">
        <v>135.33588</v>
      </c>
      <c r="J25" s="309">
        <v>27176.34821</v>
      </c>
      <c r="K25" s="309">
        <v>2044.3708899999999</v>
      </c>
      <c r="L25" s="309">
        <v>559639.82708000008</v>
      </c>
      <c r="M25" s="308">
        <f t="shared" si="1"/>
        <v>2179.7067699999998</v>
      </c>
      <c r="N25" s="308">
        <f t="shared" si="1"/>
        <v>586816.17529000004</v>
      </c>
      <c r="O25" s="309">
        <f t="shared" si="2"/>
        <v>284.60140999999999</v>
      </c>
      <c r="P25" s="309">
        <f t="shared" si="2"/>
        <v>43044.366020000001</v>
      </c>
      <c r="Q25" s="309">
        <f t="shared" si="2"/>
        <v>6864.0521599999993</v>
      </c>
      <c r="R25" s="309">
        <f t="shared" si="2"/>
        <v>1446030.6323800001</v>
      </c>
      <c r="S25" s="308">
        <f t="shared" si="3"/>
        <v>7148.6535699999995</v>
      </c>
      <c r="T25" s="308">
        <f t="shared" si="3"/>
        <v>1489074.9984000002</v>
      </c>
    </row>
    <row r="26" spans="1:20" s="47" customFormat="1" ht="30.6" x14ac:dyDescent="0.25">
      <c r="A26" s="110" t="s">
        <v>26</v>
      </c>
      <c r="B26" s="52" t="s">
        <v>89</v>
      </c>
      <c r="C26" s="309">
        <v>488.51226000000003</v>
      </c>
      <c r="D26" s="309">
        <v>92324.960609999995</v>
      </c>
      <c r="E26" s="309">
        <v>4053.8303799999999</v>
      </c>
      <c r="F26" s="309">
        <v>501986.36949999997</v>
      </c>
      <c r="G26" s="308">
        <f t="shared" si="0"/>
        <v>4542.3426399999998</v>
      </c>
      <c r="H26" s="308">
        <f t="shared" si="0"/>
        <v>594311.33010999998</v>
      </c>
      <c r="I26" s="309">
        <v>4.0154300000000003</v>
      </c>
      <c r="J26" s="309">
        <v>526.02068000000008</v>
      </c>
      <c r="K26" s="309">
        <v>1213.7257199999999</v>
      </c>
      <c r="L26" s="309">
        <v>261370.04163999998</v>
      </c>
      <c r="M26" s="308">
        <f t="shared" si="1"/>
        <v>1217.7411499999998</v>
      </c>
      <c r="N26" s="308">
        <f t="shared" si="1"/>
        <v>261896.06231999997</v>
      </c>
      <c r="O26" s="309">
        <f t="shared" si="2"/>
        <v>492.52769000000001</v>
      </c>
      <c r="P26" s="309">
        <f t="shared" si="2"/>
        <v>92850.981289999996</v>
      </c>
      <c r="Q26" s="309">
        <f t="shared" si="2"/>
        <v>5267.5560999999998</v>
      </c>
      <c r="R26" s="309">
        <f t="shared" si="2"/>
        <v>763356.41113999998</v>
      </c>
      <c r="S26" s="308">
        <f t="shared" si="3"/>
        <v>5760.0837899999997</v>
      </c>
      <c r="T26" s="308">
        <f t="shared" si="3"/>
        <v>856207.39243000001</v>
      </c>
    </row>
    <row r="27" spans="1:20" s="47" customFormat="1" x14ac:dyDescent="0.25">
      <c r="A27" s="110" t="s">
        <v>27</v>
      </c>
      <c r="B27" s="52" t="s">
        <v>90</v>
      </c>
      <c r="C27" s="309">
        <v>158.25226000000001</v>
      </c>
      <c r="D27" s="309">
        <v>15558.55035</v>
      </c>
      <c r="E27" s="309">
        <v>1757.2445400000001</v>
      </c>
      <c r="F27" s="309">
        <v>206100.30934000001</v>
      </c>
      <c r="G27" s="308">
        <f t="shared" si="0"/>
        <v>1915.4968000000001</v>
      </c>
      <c r="H27" s="308">
        <f t="shared" si="0"/>
        <v>221658.85969000001</v>
      </c>
      <c r="I27" s="309">
        <v>30.31925</v>
      </c>
      <c r="J27" s="309">
        <v>15924.70768</v>
      </c>
      <c r="K27" s="309">
        <v>871.85288000000003</v>
      </c>
      <c r="L27" s="309">
        <v>240023.13569999998</v>
      </c>
      <c r="M27" s="308">
        <f t="shared" si="1"/>
        <v>902.17213000000004</v>
      </c>
      <c r="N27" s="308">
        <f t="shared" si="1"/>
        <v>255947.84337999998</v>
      </c>
      <c r="O27" s="309">
        <f t="shared" si="2"/>
        <v>188.57151000000002</v>
      </c>
      <c r="P27" s="309">
        <f t="shared" si="2"/>
        <v>31483.258029999997</v>
      </c>
      <c r="Q27" s="309">
        <f t="shared" si="2"/>
        <v>2629.0974200000001</v>
      </c>
      <c r="R27" s="309">
        <f t="shared" si="2"/>
        <v>446123.44504000002</v>
      </c>
      <c r="S27" s="308">
        <f t="shared" si="3"/>
        <v>2817.6689300000003</v>
      </c>
      <c r="T27" s="308">
        <f t="shared" si="3"/>
        <v>477606.70307000005</v>
      </c>
    </row>
    <row r="28" spans="1:20" s="47" customFormat="1" x14ac:dyDescent="0.25">
      <c r="A28" s="110"/>
      <c r="B28" s="28"/>
      <c r="C28" s="309"/>
      <c r="D28" s="309"/>
      <c r="E28" s="309"/>
      <c r="F28" s="309"/>
      <c r="G28" s="308"/>
      <c r="H28" s="308"/>
      <c r="I28" s="309"/>
      <c r="J28" s="309"/>
      <c r="K28" s="309"/>
      <c r="L28" s="309"/>
      <c r="M28" s="308"/>
      <c r="N28" s="308"/>
      <c r="O28" s="309"/>
      <c r="P28" s="309"/>
      <c r="Q28" s="309"/>
      <c r="R28" s="309"/>
      <c r="S28" s="308"/>
      <c r="T28" s="308"/>
    </row>
    <row r="29" spans="1:20" x14ac:dyDescent="0.2">
      <c r="A29" s="111"/>
      <c r="B29" s="112" t="s">
        <v>45</v>
      </c>
      <c r="C29" s="308">
        <f>SUM(C8:C27)</f>
        <v>68406.257450000005</v>
      </c>
      <c r="D29" s="308">
        <f>SUM(D8:D27)</f>
        <v>5642055.6268100012</v>
      </c>
      <c r="E29" s="308">
        <f>SUM(E8:E27)</f>
        <v>157034.35537000003</v>
      </c>
      <c r="F29" s="308">
        <f>SUM(F8:F27)</f>
        <v>17639090.62607</v>
      </c>
      <c r="G29" s="308">
        <f t="shared" si="0"/>
        <v>225440.61282000004</v>
      </c>
      <c r="H29" s="308">
        <f t="shared" si="0"/>
        <v>23281146.25288</v>
      </c>
      <c r="I29" s="308">
        <f>SUM(I8:I27)</f>
        <v>6291.5685200000007</v>
      </c>
      <c r="J29" s="308">
        <f t="shared" ref="J29:T29" si="4">SUM(J8:J27)</f>
        <v>1096643.2267</v>
      </c>
      <c r="K29" s="308">
        <f t="shared" si="4"/>
        <v>46521.874610000006</v>
      </c>
      <c r="L29" s="308">
        <f t="shared" si="4"/>
        <v>11821485.106309999</v>
      </c>
      <c r="M29" s="308">
        <f t="shared" si="4"/>
        <v>52813.443130000007</v>
      </c>
      <c r="N29" s="308">
        <f t="shared" si="4"/>
        <v>12918128.333009999</v>
      </c>
      <c r="O29" s="308">
        <f t="shared" si="4"/>
        <v>74697.82597000002</v>
      </c>
      <c r="P29" s="308">
        <f t="shared" si="4"/>
        <v>6738698.8535099989</v>
      </c>
      <c r="Q29" s="308">
        <f t="shared" si="4"/>
        <v>203556.22997999997</v>
      </c>
      <c r="R29" s="308">
        <f t="shared" si="4"/>
        <v>29460575.732379992</v>
      </c>
      <c r="S29" s="308">
        <f t="shared" si="4"/>
        <v>278254.05595000001</v>
      </c>
      <c r="T29" s="308">
        <f t="shared" si="4"/>
        <v>36199274.585890003</v>
      </c>
    </row>
    <row r="30" spans="1:20" x14ac:dyDescent="0.2">
      <c r="B30" s="29"/>
      <c r="C30" s="29"/>
      <c r="D30" s="29"/>
      <c r="E30" s="29"/>
      <c r="F30" s="29"/>
      <c r="G30" s="29"/>
      <c r="H30" s="29"/>
    </row>
    <row r="31" spans="1:20" x14ac:dyDescent="0.2">
      <c r="A31" s="27"/>
      <c r="B31" s="1" t="s">
        <v>91</v>
      </c>
      <c r="C31" s="24"/>
      <c r="D31" s="24"/>
      <c r="E31" s="24"/>
      <c r="F31" s="24"/>
      <c r="G31" s="24"/>
      <c r="H31" s="24"/>
    </row>
    <row r="32" spans="1:20" x14ac:dyDescent="0.2">
      <c r="A32" s="27"/>
      <c r="B32" s="30"/>
      <c r="C32" s="24"/>
      <c r="D32" s="24"/>
      <c r="E32" s="24"/>
      <c r="F32" s="24"/>
      <c r="G32" s="24"/>
      <c r="H32" s="24"/>
    </row>
    <row r="33" spans="1:8" x14ac:dyDescent="0.2">
      <c r="A33" s="27"/>
      <c r="B33" s="30"/>
      <c r="C33" s="24"/>
      <c r="D33" s="24"/>
      <c r="E33" s="24"/>
      <c r="F33" s="24"/>
      <c r="G33" s="24"/>
      <c r="H33" s="24"/>
    </row>
    <row r="34" spans="1:8" x14ac:dyDescent="0.2">
      <c r="A34" s="27"/>
      <c r="B34" s="30"/>
      <c r="C34" s="24"/>
      <c r="D34" s="24"/>
      <c r="E34" s="24"/>
      <c r="F34" s="24"/>
      <c r="G34" s="24"/>
      <c r="H34" s="24"/>
    </row>
  </sheetData>
  <mergeCells count="17">
    <mergeCell ref="I3:N3"/>
    <mergeCell ref="O3:T3"/>
    <mergeCell ref="I4:L4"/>
    <mergeCell ref="M4:N5"/>
    <mergeCell ref="I5:J5"/>
    <mergeCell ref="K5:L5"/>
    <mergeCell ref="O4:R4"/>
    <mergeCell ref="S4:T5"/>
    <mergeCell ref="O5:P5"/>
    <mergeCell ref="Q5:R5"/>
    <mergeCell ref="A1:H1"/>
    <mergeCell ref="G4:H5"/>
    <mergeCell ref="C4:F4"/>
    <mergeCell ref="C5:D5"/>
    <mergeCell ref="E5:F5"/>
    <mergeCell ref="A4:B6"/>
    <mergeCell ref="C3:H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ignoredErrors>
    <ignoredError sqref="A8:A2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7">
    <tabColor rgb="FF92D050"/>
    <pageSetUpPr fitToPage="1"/>
  </sheetPr>
  <dimension ref="A1:HA32"/>
  <sheetViews>
    <sheetView tabSelected="1" workbookViewId="0">
      <pane ySplit="5" topLeftCell="A6" activePane="bottomLeft" state="frozenSplit"/>
      <selection activeCell="S23" sqref="S23"/>
      <selection pane="bottomLeft" activeCell="B27" sqref="B27:G27"/>
    </sheetView>
  </sheetViews>
  <sheetFormatPr defaultColWidth="11.44140625" defaultRowHeight="10.199999999999999" x14ac:dyDescent="0.2"/>
  <cols>
    <col min="1" max="1" width="17.5546875" style="1" customWidth="1"/>
    <col min="2" max="2" width="9.109375" style="48" customWidth="1"/>
    <col min="3" max="3" width="11.88671875" style="48" customWidth="1"/>
    <col min="4" max="4" width="9.109375" style="48" customWidth="1"/>
    <col min="5" max="5" width="11.88671875" style="48" customWidth="1"/>
    <col min="6" max="6" width="9.109375" style="48" customWidth="1"/>
    <col min="7" max="7" width="11.88671875" style="48" customWidth="1"/>
    <col min="8" max="16384" width="11.44140625" style="1"/>
  </cols>
  <sheetData>
    <row r="1" spans="1:209" s="43" customFormat="1" ht="24" customHeight="1" x14ac:dyDescent="0.25">
      <c r="A1" s="279" t="s">
        <v>323</v>
      </c>
      <c r="B1" s="261"/>
      <c r="C1" s="261"/>
      <c r="D1" s="261"/>
      <c r="E1" s="261"/>
      <c r="F1" s="261"/>
      <c r="G1" s="261"/>
    </row>
    <row r="2" spans="1:209" x14ac:dyDescent="0.2">
      <c r="A2" s="72" t="s">
        <v>264</v>
      </c>
      <c r="G2" s="113"/>
    </row>
    <row r="3" spans="1:209" s="14" customFormat="1" ht="11.25" customHeight="1" x14ac:dyDescent="0.2">
      <c r="A3" s="410" t="s">
        <v>112</v>
      </c>
      <c r="B3" s="419" t="s">
        <v>110</v>
      </c>
      <c r="C3" s="420"/>
      <c r="D3" s="420"/>
      <c r="E3" s="421"/>
      <c r="F3" s="413" t="s">
        <v>45</v>
      </c>
      <c r="G3" s="414"/>
    </row>
    <row r="4" spans="1:209" s="14" customFormat="1" ht="11.25" customHeight="1" x14ac:dyDescent="0.2">
      <c r="A4" s="411"/>
      <c r="B4" s="417" t="s">
        <v>52</v>
      </c>
      <c r="C4" s="418"/>
      <c r="D4" s="417" t="s">
        <v>53</v>
      </c>
      <c r="E4" s="418"/>
      <c r="F4" s="415"/>
      <c r="G4" s="416"/>
    </row>
    <row r="5" spans="1:209" ht="11.25" customHeight="1" x14ac:dyDescent="0.2">
      <c r="A5" s="412"/>
      <c r="B5" s="222" t="s">
        <v>28</v>
      </c>
      <c r="C5" s="222" t="s">
        <v>37</v>
      </c>
      <c r="D5" s="222" t="s">
        <v>28</v>
      </c>
      <c r="E5" s="222" t="s">
        <v>37</v>
      </c>
      <c r="F5" s="223" t="s">
        <v>28</v>
      </c>
      <c r="G5" s="223" t="s">
        <v>37</v>
      </c>
    </row>
    <row r="6" spans="1:209" ht="12.75" customHeight="1" x14ac:dyDescent="0.2">
      <c r="B6" s="9"/>
      <c r="C6" s="9"/>
      <c r="D6" s="45"/>
      <c r="E6" s="45"/>
      <c r="F6" s="7"/>
      <c r="G6" s="7"/>
    </row>
    <row r="7" spans="1:209" ht="12.75" customHeight="1" x14ac:dyDescent="0.2">
      <c r="A7" s="239" t="s">
        <v>275</v>
      </c>
      <c r="B7" s="239">
        <v>95.826080000000005</v>
      </c>
      <c r="C7" s="239">
        <v>33475.424749999998</v>
      </c>
      <c r="D7" s="239">
        <v>2670.13501</v>
      </c>
      <c r="E7" s="239">
        <v>708950.97480999993</v>
      </c>
      <c r="F7" s="292">
        <f t="shared" ref="F7:F24" si="0">B7+D7</f>
        <v>2765.9610899999998</v>
      </c>
      <c r="G7" s="292">
        <f t="shared" ref="G7:G24" si="1">C7+E7</f>
        <v>742426.39955999993</v>
      </c>
    </row>
    <row r="8" spans="1:209" ht="12.75" customHeight="1" x14ac:dyDescent="0.2">
      <c r="A8" s="239" t="s">
        <v>288</v>
      </c>
      <c r="B8" s="239">
        <v>0</v>
      </c>
      <c r="C8" s="239">
        <v>0</v>
      </c>
      <c r="D8" s="239">
        <v>54.206769999999999</v>
      </c>
      <c r="E8" s="239">
        <v>25868.596309999997</v>
      </c>
      <c r="F8" s="292">
        <f t="shared" si="0"/>
        <v>54.206769999999999</v>
      </c>
      <c r="G8" s="292">
        <f t="shared" si="1"/>
        <v>25868.596309999997</v>
      </c>
    </row>
    <row r="9" spans="1:209" ht="12.75" customHeight="1" x14ac:dyDescent="0.2">
      <c r="A9" s="239" t="s">
        <v>273</v>
      </c>
      <c r="B9" s="239">
        <v>0</v>
      </c>
      <c r="C9" s="239">
        <v>0</v>
      </c>
      <c r="D9" s="239">
        <v>10.01038</v>
      </c>
      <c r="E9" s="239">
        <v>414.70322999999996</v>
      </c>
      <c r="F9" s="292">
        <f t="shared" si="0"/>
        <v>10.01038</v>
      </c>
      <c r="G9" s="292">
        <f t="shared" si="1"/>
        <v>414.70322999999996</v>
      </c>
    </row>
    <row r="10" spans="1:209" ht="12.75" customHeight="1" x14ac:dyDescent="0.2">
      <c r="A10" s="239" t="s">
        <v>106</v>
      </c>
      <c r="B10" s="239">
        <v>0</v>
      </c>
      <c r="C10" s="239">
        <v>0</v>
      </c>
      <c r="D10" s="239">
        <v>4.6811999999999996</v>
      </c>
      <c r="E10" s="239">
        <v>449.39519999999999</v>
      </c>
      <c r="F10" s="292">
        <f t="shared" si="0"/>
        <v>4.6811999999999996</v>
      </c>
      <c r="G10" s="292">
        <f t="shared" si="1"/>
        <v>449.39519999999999</v>
      </c>
    </row>
    <row r="11" spans="1:209" ht="12.75" customHeight="1" x14ac:dyDescent="0.2">
      <c r="A11" s="239" t="s">
        <v>274</v>
      </c>
      <c r="B11" s="239">
        <v>0</v>
      </c>
      <c r="C11" s="239">
        <v>0</v>
      </c>
      <c r="D11" s="239">
        <v>4.6283000000000003</v>
      </c>
      <c r="E11" s="239">
        <v>175.87520999999998</v>
      </c>
      <c r="F11" s="292">
        <f t="shared" si="0"/>
        <v>4.6283000000000003</v>
      </c>
      <c r="G11" s="292">
        <f t="shared" si="1"/>
        <v>175.87520999999998</v>
      </c>
    </row>
    <row r="12" spans="1:209" ht="12.75" customHeight="1" x14ac:dyDescent="0.2">
      <c r="A12" s="344" t="s">
        <v>294</v>
      </c>
      <c r="B12" s="239">
        <v>0</v>
      </c>
      <c r="C12" s="239">
        <v>0</v>
      </c>
      <c r="D12" s="239">
        <v>45.55003</v>
      </c>
      <c r="E12" s="239">
        <v>36466.7408</v>
      </c>
      <c r="F12" s="292">
        <f t="shared" si="0"/>
        <v>45.55003</v>
      </c>
      <c r="G12" s="292">
        <f t="shared" si="1"/>
        <v>36466.7408</v>
      </c>
    </row>
    <row r="13" spans="1:209" ht="12.75" customHeight="1" x14ac:dyDescent="0.2">
      <c r="A13" s="239" t="s">
        <v>278</v>
      </c>
      <c r="B13" s="239">
        <v>873.5412</v>
      </c>
      <c r="C13" s="239">
        <v>201474.14640999999</v>
      </c>
      <c r="D13" s="239">
        <v>9408.9547500000008</v>
      </c>
      <c r="E13" s="239">
        <v>2287370.2407</v>
      </c>
      <c r="F13" s="292">
        <f t="shared" si="0"/>
        <v>10282.49595</v>
      </c>
      <c r="G13" s="292">
        <f t="shared" si="1"/>
        <v>2488844.38711</v>
      </c>
    </row>
    <row r="14" spans="1:209" ht="12.75" customHeight="1" x14ac:dyDescent="0.2">
      <c r="A14" s="239" t="s">
        <v>279</v>
      </c>
      <c r="B14" s="239">
        <v>0</v>
      </c>
      <c r="C14" s="239">
        <v>0</v>
      </c>
      <c r="D14" s="239">
        <v>0</v>
      </c>
      <c r="E14" s="239">
        <v>0</v>
      </c>
      <c r="F14" s="292">
        <f t="shared" si="0"/>
        <v>0</v>
      </c>
      <c r="G14" s="292">
        <f t="shared" si="1"/>
        <v>0</v>
      </c>
    </row>
    <row r="15" spans="1:209" ht="12.75" customHeight="1" x14ac:dyDescent="0.2">
      <c r="A15" s="239" t="s">
        <v>302</v>
      </c>
      <c r="B15" s="239">
        <v>0</v>
      </c>
      <c r="C15" s="239">
        <v>0</v>
      </c>
      <c r="D15" s="239">
        <v>672.62139000000002</v>
      </c>
      <c r="E15" s="239">
        <v>55442.637340000001</v>
      </c>
      <c r="F15" s="292">
        <f t="shared" si="0"/>
        <v>672.62139000000002</v>
      </c>
      <c r="G15" s="292">
        <f t="shared" si="1"/>
        <v>55442.637340000001</v>
      </c>
    </row>
    <row r="16" spans="1:209" ht="12.75" customHeight="1" x14ac:dyDescent="0.2">
      <c r="A16" s="239" t="s">
        <v>34</v>
      </c>
      <c r="B16" s="239">
        <v>14.47709</v>
      </c>
      <c r="C16" s="239">
        <v>11874.273949999999</v>
      </c>
      <c r="D16" s="239">
        <v>65.353200000000001</v>
      </c>
      <c r="E16" s="239">
        <v>14154.289220000001</v>
      </c>
      <c r="F16" s="292">
        <f t="shared" si="0"/>
        <v>79.830290000000005</v>
      </c>
      <c r="G16" s="292">
        <f t="shared" si="1"/>
        <v>26028.563170000001</v>
      </c>
      <c r="HA16" s="3">
        <f>SUM(B16:GZ16)</f>
        <v>52216.786919999999</v>
      </c>
    </row>
    <row r="17" spans="1:7" ht="12.75" customHeight="1" x14ac:dyDescent="0.2">
      <c r="A17" s="239" t="s">
        <v>107</v>
      </c>
      <c r="B17" s="239">
        <v>116.24869</v>
      </c>
      <c r="C17" s="239">
        <v>19075.44788</v>
      </c>
      <c r="D17" s="239">
        <v>127.02388000000001</v>
      </c>
      <c r="E17" s="239">
        <v>34526.48029</v>
      </c>
      <c r="F17" s="292">
        <f t="shared" si="0"/>
        <v>243.27257</v>
      </c>
      <c r="G17" s="292">
        <f t="shared" si="1"/>
        <v>53601.928169999999</v>
      </c>
    </row>
    <row r="18" spans="1:7" ht="12.75" customHeight="1" x14ac:dyDescent="0.2">
      <c r="A18" s="239" t="s">
        <v>285</v>
      </c>
      <c r="B18" s="239">
        <v>511.43554999999998</v>
      </c>
      <c r="C18" s="239">
        <v>32911.113140000001</v>
      </c>
      <c r="D18" s="239">
        <v>3740.3201300000001</v>
      </c>
      <c r="E18" s="239">
        <v>615343.65458000009</v>
      </c>
      <c r="F18" s="292">
        <f t="shared" si="0"/>
        <v>4251.7556800000002</v>
      </c>
      <c r="G18" s="292">
        <f t="shared" si="1"/>
        <v>648254.76772000012</v>
      </c>
    </row>
    <row r="19" spans="1:7" ht="12.75" customHeight="1" x14ac:dyDescent="0.2">
      <c r="A19" s="239" t="s">
        <v>289</v>
      </c>
      <c r="B19" s="239">
        <v>0</v>
      </c>
      <c r="C19" s="239">
        <v>0</v>
      </c>
      <c r="D19" s="239">
        <v>3.1208</v>
      </c>
      <c r="E19" s="239">
        <v>4007.1072000000004</v>
      </c>
      <c r="F19" s="292">
        <f t="shared" si="0"/>
        <v>3.1208</v>
      </c>
      <c r="G19" s="292">
        <f t="shared" si="1"/>
        <v>4007.1072000000004</v>
      </c>
    </row>
    <row r="20" spans="1:7" ht="12.75" customHeight="1" x14ac:dyDescent="0.2">
      <c r="A20" s="161" t="s">
        <v>35</v>
      </c>
      <c r="B20" s="239">
        <v>0</v>
      </c>
      <c r="C20" s="239">
        <v>0</v>
      </c>
      <c r="D20" s="239">
        <v>8.5977999999999994</v>
      </c>
      <c r="E20" s="239">
        <v>2037.6795500000001</v>
      </c>
      <c r="F20" s="292">
        <f t="shared" si="0"/>
        <v>8.5977999999999994</v>
      </c>
      <c r="G20" s="292">
        <f t="shared" si="1"/>
        <v>2037.6795500000001</v>
      </c>
    </row>
    <row r="21" spans="1:7" ht="12.75" customHeight="1" x14ac:dyDescent="0.2">
      <c r="A21" s="161" t="s">
        <v>295</v>
      </c>
      <c r="B21" s="311">
        <v>0</v>
      </c>
      <c r="C21" s="311">
        <v>0</v>
      </c>
      <c r="D21" s="287">
        <v>40.672089999999997</v>
      </c>
      <c r="E21" s="287">
        <v>9396.9014100000004</v>
      </c>
      <c r="F21" s="292">
        <f t="shared" si="0"/>
        <v>40.672089999999997</v>
      </c>
      <c r="G21" s="292">
        <f t="shared" si="1"/>
        <v>9396.9014100000004</v>
      </c>
    </row>
    <row r="22" spans="1:7" ht="12.75" customHeight="1" x14ac:dyDescent="0.2">
      <c r="A22" s="1" t="s">
        <v>296</v>
      </c>
      <c r="B22" s="239">
        <v>0.43489</v>
      </c>
      <c r="C22" s="239">
        <v>12.17698</v>
      </c>
      <c r="D22" s="239">
        <v>46.610529999999997</v>
      </c>
      <c r="E22" s="239">
        <v>29936.90221</v>
      </c>
      <c r="F22" s="292">
        <f t="shared" si="0"/>
        <v>47.04542</v>
      </c>
      <c r="G22" s="292">
        <f t="shared" si="1"/>
        <v>29949.07919</v>
      </c>
    </row>
    <row r="23" spans="1:7" ht="12.75" customHeight="1" x14ac:dyDescent="0.2">
      <c r="A23" s="82" t="s">
        <v>36</v>
      </c>
      <c r="B23" s="239">
        <v>0</v>
      </c>
      <c r="C23" s="239">
        <v>0</v>
      </c>
      <c r="D23" s="239">
        <v>0</v>
      </c>
      <c r="E23" s="239">
        <v>0</v>
      </c>
      <c r="F23" s="292">
        <f t="shared" si="0"/>
        <v>0</v>
      </c>
      <c r="G23" s="292">
        <f t="shared" si="1"/>
        <v>0</v>
      </c>
    </row>
    <row r="24" spans="1:7" ht="12.75" customHeight="1" x14ac:dyDescent="0.2">
      <c r="A24" s="161" t="s">
        <v>298</v>
      </c>
      <c r="B24" s="287">
        <v>12.99995</v>
      </c>
      <c r="C24" s="287">
        <v>1631.3898799999999</v>
      </c>
      <c r="D24" s="287">
        <v>16.778040000000001</v>
      </c>
      <c r="E24" s="287">
        <v>5544.2486900000004</v>
      </c>
      <c r="F24" s="292">
        <f t="shared" si="0"/>
        <v>29.777990000000003</v>
      </c>
      <c r="G24" s="292">
        <f t="shared" si="1"/>
        <v>7175.6385700000001</v>
      </c>
    </row>
    <row r="25" spans="1:7" ht="12.75" customHeight="1" x14ac:dyDescent="0.2">
      <c r="A25" s="161"/>
      <c r="B25" s="287"/>
      <c r="C25" s="287"/>
      <c r="D25" s="287"/>
      <c r="E25" s="287"/>
      <c r="F25" s="292"/>
      <c r="G25" s="292"/>
    </row>
    <row r="26" spans="1:7" ht="12.75" customHeight="1" x14ac:dyDescent="0.2">
      <c r="A26" s="161"/>
      <c r="B26" s="287"/>
      <c r="C26" s="287"/>
      <c r="D26" s="287"/>
      <c r="E26" s="287"/>
      <c r="F26" s="292"/>
      <c r="G26" s="292"/>
    </row>
    <row r="27" spans="1:7" x14ac:dyDescent="0.2">
      <c r="A27" s="162" t="s">
        <v>45</v>
      </c>
      <c r="B27" s="291">
        <f>SUM(B7:B24)</f>
        <v>1624.9634499999997</v>
      </c>
      <c r="C27" s="291">
        <f t="shared" ref="C27:G27" si="2">SUM(C7:C24)</f>
        <v>300453.97298999998</v>
      </c>
      <c r="D27" s="291">
        <f t="shared" si="2"/>
        <v>16919.264300000003</v>
      </c>
      <c r="E27" s="291">
        <f t="shared" si="2"/>
        <v>3830086.4267499992</v>
      </c>
      <c r="F27" s="291">
        <f t="shared" si="2"/>
        <v>18544.227749999998</v>
      </c>
      <c r="G27" s="291">
        <f t="shared" si="2"/>
        <v>4130540.3997400003</v>
      </c>
    </row>
    <row r="29" spans="1:7" x14ac:dyDescent="0.2">
      <c r="B29" s="9"/>
      <c r="C29" s="9"/>
      <c r="D29" s="9"/>
      <c r="E29" s="9"/>
      <c r="F29" s="9"/>
      <c r="G29" s="9"/>
    </row>
    <row r="30" spans="1:7" x14ac:dyDescent="0.2">
      <c r="B30" s="9"/>
      <c r="C30" s="9"/>
      <c r="D30" s="9"/>
      <c r="E30" s="9"/>
      <c r="F30" s="9"/>
      <c r="G30" s="9"/>
    </row>
    <row r="32" spans="1:7" x14ac:dyDescent="0.2">
      <c r="B32" s="9"/>
      <c r="C32" s="9"/>
      <c r="D32" s="9"/>
      <c r="E32" s="9"/>
      <c r="F32" s="9"/>
      <c r="G32" s="9"/>
    </row>
  </sheetData>
  <sortState xmlns:xlrd2="http://schemas.microsoft.com/office/spreadsheetml/2017/richdata2" ref="A7:G24">
    <sortCondition ref="A7:A24"/>
  </sortState>
  <mergeCells count="5">
    <mergeCell ref="A3:A5"/>
    <mergeCell ref="F3:G4"/>
    <mergeCell ref="D4:E4"/>
    <mergeCell ref="B3:E3"/>
    <mergeCell ref="B4:C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8">
    <tabColor rgb="FF92D050"/>
    <pageSetUpPr fitToPage="1"/>
  </sheetPr>
  <dimension ref="A1:G29"/>
  <sheetViews>
    <sheetView workbookViewId="0">
      <pane ySplit="5" topLeftCell="A6" activePane="bottomLeft" state="frozenSplit"/>
      <selection activeCell="S23" sqref="S23"/>
      <selection pane="bottomLeft" activeCell="B26" sqref="B26"/>
    </sheetView>
  </sheetViews>
  <sheetFormatPr defaultColWidth="11.44140625" defaultRowHeight="10.199999999999999" x14ac:dyDescent="0.2"/>
  <cols>
    <col min="1" max="1" width="16.88671875" style="1" customWidth="1"/>
    <col min="2" max="2" width="11.44140625" style="1" customWidth="1"/>
    <col min="3" max="3" width="11.88671875" style="1" customWidth="1"/>
    <col min="4" max="4" width="11.44140625" style="1" customWidth="1"/>
    <col min="5" max="5" width="11.88671875" style="1" customWidth="1"/>
    <col min="6" max="6" width="11.44140625" style="1" customWidth="1"/>
    <col min="7" max="7" width="8.33203125" style="1" bestFit="1" customWidth="1"/>
    <col min="8" max="16384" width="11.44140625" style="1"/>
  </cols>
  <sheetData>
    <row r="1" spans="1:7" s="43" customFormat="1" ht="15" x14ac:dyDescent="0.25">
      <c r="A1" s="279" t="s">
        <v>323</v>
      </c>
      <c r="B1" s="261"/>
      <c r="C1" s="261"/>
      <c r="D1" s="261"/>
      <c r="E1" s="261"/>
      <c r="F1" s="261"/>
      <c r="G1" s="261"/>
    </row>
    <row r="2" spans="1:7" x14ac:dyDescent="0.2">
      <c r="A2" s="72" t="s">
        <v>265</v>
      </c>
      <c r="G2" s="63"/>
    </row>
    <row r="3" spans="1:7" s="14" customFormat="1" ht="11.25" customHeight="1" x14ac:dyDescent="0.2">
      <c r="A3" s="410" t="s">
        <v>146</v>
      </c>
      <c r="B3" s="419" t="s">
        <v>110</v>
      </c>
      <c r="C3" s="420"/>
      <c r="D3" s="420"/>
      <c r="E3" s="421"/>
      <c r="F3" s="413" t="s">
        <v>45</v>
      </c>
      <c r="G3" s="414"/>
    </row>
    <row r="4" spans="1:7" s="14" customFormat="1" ht="11.25" customHeight="1" x14ac:dyDescent="0.2">
      <c r="A4" s="411"/>
      <c r="B4" s="417" t="s">
        <v>52</v>
      </c>
      <c r="C4" s="418"/>
      <c r="D4" s="417" t="s">
        <v>53</v>
      </c>
      <c r="E4" s="418"/>
      <c r="F4" s="415"/>
      <c r="G4" s="416"/>
    </row>
    <row r="5" spans="1:7" ht="11.25" customHeight="1" x14ac:dyDescent="0.2">
      <c r="A5" s="412"/>
      <c r="B5" s="222" t="s">
        <v>28</v>
      </c>
      <c r="C5" s="222" t="s">
        <v>37</v>
      </c>
      <c r="D5" s="222" t="s">
        <v>28</v>
      </c>
      <c r="E5" s="222" t="s">
        <v>37</v>
      </c>
      <c r="F5" s="223" t="s">
        <v>28</v>
      </c>
      <c r="G5" s="223" t="s">
        <v>37</v>
      </c>
    </row>
    <row r="6" spans="1:7" ht="12.75" customHeight="1" x14ac:dyDescent="0.2">
      <c r="B6" s="239"/>
      <c r="C6" s="239"/>
      <c r="D6" s="239"/>
      <c r="E6" s="239"/>
      <c r="F6" s="291"/>
      <c r="G6" s="291"/>
    </row>
    <row r="7" spans="1:7" ht="12.75" customHeight="1" x14ac:dyDescent="0.2">
      <c r="A7" s="345" t="s">
        <v>275</v>
      </c>
      <c r="B7" s="239">
        <v>402.31284000000005</v>
      </c>
      <c r="C7" s="239">
        <v>84198.82398999999</v>
      </c>
      <c r="D7" s="239">
        <v>3807.7846400000003</v>
      </c>
      <c r="E7" s="239">
        <v>1057701.3386000001</v>
      </c>
      <c r="F7" s="291">
        <f t="shared" ref="F7:F24" si="0">B7+D7</f>
        <v>4210.0974800000004</v>
      </c>
      <c r="G7" s="291">
        <f t="shared" ref="G7:G24" si="1">C7+E7</f>
        <v>1141900.1625900001</v>
      </c>
    </row>
    <row r="8" spans="1:7" ht="12.75" customHeight="1" x14ac:dyDescent="0.2">
      <c r="A8" s="345" t="s">
        <v>288</v>
      </c>
      <c r="B8" s="239">
        <v>28.31597</v>
      </c>
      <c r="C8" s="239">
        <v>1359.1663700000001</v>
      </c>
      <c r="D8" s="239">
        <v>67.084100000000007</v>
      </c>
      <c r="E8" s="239">
        <v>16547.0046</v>
      </c>
      <c r="F8" s="291">
        <f t="shared" si="0"/>
        <v>95.400069999999999</v>
      </c>
      <c r="G8" s="291">
        <f t="shared" si="1"/>
        <v>17906.170969999999</v>
      </c>
    </row>
    <row r="9" spans="1:7" ht="12.75" customHeight="1" x14ac:dyDescent="0.2">
      <c r="A9" s="345" t="s">
        <v>273</v>
      </c>
      <c r="B9" s="239">
        <v>0</v>
      </c>
      <c r="C9" s="239">
        <v>0</v>
      </c>
      <c r="D9" s="239">
        <v>42.147949999999994</v>
      </c>
      <c r="E9" s="239">
        <v>5883.6920199999995</v>
      </c>
      <c r="F9" s="291">
        <f t="shared" si="0"/>
        <v>42.147949999999994</v>
      </c>
      <c r="G9" s="291">
        <f t="shared" si="1"/>
        <v>5883.6920199999995</v>
      </c>
    </row>
    <row r="10" spans="1:7" ht="12.75" customHeight="1" x14ac:dyDescent="0.2">
      <c r="A10" s="345" t="s">
        <v>106</v>
      </c>
      <c r="B10" s="239">
        <v>0</v>
      </c>
      <c r="C10" s="239">
        <v>0</v>
      </c>
      <c r="D10" s="239">
        <v>6.9824999999999999</v>
      </c>
      <c r="E10" s="239">
        <v>8379</v>
      </c>
      <c r="F10" s="291">
        <f t="shared" si="0"/>
        <v>6.9824999999999999</v>
      </c>
      <c r="G10" s="291">
        <f t="shared" si="1"/>
        <v>8379</v>
      </c>
    </row>
    <row r="11" spans="1:7" ht="12.75" customHeight="1" x14ac:dyDescent="0.2">
      <c r="A11" s="345" t="s">
        <v>274</v>
      </c>
      <c r="B11" s="239">
        <v>0</v>
      </c>
      <c r="C11" s="239">
        <v>0</v>
      </c>
      <c r="D11" s="239">
        <v>7.7690200000000003</v>
      </c>
      <c r="E11" s="239">
        <v>382.50650000000002</v>
      </c>
      <c r="F11" s="291">
        <f t="shared" si="0"/>
        <v>7.7690200000000003</v>
      </c>
      <c r="G11" s="291">
        <f t="shared" si="1"/>
        <v>382.50650000000002</v>
      </c>
    </row>
    <row r="12" spans="1:7" ht="12.75" customHeight="1" x14ac:dyDescent="0.2">
      <c r="A12" s="345" t="s">
        <v>294</v>
      </c>
      <c r="B12" s="239">
        <v>0</v>
      </c>
      <c r="C12" s="239">
        <v>0</v>
      </c>
      <c r="D12" s="239">
        <v>84.101520000000008</v>
      </c>
      <c r="E12" s="239">
        <v>89508.386249999996</v>
      </c>
      <c r="F12" s="291">
        <f t="shared" si="0"/>
        <v>84.101520000000008</v>
      </c>
      <c r="G12" s="291">
        <f t="shared" si="1"/>
        <v>89508.386249999996</v>
      </c>
    </row>
    <row r="13" spans="1:7" ht="12.75" customHeight="1" x14ac:dyDescent="0.2">
      <c r="A13" s="345" t="s">
        <v>278</v>
      </c>
      <c r="B13" s="239">
        <v>1858.79522</v>
      </c>
      <c r="C13" s="239">
        <v>318815.98507</v>
      </c>
      <c r="D13" s="239">
        <v>11618.43793</v>
      </c>
      <c r="E13" s="239">
        <v>3321735.2734000003</v>
      </c>
      <c r="F13" s="291">
        <f t="shared" si="0"/>
        <v>13477.23315</v>
      </c>
      <c r="G13" s="291">
        <f t="shared" si="1"/>
        <v>3640551.2584700002</v>
      </c>
    </row>
    <row r="14" spans="1:7" ht="12.75" customHeight="1" x14ac:dyDescent="0.2">
      <c r="A14" s="345" t="s">
        <v>279</v>
      </c>
      <c r="B14" s="239">
        <v>0</v>
      </c>
      <c r="C14" s="239">
        <v>0</v>
      </c>
      <c r="D14" s="239">
        <v>105.31475999999999</v>
      </c>
      <c r="E14" s="239">
        <v>32551.517459999999</v>
      </c>
      <c r="F14" s="291">
        <f t="shared" si="0"/>
        <v>105.31475999999999</v>
      </c>
      <c r="G14" s="291">
        <f t="shared" si="1"/>
        <v>32551.517459999999</v>
      </c>
    </row>
    <row r="15" spans="1:7" ht="12.75" customHeight="1" x14ac:dyDescent="0.2">
      <c r="A15" s="345" t="s">
        <v>302</v>
      </c>
      <c r="B15" s="239">
        <v>0</v>
      </c>
      <c r="C15" s="239">
        <v>0</v>
      </c>
      <c r="D15" s="239">
        <v>207.65089</v>
      </c>
      <c r="E15" s="239">
        <v>16197.985909999999</v>
      </c>
      <c r="F15" s="291">
        <f t="shared" si="0"/>
        <v>207.65089</v>
      </c>
      <c r="G15" s="291">
        <f t="shared" si="1"/>
        <v>16197.985909999999</v>
      </c>
    </row>
    <row r="16" spans="1:7" ht="12.75" customHeight="1" x14ac:dyDescent="0.2">
      <c r="A16" s="345" t="s">
        <v>34</v>
      </c>
      <c r="B16" s="239">
        <v>12.15335</v>
      </c>
      <c r="C16" s="239">
        <v>11910.28594</v>
      </c>
      <c r="D16" s="239">
        <v>97.540410000000008</v>
      </c>
      <c r="E16" s="239">
        <v>97853.659360000005</v>
      </c>
      <c r="F16" s="291">
        <f t="shared" si="0"/>
        <v>109.69376000000001</v>
      </c>
      <c r="G16" s="291">
        <f t="shared" si="1"/>
        <v>109763.94530000001</v>
      </c>
    </row>
    <row r="17" spans="1:7" ht="12.75" customHeight="1" x14ac:dyDescent="0.2">
      <c r="A17" s="345" t="s">
        <v>107</v>
      </c>
      <c r="B17" s="239">
        <v>131.4913</v>
      </c>
      <c r="C17" s="239">
        <v>20891.930489999999</v>
      </c>
      <c r="D17" s="239">
        <v>740.34706000000006</v>
      </c>
      <c r="E17" s="239">
        <v>205048.52338999999</v>
      </c>
      <c r="F17" s="291">
        <f t="shared" si="0"/>
        <v>871.83836000000008</v>
      </c>
      <c r="G17" s="291">
        <f t="shared" si="1"/>
        <v>225940.45387999999</v>
      </c>
    </row>
    <row r="18" spans="1:7" ht="12.75" customHeight="1" x14ac:dyDescent="0.2">
      <c r="A18" s="345" t="s">
        <v>286</v>
      </c>
      <c r="B18" s="239">
        <v>0</v>
      </c>
      <c r="C18" s="239">
        <v>0</v>
      </c>
      <c r="D18" s="239">
        <v>9.4150799999999997</v>
      </c>
      <c r="E18" s="239">
        <v>1153.3473000000001</v>
      </c>
      <c r="F18" s="291">
        <f t="shared" si="0"/>
        <v>9.4150799999999997</v>
      </c>
      <c r="G18" s="291">
        <f t="shared" si="1"/>
        <v>1153.3473000000001</v>
      </c>
    </row>
    <row r="19" spans="1:7" ht="12.75" customHeight="1" x14ac:dyDescent="0.2">
      <c r="A19" s="345" t="s">
        <v>285</v>
      </c>
      <c r="B19" s="239">
        <v>734.31286999999998</v>
      </c>
      <c r="C19" s="239">
        <v>118030.52812999999</v>
      </c>
      <c r="D19" s="239">
        <v>5208.4107699999995</v>
      </c>
      <c r="E19" s="239">
        <v>952843.91477999999</v>
      </c>
      <c r="F19" s="291">
        <f t="shared" si="0"/>
        <v>5942.7236399999992</v>
      </c>
      <c r="G19" s="291">
        <f t="shared" si="1"/>
        <v>1070874.44291</v>
      </c>
    </row>
    <row r="20" spans="1:7" ht="12.75" customHeight="1" x14ac:dyDescent="0.2">
      <c r="A20" s="345" t="s">
        <v>289</v>
      </c>
      <c r="B20" s="239">
        <v>0</v>
      </c>
      <c r="C20" s="239">
        <v>0</v>
      </c>
      <c r="D20" s="239">
        <v>6.2416</v>
      </c>
      <c r="E20" s="239">
        <v>8014.2144000000008</v>
      </c>
      <c r="F20" s="291">
        <f t="shared" si="0"/>
        <v>6.2416</v>
      </c>
      <c r="G20" s="291">
        <f t="shared" si="1"/>
        <v>8014.2144000000008</v>
      </c>
    </row>
    <row r="21" spans="1:7" ht="12.75" customHeight="1" x14ac:dyDescent="0.2">
      <c r="A21" s="161" t="s">
        <v>295</v>
      </c>
      <c r="B21" s="239">
        <v>0</v>
      </c>
      <c r="C21" s="239">
        <v>0</v>
      </c>
      <c r="D21" s="239">
        <v>6.9706200000000003</v>
      </c>
      <c r="E21" s="239">
        <v>8399.5957500000004</v>
      </c>
      <c r="F21" s="291">
        <f t="shared" si="0"/>
        <v>6.9706200000000003</v>
      </c>
      <c r="G21" s="291">
        <f t="shared" si="1"/>
        <v>8399.5957500000004</v>
      </c>
    </row>
    <row r="22" spans="1:7" ht="12.75" customHeight="1" x14ac:dyDescent="0.2">
      <c r="A22" s="1" t="s">
        <v>296</v>
      </c>
      <c r="B22" s="239">
        <v>0</v>
      </c>
      <c r="C22" s="239">
        <v>0</v>
      </c>
      <c r="D22" s="239">
        <v>112.94683999999999</v>
      </c>
      <c r="E22" s="239">
        <v>44070.809850000005</v>
      </c>
      <c r="F22" s="291">
        <f t="shared" si="0"/>
        <v>112.94683999999999</v>
      </c>
      <c r="G22" s="291">
        <f t="shared" si="1"/>
        <v>44070.809850000005</v>
      </c>
    </row>
    <row r="23" spans="1:7" ht="12.75" customHeight="1" x14ac:dyDescent="0.2">
      <c r="A23" s="347" t="s">
        <v>36</v>
      </c>
      <c r="B23" s="239">
        <v>0</v>
      </c>
      <c r="C23" s="239">
        <v>0</v>
      </c>
      <c r="D23" s="239">
        <v>34.866579999999999</v>
      </c>
      <c r="E23" s="239">
        <v>1625.2554599999999</v>
      </c>
      <c r="F23" s="291">
        <f t="shared" si="0"/>
        <v>34.866579999999999</v>
      </c>
      <c r="G23" s="291">
        <f t="shared" si="1"/>
        <v>1625.2554599999999</v>
      </c>
    </row>
    <row r="24" spans="1:7" ht="12.75" customHeight="1" x14ac:dyDescent="0.2">
      <c r="A24" s="161" t="s">
        <v>298</v>
      </c>
      <c r="B24" s="239">
        <v>47.012660000000004</v>
      </c>
      <c r="C24" s="239">
        <v>7036.4698899999994</v>
      </c>
      <c r="D24" s="239">
        <v>52.533929999999998</v>
      </c>
      <c r="E24" s="239">
        <v>8795.0064199999997</v>
      </c>
      <c r="F24" s="291">
        <f t="shared" si="0"/>
        <v>99.546590000000009</v>
      </c>
      <c r="G24" s="291">
        <f t="shared" si="1"/>
        <v>15831.476309999998</v>
      </c>
    </row>
    <row r="25" spans="1:7" ht="12.75" customHeight="1" x14ac:dyDescent="0.2">
      <c r="A25" s="345"/>
      <c r="B25" s="239"/>
      <c r="C25" s="239"/>
      <c r="D25" s="239"/>
      <c r="E25" s="239"/>
      <c r="F25" s="291"/>
      <c r="G25" s="291"/>
    </row>
    <row r="26" spans="1:7" ht="12.75" customHeight="1" x14ac:dyDescent="0.2">
      <c r="A26" s="292" t="s">
        <v>45</v>
      </c>
      <c r="B26" s="346">
        <f>SUM(B7:B25)</f>
        <v>3214.3942099999999</v>
      </c>
      <c r="C26" s="346">
        <f>SUM(C7:C25)</f>
        <v>562243.18987999985</v>
      </c>
      <c r="D26" s="346">
        <f>SUM(D7:D25)</f>
        <v>22216.546200000001</v>
      </c>
      <c r="E26" s="346">
        <f>SUM(E7:E25)</f>
        <v>5876691.0314500006</v>
      </c>
      <c r="F26" s="291">
        <f t="shared" ref="F26:G26" si="2">B26+D26</f>
        <v>25430.940409999999</v>
      </c>
      <c r="G26" s="291">
        <f t="shared" si="2"/>
        <v>6438934.2213300001</v>
      </c>
    </row>
    <row r="27" spans="1:7" s="13" customFormat="1" ht="12.75" customHeight="1" x14ac:dyDescent="0.2">
      <c r="A27" s="7"/>
      <c r="B27" s="134"/>
      <c r="C27" s="134"/>
      <c r="D27" s="134"/>
      <c r="E27" s="134"/>
      <c r="F27" s="11"/>
      <c r="G27" s="11"/>
    </row>
    <row r="28" spans="1:7" x14ac:dyDescent="0.2">
      <c r="B28" s="3"/>
      <c r="C28" s="3"/>
      <c r="D28" s="3"/>
      <c r="E28" s="3"/>
      <c r="F28" s="3"/>
      <c r="G28" s="3"/>
    </row>
    <row r="29" spans="1:7" x14ac:dyDescent="0.2">
      <c r="F29" s="3"/>
    </row>
  </sheetData>
  <sortState xmlns:xlrd2="http://schemas.microsoft.com/office/spreadsheetml/2017/richdata2" ref="A7:G24">
    <sortCondition ref="A7:A24"/>
  </sortState>
  <mergeCells count="5">
    <mergeCell ref="F3:G4"/>
    <mergeCell ref="A3:A5"/>
    <mergeCell ref="B3:E3"/>
    <mergeCell ref="B4:C4"/>
    <mergeCell ref="D4:E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9">
    <tabColor rgb="FF92D050"/>
    <pageSetUpPr fitToPage="1"/>
  </sheetPr>
  <dimension ref="A1:Q29"/>
  <sheetViews>
    <sheetView workbookViewId="0">
      <pane ySplit="4" topLeftCell="A11" activePane="bottomLeft" state="frozenSplit"/>
      <selection activeCell="S23" sqref="S23"/>
      <selection pane="bottomLeft" activeCell="R23" sqref="R23"/>
    </sheetView>
  </sheetViews>
  <sheetFormatPr defaultColWidth="11.44140625" defaultRowHeight="10.199999999999999" x14ac:dyDescent="0.2"/>
  <cols>
    <col min="1" max="1" width="24.109375" style="1" customWidth="1"/>
    <col min="2" max="2" width="8.33203125" style="1" customWidth="1"/>
    <col min="3" max="3" width="6.5546875" style="1" customWidth="1"/>
    <col min="4" max="4" width="7" style="1" customWidth="1"/>
    <col min="5" max="6" width="8.5546875" style="1" customWidth="1"/>
    <col min="7" max="7" width="11.44140625" style="1" customWidth="1"/>
    <col min="8" max="8" width="7.109375" style="1" customWidth="1"/>
    <col min="9" max="9" width="9.88671875" style="1" customWidth="1"/>
    <col min="10" max="10" width="7" style="1" customWidth="1"/>
    <col min="11" max="11" width="9.44140625" style="1" customWidth="1"/>
    <col min="12" max="12" width="6.6640625" style="1" customWidth="1"/>
    <col min="13" max="13" width="8" style="1" customWidth="1"/>
    <col min="14" max="17" width="8.6640625" style="1" customWidth="1"/>
    <col min="18" max="16384" width="11.44140625" style="1"/>
  </cols>
  <sheetData>
    <row r="1" spans="1:17" s="43" customFormat="1" ht="15" x14ac:dyDescent="0.25">
      <c r="A1" s="370" t="s">
        <v>323</v>
      </c>
      <c r="B1" s="371"/>
      <c r="C1" s="371"/>
      <c r="D1" s="371"/>
      <c r="E1" s="371"/>
      <c r="F1" s="371"/>
      <c r="G1" s="371"/>
      <c r="H1" s="371"/>
      <c r="I1" s="371"/>
      <c r="J1" s="372"/>
      <c r="K1" s="114"/>
      <c r="L1" s="114"/>
      <c r="M1" s="114"/>
      <c r="N1" s="114"/>
      <c r="O1" s="114"/>
      <c r="P1" s="114"/>
      <c r="Q1" s="116"/>
    </row>
    <row r="2" spans="1:17" ht="12" x14ac:dyDescent="0.25">
      <c r="A2" s="117" t="s">
        <v>266</v>
      </c>
      <c r="I2" s="13"/>
      <c r="Q2" s="63"/>
    </row>
    <row r="3" spans="1:17" ht="12.75" customHeight="1" x14ac:dyDescent="0.2">
      <c r="A3" s="120"/>
      <c r="B3" s="398" t="s">
        <v>114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</row>
    <row r="4" spans="1:17" s="22" customFormat="1" ht="30.6" x14ac:dyDescent="0.2">
      <c r="A4" s="219" t="s">
        <v>113</v>
      </c>
      <c r="B4" s="224" t="s">
        <v>115</v>
      </c>
      <c r="C4" s="224" t="s">
        <v>116</v>
      </c>
      <c r="D4" s="224" t="s">
        <v>160</v>
      </c>
      <c r="E4" s="224" t="s">
        <v>117</v>
      </c>
      <c r="F4" s="224" t="s">
        <v>118</v>
      </c>
      <c r="G4" s="224" t="s">
        <v>119</v>
      </c>
      <c r="H4" s="224" t="s">
        <v>120</v>
      </c>
      <c r="I4" s="224" t="s">
        <v>121</v>
      </c>
      <c r="J4" s="224" t="s">
        <v>122</v>
      </c>
      <c r="K4" s="224" t="s">
        <v>123</v>
      </c>
      <c r="L4" s="224" t="s">
        <v>124</v>
      </c>
      <c r="M4" s="224" t="s">
        <v>125</v>
      </c>
      <c r="N4" s="224" t="s">
        <v>126</v>
      </c>
      <c r="O4" s="224" t="s">
        <v>127</v>
      </c>
      <c r="P4" s="224" t="s">
        <v>128</v>
      </c>
      <c r="Q4" s="224" t="s">
        <v>45</v>
      </c>
    </row>
    <row r="5" spans="1:17" s="22" customFormat="1" x14ac:dyDescent="0.2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</row>
    <row r="6" spans="1:17" x14ac:dyDescent="0.2">
      <c r="A6" s="118" t="s">
        <v>115</v>
      </c>
      <c r="B6" s="288">
        <v>25590.039129999997</v>
      </c>
      <c r="C6" s="288">
        <v>1746.5130800000002</v>
      </c>
      <c r="D6" s="288">
        <v>2369.0728599999998</v>
      </c>
      <c r="E6" s="288">
        <v>3976.0487000000003</v>
      </c>
      <c r="F6" s="288">
        <v>2810.08599</v>
      </c>
      <c r="G6" s="292">
        <f>SUM(B6:F6)</f>
        <v>36491.759760000001</v>
      </c>
      <c r="H6" s="288">
        <v>234.90903</v>
      </c>
      <c r="I6" s="288">
        <v>1242.3786</v>
      </c>
      <c r="J6" s="288">
        <v>819.39607999999998</v>
      </c>
      <c r="K6" s="288">
        <v>420.24027000000001</v>
      </c>
      <c r="L6" s="288">
        <v>372.89474999999999</v>
      </c>
      <c r="M6" s="292">
        <f>SUM(H6:L6)</f>
        <v>3089.8187300000004</v>
      </c>
      <c r="N6" s="288">
        <v>518.88130000000001</v>
      </c>
      <c r="O6" s="292">
        <f>G6+M6+N6</f>
        <v>40100.459790000001</v>
      </c>
      <c r="P6" s="288">
        <v>6962.9293799999996</v>
      </c>
      <c r="Q6" s="292">
        <f>O6+P6</f>
        <v>47063.389170000002</v>
      </c>
    </row>
    <row r="7" spans="1:17" x14ac:dyDescent="0.2">
      <c r="A7" s="118" t="s">
        <v>116</v>
      </c>
      <c r="B7" s="288">
        <v>2149.7126499999999</v>
      </c>
      <c r="C7" s="288">
        <v>9560.5128499999992</v>
      </c>
      <c r="D7" s="288">
        <v>990.98152000000005</v>
      </c>
      <c r="E7" s="288">
        <v>1736.96651</v>
      </c>
      <c r="F7" s="288">
        <v>729.66095999999993</v>
      </c>
      <c r="G7" s="292">
        <f t="shared" ref="G7:G10" si="0">SUM(B7:F7)</f>
        <v>15167.834489999997</v>
      </c>
      <c r="H7" s="288">
        <v>418.85061999999999</v>
      </c>
      <c r="I7" s="288">
        <v>806.31043</v>
      </c>
      <c r="J7" s="288">
        <v>1013.25463</v>
      </c>
      <c r="K7" s="288">
        <v>75.545850000000002</v>
      </c>
      <c r="L7" s="288">
        <v>124.42586999999999</v>
      </c>
      <c r="M7" s="292">
        <f t="shared" ref="M7:M10" si="1">SUM(H7:L7)</f>
        <v>2438.3874000000001</v>
      </c>
      <c r="N7" s="288">
        <v>638.44755000000009</v>
      </c>
      <c r="O7" s="292">
        <f t="shared" ref="O7:O10" si="2">G7+M7+N7</f>
        <v>18244.669439999998</v>
      </c>
      <c r="P7" s="288">
        <v>1394.72426</v>
      </c>
      <c r="Q7" s="292">
        <f t="shared" ref="Q7:Q10" si="3">O7+P7</f>
        <v>19639.393699999997</v>
      </c>
    </row>
    <row r="8" spans="1:17" x14ac:dyDescent="0.2">
      <c r="A8" s="118" t="s">
        <v>160</v>
      </c>
      <c r="B8" s="288">
        <v>2900.7708600000001</v>
      </c>
      <c r="C8" s="288">
        <v>1888.4163100000001</v>
      </c>
      <c r="D8" s="288">
        <v>15066.70671</v>
      </c>
      <c r="E8" s="288">
        <v>1284.8826100000001</v>
      </c>
      <c r="F8" s="288">
        <v>891.35569999999996</v>
      </c>
      <c r="G8" s="292">
        <f t="shared" si="0"/>
        <v>22032.13219</v>
      </c>
      <c r="H8" s="288">
        <v>91.538669999999996</v>
      </c>
      <c r="I8" s="288">
        <v>350.62061</v>
      </c>
      <c r="J8" s="288">
        <v>1157.88392</v>
      </c>
      <c r="K8" s="288">
        <v>118.69453999999999</v>
      </c>
      <c r="L8" s="288">
        <v>110.76183</v>
      </c>
      <c r="M8" s="292">
        <f t="shared" si="1"/>
        <v>1829.4995699999999</v>
      </c>
      <c r="N8" s="288">
        <v>245.22167000000002</v>
      </c>
      <c r="O8" s="292">
        <f t="shared" si="2"/>
        <v>24106.853429999999</v>
      </c>
      <c r="P8" s="288">
        <v>2425.6488100000001</v>
      </c>
      <c r="Q8" s="292">
        <f t="shared" si="3"/>
        <v>26532.502239999998</v>
      </c>
    </row>
    <row r="9" spans="1:17" x14ac:dyDescent="0.2">
      <c r="A9" s="118" t="s">
        <v>117</v>
      </c>
      <c r="B9" s="288">
        <v>5282.9874800000007</v>
      </c>
      <c r="C9" s="288">
        <v>1852.2899499999999</v>
      </c>
      <c r="D9" s="288">
        <v>831.66458999999998</v>
      </c>
      <c r="E9" s="288">
        <v>20411.346859999998</v>
      </c>
      <c r="F9" s="288">
        <v>4534.2164000000002</v>
      </c>
      <c r="G9" s="292">
        <f t="shared" si="0"/>
        <v>32912.505279999998</v>
      </c>
      <c r="H9" s="288">
        <v>191.44239000000002</v>
      </c>
      <c r="I9" s="288">
        <v>1723.23605</v>
      </c>
      <c r="J9" s="288">
        <v>489.87991</v>
      </c>
      <c r="K9" s="288">
        <v>229.30098000000001</v>
      </c>
      <c r="L9" s="288">
        <v>239.39178000000001</v>
      </c>
      <c r="M9" s="292">
        <f t="shared" si="1"/>
        <v>2873.2511099999997</v>
      </c>
      <c r="N9" s="288">
        <v>354.22167999999999</v>
      </c>
      <c r="O9" s="292">
        <f t="shared" si="2"/>
        <v>36139.978069999997</v>
      </c>
      <c r="P9" s="288">
        <v>4062.00263</v>
      </c>
      <c r="Q9" s="292">
        <f t="shared" si="3"/>
        <v>40201.9807</v>
      </c>
    </row>
    <row r="10" spans="1:17" x14ac:dyDescent="0.2">
      <c r="A10" s="118" t="s">
        <v>118</v>
      </c>
      <c r="B10" s="288">
        <v>2475.9384799999998</v>
      </c>
      <c r="C10" s="288">
        <v>726.40291000000002</v>
      </c>
      <c r="D10" s="288">
        <v>671.70554000000004</v>
      </c>
      <c r="E10" s="288">
        <v>3954.5219099999999</v>
      </c>
      <c r="F10" s="288">
        <v>25956.413479999999</v>
      </c>
      <c r="G10" s="292">
        <f t="shared" si="0"/>
        <v>33784.982319999996</v>
      </c>
      <c r="H10" s="288">
        <v>173.31264000000002</v>
      </c>
      <c r="I10" s="288">
        <v>1546.4301799999998</v>
      </c>
      <c r="J10" s="288">
        <v>404.47843</v>
      </c>
      <c r="K10" s="288">
        <v>349.12934999999999</v>
      </c>
      <c r="L10" s="288">
        <v>253.57170000000002</v>
      </c>
      <c r="M10" s="292">
        <f t="shared" si="1"/>
        <v>2726.9223000000002</v>
      </c>
      <c r="N10" s="288">
        <v>35.328000000000003</v>
      </c>
      <c r="O10" s="292">
        <f t="shared" si="2"/>
        <v>36547.232619999995</v>
      </c>
      <c r="P10" s="288">
        <v>5696.5612099999998</v>
      </c>
      <c r="Q10" s="292">
        <f t="shared" si="3"/>
        <v>42243.793829999995</v>
      </c>
    </row>
    <row r="11" spans="1:17" x14ac:dyDescent="0.2">
      <c r="A11" s="119"/>
      <c r="B11" s="288"/>
      <c r="C11" s="288"/>
      <c r="D11" s="288"/>
      <c r="E11" s="288"/>
      <c r="F11" s="288"/>
      <c r="G11" s="292"/>
      <c r="H11" s="288"/>
      <c r="I11" s="288"/>
      <c r="J11" s="288"/>
      <c r="K11" s="288"/>
      <c r="L11" s="288"/>
      <c r="M11" s="292"/>
      <c r="N11" s="288"/>
      <c r="O11" s="292"/>
      <c r="P11" s="288"/>
      <c r="Q11" s="292"/>
    </row>
    <row r="12" spans="1:17" x14ac:dyDescent="0.2">
      <c r="A12" s="95" t="s">
        <v>317</v>
      </c>
      <c r="B12" s="292">
        <f>SUM(B6:B10)</f>
        <v>38399.448599999996</v>
      </c>
      <c r="C12" s="292">
        <f t="shared" ref="C12:Q12" si="4">SUM(C6:C10)</f>
        <v>15774.135100000001</v>
      </c>
      <c r="D12" s="292">
        <f t="shared" si="4"/>
        <v>19930.131219999999</v>
      </c>
      <c r="E12" s="292">
        <f t="shared" si="4"/>
        <v>31363.766589999996</v>
      </c>
      <c r="F12" s="292">
        <f t="shared" si="4"/>
        <v>34921.732530000001</v>
      </c>
      <c r="G12" s="292">
        <f t="shared" si="4"/>
        <v>140389.21403999999</v>
      </c>
      <c r="H12" s="292">
        <f t="shared" si="4"/>
        <v>1110.0533500000001</v>
      </c>
      <c r="I12" s="292">
        <f t="shared" si="4"/>
        <v>5668.9758700000002</v>
      </c>
      <c r="J12" s="292">
        <f t="shared" si="4"/>
        <v>3884.8929700000003</v>
      </c>
      <c r="K12" s="292">
        <f t="shared" si="4"/>
        <v>1192.9109899999999</v>
      </c>
      <c r="L12" s="292">
        <f t="shared" si="4"/>
        <v>1101.04593</v>
      </c>
      <c r="M12" s="292">
        <f>SUM(M6:M10)</f>
        <v>12957.87911</v>
      </c>
      <c r="N12" s="292">
        <f t="shared" si="4"/>
        <v>1792.1002000000003</v>
      </c>
      <c r="O12" s="292">
        <f t="shared" si="4"/>
        <v>155139.19334999999</v>
      </c>
      <c r="P12" s="292">
        <f t="shared" si="4"/>
        <v>20541.866290000002</v>
      </c>
      <c r="Q12" s="292">
        <f t="shared" si="4"/>
        <v>175681.05963999999</v>
      </c>
    </row>
    <row r="13" spans="1:17" x14ac:dyDescent="0.2">
      <c r="A13" s="119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</row>
    <row r="14" spans="1:17" x14ac:dyDescent="0.2">
      <c r="A14" s="118" t="s">
        <v>120</v>
      </c>
      <c r="B14" s="288">
        <v>188.80149</v>
      </c>
      <c r="C14" s="288">
        <v>306.97831000000002</v>
      </c>
      <c r="D14" s="288">
        <v>130.32028</v>
      </c>
      <c r="E14" s="288">
        <v>196.83856</v>
      </c>
      <c r="F14" s="288">
        <v>149.94865999999999</v>
      </c>
      <c r="G14" s="292">
        <f t="shared" ref="G14:G18" si="5">SUM(B14:F14)</f>
        <v>972.8873000000001</v>
      </c>
      <c r="H14" s="288">
        <v>2296.4559900000004</v>
      </c>
      <c r="I14" s="288">
        <v>372.98915999999997</v>
      </c>
      <c r="J14" s="288">
        <v>181.31004000000001</v>
      </c>
      <c r="K14" s="288">
        <v>66.527100000000004</v>
      </c>
      <c r="L14" s="288">
        <v>114.78399</v>
      </c>
      <c r="M14" s="292">
        <f t="shared" ref="M14:M26" si="6">SUM(H14:L14)</f>
        <v>3032.06628</v>
      </c>
      <c r="N14" s="288">
        <v>172.21571</v>
      </c>
      <c r="O14" s="292">
        <f t="shared" ref="O14:O22" si="7">G14+M14+N14</f>
        <v>4177.1692900000007</v>
      </c>
      <c r="P14" s="288">
        <v>304.17971999999997</v>
      </c>
      <c r="Q14" s="292">
        <f t="shared" ref="Q14:Q26" si="8">O14+P14</f>
        <v>4481.3490100000008</v>
      </c>
    </row>
    <row r="15" spans="1:17" x14ac:dyDescent="0.2">
      <c r="A15" s="118" t="s">
        <v>121</v>
      </c>
      <c r="B15" s="288">
        <v>969.69576000000006</v>
      </c>
      <c r="C15" s="288">
        <v>620.15053</v>
      </c>
      <c r="D15" s="288">
        <v>393.99488000000002</v>
      </c>
      <c r="E15" s="288">
        <v>1320.8640500000001</v>
      </c>
      <c r="F15" s="288">
        <v>3522.1727299999998</v>
      </c>
      <c r="G15" s="292">
        <f t="shared" si="5"/>
        <v>6826.8779500000001</v>
      </c>
      <c r="H15" s="288">
        <v>1055.1533899999999</v>
      </c>
      <c r="I15" s="288">
        <v>10404.15503</v>
      </c>
      <c r="J15" s="288">
        <v>803.26311999999996</v>
      </c>
      <c r="K15" s="288">
        <v>401.91458</v>
      </c>
      <c r="L15" s="288">
        <v>766.75040000000001</v>
      </c>
      <c r="M15" s="292">
        <f t="shared" si="6"/>
        <v>13431.23652</v>
      </c>
      <c r="N15" s="288">
        <v>411.94671999999997</v>
      </c>
      <c r="O15" s="292">
        <f t="shared" si="7"/>
        <v>20670.06119</v>
      </c>
      <c r="P15" s="288">
        <v>3859.1790299999998</v>
      </c>
      <c r="Q15" s="292">
        <f t="shared" si="8"/>
        <v>24529.24022</v>
      </c>
    </row>
    <row r="16" spans="1:17" x14ac:dyDescent="0.2">
      <c r="A16" s="118" t="s">
        <v>122</v>
      </c>
      <c r="B16" s="288">
        <v>525.06818999999996</v>
      </c>
      <c r="C16" s="288">
        <v>574.01189999999997</v>
      </c>
      <c r="D16" s="288">
        <v>422.30059999999997</v>
      </c>
      <c r="E16" s="288">
        <v>829.08749</v>
      </c>
      <c r="F16" s="288">
        <v>305.41311999999999</v>
      </c>
      <c r="G16" s="292">
        <f t="shared" si="5"/>
        <v>2655.8813</v>
      </c>
      <c r="H16" s="288">
        <v>105.53446000000001</v>
      </c>
      <c r="I16" s="288">
        <v>755.35681000000011</v>
      </c>
      <c r="J16" s="288">
        <v>11926.401949999999</v>
      </c>
      <c r="K16" s="288">
        <v>723.38568999999995</v>
      </c>
      <c r="L16" s="288">
        <v>489.33415000000002</v>
      </c>
      <c r="M16" s="292">
        <f t="shared" si="6"/>
        <v>14000.013059999999</v>
      </c>
      <c r="N16" s="288">
        <v>139.74904000000001</v>
      </c>
      <c r="O16" s="292">
        <f t="shared" si="7"/>
        <v>16795.643399999997</v>
      </c>
      <c r="P16" s="288">
        <v>1397.3274799999999</v>
      </c>
      <c r="Q16" s="292">
        <f t="shared" si="8"/>
        <v>18192.970879999997</v>
      </c>
    </row>
    <row r="17" spans="1:17" x14ac:dyDescent="0.2">
      <c r="A17" s="118" t="s">
        <v>123</v>
      </c>
      <c r="B17" s="288">
        <v>217.35677999999999</v>
      </c>
      <c r="C17" s="288">
        <v>41.698459999999997</v>
      </c>
      <c r="D17" s="288">
        <v>72.675509999999989</v>
      </c>
      <c r="E17" s="288">
        <v>80.855380000000011</v>
      </c>
      <c r="F17" s="288">
        <v>296.17910999999998</v>
      </c>
      <c r="G17" s="292">
        <f t="shared" si="5"/>
        <v>708.76523999999995</v>
      </c>
      <c r="H17" s="288">
        <v>27.735509999999998</v>
      </c>
      <c r="I17" s="288">
        <v>88.273440000000008</v>
      </c>
      <c r="J17" s="288">
        <v>445.22534999999999</v>
      </c>
      <c r="K17" s="288">
        <v>2857.6496400000001</v>
      </c>
      <c r="L17" s="288">
        <v>220.1189</v>
      </c>
      <c r="M17" s="292">
        <f t="shared" si="6"/>
        <v>3639.0028400000001</v>
      </c>
      <c r="N17" s="288">
        <v>19.655740000000002</v>
      </c>
      <c r="O17" s="292">
        <f t="shared" si="7"/>
        <v>4367.42382</v>
      </c>
      <c r="P17" s="288">
        <v>307.70037000000002</v>
      </c>
      <c r="Q17" s="292">
        <f t="shared" si="8"/>
        <v>4675.1241900000005</v>
      </c>
    </row>
    <row r="18" spans="1:17" x14ac:dyDescent="0.2">
      <c r="A18" s="118" t="s">
        <v>124</v>
      </c>
      <c r="B18" s="288">
        <v>221.75201000000001</v>
      </c>
      <c r="C18" s="288">
        <v>183.97585000000001</v>
      </c>
      <c r="D18" s="288">
        <v>56.441580000000002</v>
      </c>
      <c r="E18" s="288">
        <v>275.55119000000002</v>
      </c>
      <c r="F18" s="288">
        <v>173.18676000000002</v>
      </c>
      <c r="G18" s="292">
        <f t="shared" si="5"/>
        <v>910.90739000000008</v>
      </c>
      <c r="H18" s="288">
        <v>336.02528000000001</v>
      </c>
      <c r="I18" s="288">
        <v>1333.2324799999999</v>
      </c>
      <c r="J18" s="288">
        <v>854.46700999999996</v>
      </c>
      <c r="K18" s="288">
        <v>402.83127000000002</v>
      </c>
      <c r="L18" s="288">
        <v>3239.9136200000003</v>
      </c>
      <c r="M18" s="292">
        <f t="shared" si="6"/>
        <v>6166.4696600000007</v>
      </c>
      <c r="N18" s="288">
        <v>72.299990000000008</v>
      </c>
      <c r="O18" s="292">
        <f t="shared" si="7"/>
        <v>7149.6770400000014</v>
      </c>
      <c r="P18" s="288">
        <v>643.95732999999996</v>
      </c>
      <c r="Q18" s="292">
        <f t="shared" si="8"/>
        <v>7793.6343700000016</v>
      </c>
    </row>
    <row r="19" spans="1:17" x14ac:dyDescent="0.2">
      <c r="A19" s="119"/>
      <c r="B19" s="288"/>
      <c r="C19" s="288"/>
      <c r="D19" s="288"/>
      <c r="E19" s="288"/>
      <c r="F19" s="288"/>
      <c r="G19" s="292"/>
      <c r="H19" s="288"/>
      <c r="I19" s="288"/>
      <c r="J19" s="288"/>
      <c r="K19" s="288"/>
      <c r="L19" s="288"/>
      <c r="M19" s="292"/>
      <c r="N19" s="288"/>
      <c r="O19" s="292"/>
      <c r="P19" s="288"/>
      <c r="Q19" s="292"/>
    </row>
    <row r="20" spans="1:17" x14ac:dyDescent="0.2">
      <c r="A20" s="95" t="s">
        <v>318</v>
      </c>
      <c r="B20" s="292">
        <f>SUM(B14:B18)</f>
        <v>2122.6742300000001</v>
      </c>
      <c r="C20" s="292">
        <f t="shared" ref="C20:Q20" si="9">SUM(C14:C18)</f>
        <v>1726.8150500000002</v>
      </c>
      <c r="D20" s="292">
        <f t="shared" si="9"/>
        <v>1075.7328499999999</v>
      </c>
      <c r="E20" s="292">
        <f t="shared" si="9"/>
        <v>2703.1966700000003</v>
      </c>
      <c r="F20" s="292">
        <f t="shared" si="9"/>
        <v>4446.9003799999991</v>
      </c>
      <c r="G20" s="292">
        <f>SUM(B20:F20)</f>
        <v>12075.319179999999</v>
      </c>
      <c r="H20" s="292">
        <f t="shared" si="9"/>
        <v>3820.90463</v>
      </c>
      <c r="I20" s="292">
        <f t="shared" si="9"/>
        <v>12954.00692</v>
      </c>
      <c r="J20" s="292">
        <f t="shared" si="9"/>
        <v>14210.66747</v>
      </c>
      <c r="K20" s="292">
        <f t="shared" si="9"/>
        <v>4452.3082800000002</v>
      </c>
      <c r="L20" s="292">
        <f t="shared" si="9"/>
        <v>4830.9010600000001</v>
      </c>
      <c r="M20" s="292">
        <f>SUM(M14:M18)</f>
        <v>40268.788360000006</v>
      </c>
      <c r="N20" s="292">
        <f t="shared" si="9"/>
        <v>815.86720000000003</v>
      </c>
      <c r="O20" s="292">
        <f t="shared" si="9"/>
        <v>53159.974739999998</v>
      </c>
      <c r="P20" s="292">
        <f t="shared" si="9"/>
        <v>6512.34393</v>
      </c>
      <c r="Q20" s="292">
        <f t="shared" si="9"/>
        <v>59672.318670000001</v>
      </c>
    </row>
    <row r="21" spans="1:17" x14ac:dyDescent="0.2">
      <c r="A21" s="119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</row>
    <row r="22" spans="1:17" x14ac:dyDescent="0.2">
      <c r="A22" s="118" t="s">
        <v>254</v>
      </c>
      <c r="B22" s="288">
        <v>429.15042999999997</v>
      </c>
      <c r="C22" s="288">
        <v>804.26512000000002</v>
      </c>
      <c r="D22" s="288">
        <v>56.349940000000004</v>
      </c>
      <c r="E22" s="288">
        <v>571.39876000000004</v>
      </c>
      <c r="F22" s="288">
        <v>152.84311</v>
      </c>
      <c r="G22" s="292">
        <f>SUM(B22:F22)</f>
        <v>2014.0073600000001</v>
      </c>
      <c r="H22" s="288">
        <v>661.62936999999999</v>
      </c>
      <c r="I22" s="288">
        <v>478.22303000000005</v>
      </c>
      <c r="J22" s="288">
        <v>93.033529999999999</v>
      </c>
      <c r="K22" s="288">
        <v>10.298639999999999</v>
      </c>
      <c r="L22" s="288">
        <v>76.013279999999995</v>
      </c>
      <c r="M22" s="292">
        <f t="shared" si="6"/>
        <v>1319.1978499999998</v>
      </c>
      <c r="N22" s="288">
        <v>1810.29231</v>
      </c>
      <c r="O22" s="292">
        <f t="shared" si="7"/>
        <v>5143.4975199999999</v>
      </c>
      <c r="P22" s="288">
        <v>169.29531</v>
      </c>
      <c r="Q22" s="292">
        <f t="shared" si="8"/>
        <v>5312.7928300000003</v>
      </c>
    </row>
    <row r="23" spans="1:17" x14ac:dyDescent="0.2">
      <c r="A23" s="118"/>
      <c r="B23" s="288"/>
      <c r="C23" s="288"/>
      <c r="D23" s="288"/>
      <c r="E23" s="288"/>
      <c r="F23" s="288"/>
      <c r="G23" s="292"/>
      <c r="H23" s="288"/>
      <c r="I23" s="288"/>
      <c r="J23" s="288"/>
      <c r="K23" s="288"/>
      <c r="L23" s="288"/>
      <c r="M23" s="292"/>
      <c r="N23" s="288"/>
      <c r="O23" s="292"/>
      <c r="P23" s="288"/>
      <c r="Q23" s="292"/>
    </row>
    <row r="24" spans="1:17" x14ac:dyDescent="0.2">
      <c r="A24" s="95" t="s">
        <v>127</v>
      </c>
      <c r="B24" s="292">
        <f>B12+B20+B22</f>
        <v>40951.273259999994</v>
      </c>
      <c r="C24" s="292">
        <f t="shared" ref="C24:Q24" si="10">C12+C20+C22</f>
        <v>18305.215270000001</v>
      </c>
      <c r="D24" s="292">
        <f t="shared" si="10"/>
        <v>21062.21401</v>
      </c>
      <c r="E24" s="292">
        <f t="shared" si="10"/>
        <v>34638.36202</v>
      </c>
      <c r="F24" s="292">
        <f t="shared" si="10"/>
        <v>39521.476020000002</v>
      </c>
      <c r="G24" s="292">
        <f>SUM(B24:F24)</f>
        <v>154478.54058</v>
      </c>
      <c r="H24" s="292">
        <f t="shared" si="10"/>
        <v>5592.5873499999998</v>
      </c>
      <c r="I24" s="292">
        <f t="shared" si="10"/>
        <v>19101.205820000003</v>
      </c>
      <c r="J24" s="292">
        <f t="shared" si="10"/>
        <v>18188.593970000002</v>
      </c>
      <c r="K24" s="292">
        <f t="shared" si="10"/>
        <v>5655.5179099999996</v>
      </c>
      <c r="L24" s="292">
        <f t="shared" si="10"/>
        <v>6007.9602700000005</v>
      </c>
      <c r="M24" s="292">
        <f t="shared" si="10"/>
        <v>54545.865320000004</v>
      </c>
      <c r="N24" s="292">
        <f t="shared" si="10"/>
        <v>4418.2597100000003</v>
      </c>
      <c r="O24" s="292">
        <f t="shared" si="10"/>
        <v>213442.66561</v>
      </c>
      <c r="P24" s="292">
        <f t="shared" si="10"/>
        <v>27223.505530000002</v>
      </c>
      <c r="Q24" s="292">
        <f t="shared" si="10"/>
        <v>240666.17113999999</v>
      </c>
    </row>
    <row r="25" spans="1:17" x14ac:dyDescent="0.2">
      <c r="A25" s="95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spans="1:17" x14ac:dyDescent="0.2">
      <c r="A26" s="118" t="s">
        <v>128</v>
      </c>
      <c r="B26" s="288">
        <v>2890.02198</v>
      </c>
      <c r="C26" s="288">
        <v>877.87176999999997</v>
      </c>
      <c r="D26" s="288">
        <v>1991.15977</v>
      </c>
      <c r="E26" s="288">
        <v>2824.81358</v>
      </c>
      <c r="F26" s="288">
        <v>5300.3868600000005</v>
      </c>
      <c r="G26" s="292">
        <f>SUM(B26:F26)</f>
        <v>13884.25396</v>
      </c>
      <c r="H26" s="288">
        <v>179.27467999999999</v>
      </c>
      <c r="I26" s="288">
        <v>2198.3609100000003</v>
      </c>
      <c r="J26" s="288">
        <v>1270.35177</v>
      </c>
      <c r="K26" s="288">
        <v>429.00405000000001</v>
      </c>
      <c r="L26" s="288">
        <v>327.93065999999999</v>
      </c>
      <c r="M26" s="292">
        <f t="shared" si="6"/>
        <v>4404.9220700000005</v>
      </c>
      <c r="N26" s="288">
        <v>83.562259999999995</v>
      </c>
      <c r="O26" s="292">
        <f>G26+M26+N26</f>
        <v>18372.738290000001</v>
      </c>
      <c r="P26" s="288">
        <v>19215.146559999997</v>
      </c>
      <c r="Q26" s="292">
        <f t="shared" si="8"/>
        <v>37587.884850000002</v>
      </c>
    </row>
    <row r="27" spans="1:17" x14ac:dyDescent="0.2">
      <c r="A27" s="119"/>
      <c r="B27" s="288"/>
      <c r="C27" s="288"/>
      <c r="D27" s="288"/>
      <c r="E27" s="288"/>
      <c r="F27" s="288"/>
      <c r="G27" s="292"/>
      <c r="H27" s="288"/>
      <c r="I27" s="288"/>
      <c r="J27" s="288"/>
      <c r="K27" s="288"/>
      <c r="L27" s="288"/>
      <c r="M27" s="292"/>
      <c r="N27" s="288"/>
      <c r="O27" s="292"/>
      <c r="P27" s="288"/>
      <c r="Q27" s="292"/>
    </row>
    <row r="28" spans="1:17" x14ac:dyDescent="0.2">
      <c r="A28" s="95" t="s">
        <v>45</v>
      </c>
      <c r="B28" s="292">
        <f>B24+B26</f>
        <v>43841.295239999992</v>
      </c>
      <c r="C28" s="292">
        <f t="shared" ref="C28:Q28" si="11">C24+C26</f>
        <v>19183.087040000002</v>
      </c>
      <c r="D28" s="292">
        <f t="shared" si="11"/>
        <v>23053.373779999998</v>
      </c>
      <c r="E28" s="292">
        <f t="shared" si="11"/>
        <v>37463.175600000002</v>
      </c>
      <c r="F28" s="292">
        <f t="shared" si="11"/>
        <v>44821.862880000001</v>
      </c>
      <c r="G28" s="292">
        <f>SUM(B28:F28)</f>
        <v>168362.79453999997</v>
      </c>
      <c r="H28" s="292">
        <f t="shared" si="11"/>
        <v>5771.8620300000002</v>
      </c>
      <c r="I28" s="292">
        <f t="shared" si="11"/>
        <v>21299.566730000002</v>
      </c>
      <c r="J28" s="292">
        <f t="shared" si="11"/>
        <v>19458.945740000003</v>
      </c>
      <c r="K28" s="292">
        <f t="shared" si="11"/>
        <v>6084.52196</v>
      </c>
      <c r="L28" s="292">
        <f t="shared" si="11"/>
        <v>6335.8909300000005</v>
      </c>
      <c r="M28" s="292">
        <f>M24+M26</f>
        <v>58950.787390000005</v>
      </c>
      <c r="N28" s="292">
        <f t="shared" si="11"/>
        <v>4501.82197</v>
      </c>
      <c r="O28" s="292">
        <f t="shared" si="11"/>
        <v>231815.4039</v>
      </c>
      <c r="P28" s="292">
        <f t="shared" si="11"/>
        <v>46438.652090000003</v>
      </c>
      <c r="Q28" s="292">
        <f t="shared" si="11"/>
        <v>278254.05599000002</v>
      </c>
    </row>
    <row r="29" spans="1:17" x14ac:dyDescent="0.2"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</row>
  </sheetData>
  <mergeCells count="2">
    <mergeCell ref="B3:Q3"/>
    <mergeCell ref="A1:J1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20">
    <tabColor rgb="FF92D050"/>
    <pageSetUpPr fitToPage="1"/>
  </sheetPr>
  <dimension ref="A1:L109"/>
  <sheetViews>
    <sheetView zoomScaleNormal="100" workbookViewId="0">
      <pane ySplit="5" topLeftCell="A6" activePane="bottomLeft" state="frozenSplit"/>
      <selection activeCell="S23" sqref="S23"/>
      <selection pane="bottomLeft" activeCell="M23" sqref="M23"/>
    </sheetView>
  </sheetViews>
  <sheetFormatPr defaultColWidth="11.44140625" defaultRowHeight="10.199999999999999" x14ac:dyDescent="0.2"/>
  <cols>
    <col min="1" max="1" width="24.44140625" style="22" customWidth="1"/>
    <col min="2" max="2" width="12.44140625" style="14" bestFit="1" customWidth="1"/>
    <col min="3" max="3" width="11.5546875" style="14" bestFit="1" customWidth="1"/>
    <col min="4" max="4" width="12.44140625" style="14" bestFit="1" customWidth="1"/>
    <col min="5" max="5" width="12.44140625" style="14" customWidth="1"/>
    <col min="6" max="6" width="11.5546875" style="14" bestFit="1" customWidth="1"/>
    <col min="7" max="7" width="12.6640625" style="14" bestFit="1" customWidth="1"/>
    <col min="8" max="11" width="13.33203125" style="14" customWidth="1"/>
    <col min="12" max="12" width="9.6640625" style="2" customWidth="1"/>
    <col min="13" max="16384" width="11.44140625" style="1"/>
  </cols>
  <sheetData>
    <row r="1" spans="1:12" s="43" customFormat="1" ht="15" x14ac:dyDescent="0.25">
      <c r="A1" s="370" t="s">
        <v>323</v>
      </c>
      <c r="B1" s="371"/>
      <c r="C1" s="371"/>
      <c r="D1" s="371"/>
      <c r="E1" s="371"/>
      <c r="F1" s="371"/>
      <c r="G1" s="371"/>
      <c r="H1" s="371"/>
      <c r="I1" s="371"/>
      <c r="J1" s="372"/>
      <c r="K1" s="121"/>
      <c r="L1" s="122"/>
    </row>
    <row r="2" spans="1:12" ht="12.75" customHeight="1" x14ac:dyDescent="0.25">
      <c r="A2" s="426" t="s">
        <v>267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7"/>
    </row>
    <row r="3" spans="1:12" x14ac:dyDescent="0.2">
      <c r="A3" s="103" t="s">
        <v>129</v>
      </c>
      <c r="G3" s="5"/>
      <c r="L3" s="74"/>
    </row>
    <row r="4" spans="1:12" ht="11.25" customHeight="1" x14ac:dyDescent="0.2">
      <c r="A4" s="427" t="s">
        <v>130</v>
      </c>
      <c r="B4" s="422" t="s">
        <v>134</v>
      </c>
      <c r="C4" s="423"/>
      <c r="D4" s="424"/>
      <c r="E4" s="425" t="s">
        <v>135</v>
      </c>
      <c r="F4" s="423"/>
      <c r="G4" s="424"/>
      <c r="H4" s="425" t="s">
        <v>45</v>
      </c>
      <c r="I4" s="423"/>
      <c r="J4" s="424"/>
      <c r="K4" s="225"/>
      <c r="L4" s="225"/>
    </row>
    <row r="5" spans="1:12" ht="33.75" customHeight="1" x14ac:dyDescent="0.2">
      <c r="A5" s="428"/>
      <c r="B5" s="226" t="s">
        <v>131</v>
      </c>
      <c r="C5" s="226" t="s">
        <v>132</v>
      </c>
      <c r="D5" s="227" t="s">
        <v>133</v>
      </c>
      <c r="E5" s="226" t="s">
        <v>131</v>
      </c>
      <c r="F5" s="226" t="s">
        <v>132</v>
      </c>
      <c r="G5" s="226" t="s">
        <v>133</v>
      </c>
      <c r="H5" s="226" t="s">
        <v>131</v>
      </c>
      <c r="I5" s="228" t="s">
        <v>132</v>
      </c>
      <c r="J5" s="227" t="s">
        <v>133</v>
      </c>
      <c r="K5" s="228" t="s">
        <v>169</v>
      </c>
      <c r="L5" s="251" t="s">
        <v>255</v>
      </c>
    </row>
    <row r="6" spans="1:12" ht="13.2" x14ac:dyDescent="0.25">
      <c r="A6" s="108"/>
      <c r="B6" s="51"/>
      <c r="C6" s="51"/>
      <c r="D6" s="51"/>
      <c r="E6" s="51"/>
      <c r="F6" s="51"/>
      <c r="G6" s="51"/>
      <c r="H6" s="51"/>
      <c r="I6" s="51"/>
      <c r="J6" s="51"/>
      <c r="K6" s="51"/>
      <c r="L6" s="180"/>
    </row>
    <row r="7" spans="1:12" s="13" customFormat="1" x14ac:dyDescent="0.2">
      <c r="A7" s="101" t="s">
        <v>58</v>
      </c>
      <c r="B7" s="33"/>
      <c r="C7" s="33"/>
      <c r="D7" s="33"/>
      <c r="E7" s="33"/>
      <c r="F7" s="33"/>
      <c r="G7" s="33"/>
      <c r="H7" s="33"/>
      <c r="I7" s="33"/>
      <c r="J7" s="34"/>
      <c r="K7" s="34"/>
      <c r="L7" s="34"/>
    </row>
    <row r="8" spans="1:12" x14ac:dyDescent="0.2">
      <c r="A8" s="3" t="s">
        <v>171</v>
      </c>
      <c r="B8" s="312">
        <v>42006211.640000008</v>
      </c>
      <c r="C8" s="312">
        <v>2881750.02</v>
      </c>
      <c r="D8" s="313">
        <f>B8+C8</f>
        <v>44887961.660000011</v>
      </c>
      <c r="E8" s="312">
        <v>34215735.590000004</v>
      </c>
      <c r="F8" s="312">
        <v>0</v>
      </c>
      <c r="G8" s="313">
        <f>E8+F8</f>
        <v>34215735.590000004</v>
      </c>
      <c r="H8" s="312">
        <f>B8+E8</f>
        <v>76221947.230000019</v>
      </c>
      <c r="I8" s="312">
        <f>C8+F8</f>
        <v>2881750.02</v>
      </c>
      <c r="J8" s="313">
        <f>D8+G8</f>
        <v>79103697.250000015</v>
      </c>
      <c r="K8" s="312">
        <v>11816.416666666668</v>
      </c>
      <c r="L8" s="312">
        <f>J8/K8</f>
        <v>6694.3896344774575</v>
      </c>
    </row>
    <row r="9" spans="1:12" x14ac:dyDescent="0.2">
      <c r="A9" s="3" t="s">
        <v>172</v>
      </c>
      <c r="B9" s="312">
        <v>61894792.660000011</v>
      </c>
      <c r="C9" s="312">
        <v>6441819.71</v>
      </c>
      <c r="D9" s="313">
        <f t="shared" ref="D9:D15" si="0">B9+C9</f>
        <v>68336612.370000005</v>
      </c>
      <c r="E9" s="312">
        <v>79783631.949999988</v>
      </c>
      <c r="F9" s="312">
        <v>808572.5</v>
      </c>
      <c r="G9" s="313">
        <f t="shared" ref="G9:G15" si="1">E9+F9</f>
        <v>80592204.449999988</v>
      </c>
      <c r="H9" s="312">
        <f t="shared" ref="H9:J16" si="2">B9+E9</f>
        <v>141678424.61000001</v>
      </c>
      <c r="I9" s="312">
        <f t="shared" si="2"/>
        <v>7250392.21</v>
      </c>
      <c r="J9" s="313">
        <f t="shared" si="2"/>
        <v>148928816.81999999</v>
      </c>
      <c r="K9" s="312">
        <v>8404.3333333333339</v>
      </c>
      <c r="L9" s="312">
        <f t="shared" ref="L9:L20" si="3">J9/K9</f>
        <v>17720.479532780708</v>
      </c>
    </row>
    <row r="10" spans="1:12" x14ac:dyDescent="0.2">
      <c r="A10" s="3" t="s">
        <v>173</v>
      </c>
      <c r="B10" s="312">
        <v>102638449.87000002</v>
      </c>
      <c r="C10" s="312">
        <v>1857892.86</v>
      </c>
      <c r="D10" s="313">
        <f t="shared" si="0"/>
        <v>104496342.73000002</v>
      </c>
      <c r="E10" s="312">
        <v>152031874.12</v>
      </c>
      <c r="F10" s="312">
        <v>5503063.71</v>
      </c>
      <c r="G10" s="313">
        <f t="shared" si="1"/>
        <v>157534937.83000001</v>
      </c>
      <c r="H10" s="312">
        <f t="shared" si="2"/>
        <v>254670323.99000001</v>
      </c>
      <c r="I10" s="312">
        <f t="shared" si="2"/>
        <v>7360956.5700000003</v>
      </c>
      <c r="J10" s="313">
        <f t="shared" si="2"/>
        <v>262031280.56000003</v>
      </c>
      <c r="K10" s="312">
        <v>11538.916666666666</v>
      </c>
      <c r="L10" s="312">
        <f t="shared" si="3"/>
        <v>22708.481925079624</v>
      </c>
    </row>
    <row r="11" spans="1:12" x14ac:dyDescent="0.2">
      <c r="A11" s="3" t="s">
        <v>174</v>
      </c>
      <c r="B11" s="312">
        <v>31651900.16</v>
      </c>
      <c r="C11" s="312">
        <v>916393.22</v>
      </c>
      <c r="D11" s="313">
        <f t="shared" si="0"/>
        <v>32568293.379999999</v>
      </c>
      <c r="E11" s="312">
        <v>49509615.759999998</v>
      </c>
      <c r="F11" s="312">
        <v>3330782.24</v>
      </c>
      <c r="G11" s="313">
        <f t="shared" si="1"/>
        <v>52840398</v>
      </c>
      <c r="H11" s="312">
        <f t="shared" si="2"/>
        <v>81161515.920000002</v>
      </c>
      <c r="I11" s="312">
        <f t="shared" si="2"/>
        <v>4247175.46</v>
      </c>
      <c r="J11" s="313">
        <f t="shared" si="2"/>
        <v>85408691.379999995</v>
      </c>
      <c r="K11" s="312">
        <v>2895.666666666667</v>
      </c>
      <c r="L11" s="312">
        <f t="shared" si="3"/>
        <v>29495.34639576378</v>
      </c>
    </row>
    <row r="12" spans="1:12" x14ac:dyDescent="0.2">
      <c r="A12" s="3" t="s">
        <v>175</v>
      </c>
      <c r="B12" s="312">
        <v>142406904.09</v>
      </c>
      <c r="C12" s="312">
        <v>2080687.96</v>
      </c>
      <c r="D12" s="313">
        <f t="shared" si="0"/>
        <v>144487592.05000001</v>
      </c>
      <c r="E12" s="312">
        <v>152593911.52000001</v>
      </c>
      <c r="F12" s="312">
        <v>16351563.51</v>
      </c>
      <c r="G12" s="313">
        <f t="shared" si="1"/>
        <v>168945475.03</v>
      </c>
      <c r="H12" s="312">
        <f t="shared" si="2"/>
        <v>295000815.61000001</v>
      </c>
      <c r="I12" s="312">
        <f t="shared" si="2"/>
        <v>18432251.469999999</v>
      </c>
      <c r="J12" s="313">
        <f t="shared" si="2"/>
        <v>313433067.08000004</v>
      </c>
      <c r="K12" s="312">
        <v>12973.25</v>
      </c>
      <c r="L12" s="312">
        <f t="shared" si="3"/>
        <v>24159.949671824721</v>
      </c>
    </row>
    <row r="13" spans="1:12" x14ac:dyDescent="0.2">
      <c r="A13" s="3" t="s">
        <v>176</v>
      </c>
      <c r="B13" s="312">
        <v>54001690.68</v>
      </c>
      <c r="C13" s="312">
        <v>1592241.76</v>
      </c>
      <c r="D13" s="313">
        <f t="shared" si="0"/>
        <v>55593932.439999998</v>
      </c>
      <c r="E13" s="312">
        <v>59904723.339999996</v>
      </c>
      <c r="F13" s="312">
        <v>3189809.68</v>
      </c>
      <c r="G13" s="313">
        <f t="shared" si="1"/>
        <v>63094533.019999996</v>
      </c>
      <c r="H13" s="312">
        <f t="shared" si="2"/>
        <v>113906414.02</v>
      </c>
      <c r="I13" s="312">
        <f t="shared" si="2"/>
        <v>4782051.4400000004</v>
      </c>
      <c r="J13" s="313">
        <f t="shared" si="2"/>
        <v>118688465.45999999</v>
      </c>
      <c r="K13" s="312">
        <v>6820.416666666667</v>
      </c>
      <c r="L13" s="312">
        <f t="shared" si="3"/>
        <v>17401.937632353838</v>
      </c>
    </row>
    <row r="14" spans="1:12" x14ac:dyDescent="0.2">
      <c r="A14" s="97" t="s">
        <v>145</v>
      </c>
      <c r="B14" s="312">
        <v>7884152.0199999996</v>
      </c>
      <c r="C14" s="312">
        <v>62334.52</v>
      </c>
      <c r="D14" s="313">
        <f t="shared" si="0"/>
        <v>7946486.5399999991</v>
      </c>
      <c r="E14" s="312">
        <v>5931513.0899999999</v>
      </c>
      <c r="F14" s="312">
        <v>524906.46</v>
      </c>
      <c r="G14" s="313">
        <f t="shared" si="1"/>
        <v>6456419.5499999998</v>
      </c>
      <c r="H14" s="312">
        <f t="shared" si="2"/>
        <v>13815665.109999999</v>
      </c>
      <c r="I14" s="312">
        <f t="shared" si="2"/>
        <v>587240.98</v>
      </c>
      <c r="J14" s="313">
        <f t="shared" si="2"/>
        <v>14402906.09</v>
      </c>
      <c r="K14" s="312">
        <v>1105</v>
      </c>
      <c r="L14" s="312">
        <f t="shared" si="3"/>
        <v>13034.304153846153</v>
      </c>
    </row>
    <row r="15" spans="1:12" x14ac:dyDescent="0.2">
      <c r="A15" s="97" t="s">
        <v>177</v>
      </c>
      <c r="B15" s="312">
        <v>2407784.9900000002</v>
      </c>
      <c r="C15" s="312">
        <v>378983.5</v>
      </c>
      <c r="D15" s="313">
        <f t="shared" si="0"/>
        <v>2786768.49</v>
      </c>
      <c r="E15" s="312">
        <v>3249543.96</v>
      </c>
      <c r="F15" s="312">
        <v>0</v>
      </c>
      <c r="G15" s="313">
        <f t="shared" si="1"/>
        <v>3249543.96</v>
      </c>
      <c r="H15" s="312">
        <f t="shared" si="2"/>
        <v>5657328.9500000002</v>
      </c>
      <c r="I15" s="312">
        <f t="shared" si="2"/>
        <v>378983.5</v>
      </c>
      <c r="J15" s="313">
        <f t="shared" si="2"/>
        <v>6036312.4500000002</v>
      </c>
      <c r="K15" s="312">
        <v>866.5</v>
      </c>
      <c r="L15" s="312">
        <f t="shared" si="3"/>
        <v>6966.3155799192155</v>
      </c>
    </row>
    <row r="16" spans="1:12" x14ac:dyDescent="0.2">
      <c r="A16" s="98" t="s">
        <v>45</v>
      </c>
      <c r="B16" s="292">
        <f t="shared" ref="B16:G16" si="4">SUM(B8:B15)</f>
        <v>444891886.11000001</v>
      </c>
      <c r="C16" s="292">
        <f t="shared" si="4"/>
        <v>16212103.549999999</v>
      </c>
      <c r="D16" s="292">
        <f t="shared" si="4"/>
        <v>461103989.66000009</v>
      </c>
      <c r="E16" s="292">
        <f t="shared" si="4"/>
        <v>537220549.33000004</v>
      </c>
      <c r="F16" s="292">
        <f t="shared" si="4"/>
        <v>29708698.100000001</v>
      </c>
      <c r="G16" s="292">
        <f t="shared" si="4"/>
        <v>566929247.42999995</v>
      </c>
      <c r="H16" s="312">
        <f t="shared" si="2"/>
        <v>982112435.44000006</v>
      </c>
      <c r="I16" s="312">
        <f t="shared" si="2"/>
        <v>45920801.649999999</v>
      </c>
      <c r="J16" s="313">
        <f t="shared" si="2"/>
        <v>1028033237.09</v>
      </c>
      <c r="K16" s="313">
        <f>SUM(K8:K15)</f>
        <v>56420.499999999993</v>
      </c>
      <c r="L16" s="313">
        <f t="shared" si="3"/>
        <v>18220.916813746779</v>
      </c>
    </row>
    <row r="17" spans="1:12" x14ac:dyDescent="0.2">
      <c r="A17" s="98"/>
      <c r="B17" s="314"/>
      <c r="C17" s="314"/>
      <c r="D17" s="314"/>
      <c r="E17" s="314"/>
      <c r="F17" s="314"/>
      <c r="G17" s="314"/>
      <c r="H17" s="312"/>
      <c r="I17" s="312"/>
      <c r="J17" s="313"/>
      <c r="K17" s="312"/>
      <c r="L17" s="292"/>
    </row>
    <row r="18" spans="1:12" s="13" customFormat="1" x14ac:dyDescent="0.2">
      <c r="A18" s="98" t="s">
        <v>64</v>
      </c>
      <c r="B18" s="312">
        <v>243441725.28</v>
      </c>
      <c r="C18" s="312">
        <v>18824787.57</v>
      </c>
      <c r="D18" s="313">
        <f>B18+C18</f>
        <v>262266512.84999999</v>
      </c>
      <c r="E18" s="307">
        <v>1485326879.6900001</v>
      </c>
      <c r="F18" s="307">
        <v>130295094.34999999</v>
      </c>
      <c r="G18" s="313">
        <f>E18+F18</f>
        <v>1615621974.04</v>
      </c>
      <c r="H18" s="312">
        <f>B18+E18</f>
        <v>1728768604.97</v>
      </c>
      <c r="I18" s="312">
        <f>C18+F18</f>
        <v>149119881.91999999</v>
      </c>
      <c r="J18" s="313">
        <f>D18+G18</f>
        <v>1877888486.8899999</v>
      </c>
      <c r="K18" s="312">
        <v>43462</v>
      </c>
      <c r="L18" s="312">
        <f t="shared" si="3"/>
        <v>43207.59483893976</v>
      </c>
    </row>
    <row r="19" spans="1:12" x14ac:dyDescent="0.2">
      <c r="A19" s="97"/>
      <c r="B19" s="312"/>
      <c r="C19" s="312"/>
      <c r="D19" s="313"/>
      <c r="E19" s="312"/>
      <c r="F19" s="312"/>
      <c r="G19" s="313"/>
      <c r="H19" s="312"/>
      <c r="I19" s="312"/>
      <c r="J19" s="313"/>
      <c r="K19" s="312"/>
      <c r="L19" s="312"/>
    </row>
    <row r="20" spans="1:12" x14ac:dyDescent="0.2">
      <c r="A20" s="179" t="s">
        <v>105</v>
      </c>
      <c r="B20" s="313">
        <f t="shared" ref="B20:K20" si="5">B16+B18</f>
        <v>688333611.38999999</v>
      </c>
      <c r="C20" s="313">
        <f t="shared" si="5"/>
        <v>35036891.119999997</v>
      </c>
      <c r="D20" s="313">
        <f t="shared" si="5"/>
        <v>723370502.51000011</v>
      </c>
      <c r="E20" s="313">
        <f t="shared" si="5"/>
        <v>2022547429.02</v>
      </c>
      <c r="F20" s="313">
        <f t="shared" si="5"/>
        <v>160003792.44999999</v>
      </c>
      <c r="G20" s="313">
        <f t="shared" si="5"/>
        <v>2182551221.4699998</v>
      </c>
      <c r="H20" s="313">
        <f t="shared" si="5"/>
        <v>2710881040.4099998</v>
      </c>
      <c r="I20" s="313">
        <f t="shared" si="5"/>
        <v>195040683.56999999</v>
      </c>
      <c r="J20" s="313">
        <f t="shared" si="5"/>
        <v>2905921723.98</v>
      </c>
      <c r="K20" s="313">
        <f t="shared" si="5"/>
        <v>99882.5</v>
      </c>
      <c r="L20" s="313">
        <f t="shared" si="3"/>
        <v>29093.401987134883</v>
      </c>
    </row>
    <row r="21" spans="1:12" x14ac:dyDescent="0.2">
      <c r="A21" s="97"/>
      <c r="B21" s="312"/>
      <c r="C21" s="312"/>
      <c r="D21" s="314"/>
      <c r="E21" s="312"/>
      <c r="F21" s="312"/>
      <c r="G21" s="307"/>
      <c r="H21" s="312"/>
      <c r="I21" s="312"/>
      <c r="J21" s="313"/>
      <c r="K21" s="312"/>
      <c r="L21" s="288"/>
    </row>
    <row r="22" spans="1:12" x14ac:dyDescent="0.2">
      <c r="A22" s="101" t="s">
        <v>58</v>
      </c>
      <c r="B22" s="315"/>
      <c r="C22" s="315"/>
      <c r="D22" s="316"/>
      <c r="E22" s="315"/>
      <c r="F22" s="315"/>
      <c r="G22" s="315"/>
      <c r="H22" s="315"/>
      <c r="I22" s="315"/>
      <c r="J22" s="292"/>
      <c r="K22" s="288"/>
      <c r="L22" s="288"/>
    </row>
    <row r="23" spans="1:12" x14ac:dyDescent="0.2">
      <c r="A23" s="3" t="s">
        <v>171</v>
      </c>
      <c r="B23" s="256">
        <f t="shared" ref="B23:D31" si="6">B8/$D8</f>
        <v>0.93580127246971978</v>
      </c>
      <c r="C23" s="256">
        <f t="shared" si="6"/>
        <v>6.4198727530280095E-2</v>
      </c>
      <c r="D23" s="257">
        <f>B23+C23</f>
        <v>0.99999999999999989</v>
      </c>
      <c r="E23" s="256">
        <f t="shared" ref="E23:F35" si="7">E8/$G8</f>
        <v>1</v>
      </c>
      <c r="F23" s="256">
        <f t="shared" si="7"/>
        <v>0</v>
      </c>
      <c r="G23" s="257">
        <f>E23+F23</f>
        <v>1</v>
      </c>
      <c r="H23" s="256">
        <f t="shared" ref="H23:I31" si="8">H8/$J8</f>
        <v>0.963569970555327</v>
      </c>
      <c r="I23" s="256">
        <f t="shared" si="8"/>
        <v>3.6430029444673009E-2</v>
      </c>
      <c r="J23" s="257">
        <f>SUM(H23:I23)</f>
        <v>1</v>
      </c>
      <c r="K23" s="256">
        <f t="shared" ref="K23:K30" si="9">K8/K$16</f>
        <v>0.20943480945164736</v>
      </c>
      <c r="L23" s="256"/>
    </row>
    <row r="24" spans="1:12" x14ac:dyDescent="0.2">
      <c r="A24" s="3" t="s">
        <v>172</v>
      </c>
      <c r="B24" s="256">
        <f t="shared" si="6"/>
        <v>0.9057339910980432</v>
      </c>
      <c r="C24" s="256">
        <f t="shared" si="6"/>
        <v>9.4266008901956924E-2</v>
      </c>
      <c r="D24" s="257">
        <f t="shared" ref="D24:D30" si="10">B24+C24</f>
        <v>1.0000000000000002</v>
      </c>
      <c r="E24" s="256">
        <f t="shared" si="7"/>
        <v>0.98996711275590377</v>
      </c>
      <c r="F24" s="256">
        <f t="shared" si="7"/>
        <v>1.0032887244096227E-2</v>
      </c>
      <c r="G24" s="257">
        <f t="shared" ref="G24:G31" si="11">E24+F24</f>
        <v>1</v>
      </c>
      <c r="H24" s="256">
        <f t="shared" si="8"/>
        <v>0.9513163915163374</v>
      </c>
      <c r="I24" s="256">
        <f t="shared" si="8"/>
        <v>4.8683608483662703E-2</v>
      </c>
      <c r="J24" s="257">
        <f t="shared" ref="J24:J33" si="12">SUM(H24:I24)</f>
        <v>1</v>
      </c>
      <c r="K24" s="256">
        <f t="shared" si="9"/>
        <v>0.14895885951619242</v>
      </c>
      <c r="L24" s="256"/>
    </row>
    <row r="25" spans="1:12" x14ac:dyDescent="0.2">
      <c r="A25" s="3" t="s">
        <v>173</v>
      </c>
      <c r="B25" s="256">
        <f t="shared" si="6"/>
        <v>0.98222049871352468</v>
      </c>
      <c r="C25" s="256">
        <f t="shared" si="6"/>
        <v>1.7779501286475308E-2</v>
      </c>
      <c r="D25" s="257">
        <f t="shared" si="10"/>
        <v>1</v>
      </c>
      <c r="E25" s="256">
        <f t="shared" si="7"/>
        <v>0.96506766190533233</v>
      </c>
      <c r="F25" s="256">
        <f t="shared" si="7"/>
        <v>3.4932338094667593E-2</v>
      </c>
      <c r="G25" s="257">
        <f t="shared" si="11"/>
        <v>0.99999999999999989</v>
      </c>
      <c r="H25" s="256">
        <f t="shared" si="8"/>
        <v>0.9719080998487335</v>
      </c>
      <c r="I25" s="256">
        <f t="shared" si="8"/>
        <v>2.8091900151266426E-2</v>
      </c>
      <c r="J25" s="257">
        <f t="shared" si="12"/>
        <v>0.99999999999999989</v>
      </c>
      <c r="K25" s="256">
        <f t="shared" si="9"/>
        <v>0.20451638441110354</v>
      </c>
      <c r="L25" s="256"/>
    </row>
    <row r="26" spans="1:12" x14ac:dyDescent="0.2">
      <c r="A26" s="3" t="s">
        <v>174</v>
      </c>
      <c r="B26" s="256">
        <f t="shared" si="6"/>
        <v>0.97186241203038437</v>
      </c>
      <c r="C26" s="256">
        <f t="shared" si="6"/>
        <v>2.8137587969615619E-2</v>
      </c>
      <c r="D26" s="257">
        <f t="shared" si="10"/>
        <v>1</v>
      </c>
      <c r="E26" s="256">
        <f t="shared" si="7"/>
        <v>0.93696523179102464</v>
      </c>
      <c r="F26" s="256">
        <f t="shared" si="7"/>
        <v>6.3034768208975273E-2</v>
      </c>
      <c r="G26" s="257">
        <f t="shared" si="11"/>
        <v>0.99999999999999989</v>
      </c>
      <c r="H26" s="256">
        <f t="shared" si="8"/>
        <v>0.95027232719087718</v>
      </c>
      <c r="I26" s="256">
        <f t="shared" si="8"/>
        <v>4.9727672809122957E-2</v>
      </c>
      <c r="J26" s="257">
        <f t="shared" si="12"/>
        <v>1.0000000000000002</v>
      </c>
      <c r="K26" s="256">
        <f t="shared" si="9"/>
        <v>5.1322952945590118E-2</v>
      </c>
      <c r="L26" s="256"/>
    </row>
    <row r="27" spans="1:12" x14ac:dyDescent="0.2">
      <c r="A27" s="3" t="s">
        <v>175</v>
      </c>
      <c r="B27" s="256">
        <f t="shared" si="6"/>
        <v>0.98559953882212958</v>
      </c>
      <c r="C27" s="256">
        <f t="shared" si="6"/>
        <v>1.4400461177870394E-2</v>
      </c>
      <c r="D27" s="257">
        <f t="shared" si="10"/>
        <v>1</v>
      </c>
      <c r="E27" s="256">
        <f t="shared" si="7"/>
        <v>0.90321395996491527</v>
      </c>
      <c r="F27" s="256">
        <f t="shared" si="7"/>
        <v>9.67860400350848E-2</v>
      </c>
      <c r="G27" s="257">
        <f t="shared" si="11"/>
        <v>1</v>
      </c>
      <c r="H27" s="256">
        <f t="shared" si="8"/>
        <v>0.94119238393792248</v>
      </c>
      <c r="I27" s="256">
        <f t="shared" si="8"/>
        <v>5.880761606207742E-2</v>
      </c>
      <c r="J27" s="257">
        <f t="shared" si="12"/>
        <v>0.99999999999999989</v>
      </c>
      <c r="K27" s="256">
        <f t="shared" si="9"/>
        <v>0.22993858615219648</v>
      </c>
      <c r="L27" s="256"/>
    </row>
    <row r="28" spans="1:12" x14ac:dyDescent="0.2">
      <c r="A28" s="3" t="s">
        <v>176</v>
      </c>
      <c r="B28" s="256">
        <f t="shared" si="6"/>
        <v>0.97135943276330683</v>
      </c>
      <c r="C28" s="256">
        <f t="shared" si="6"/>
        <v>2.8640567236693216E-2</v>
      </c>
      <c r="D28" s="257">
        <f t="shared" si="10"/>
        <v>1</v>
      </c>
      <c r="E28" s="256">
        <f t="shared" si="7"/>
        <v>0.94944396087393379</v>
      </c>
      <c r="F28" s="256">
        <f t="shared" si="7"/>
        <v>5.0556039126066273E-2</v>
      </c>
      <c r="G28" s="257">
        <f t="shared" si="11"/>
        <v>1</v>
      </c>
      <c r="H28" s="256">
        <f t="shared" si="8"/>
        <v>0.95970921503225914</v>
      </c>
      <c r="I28" s="256">
        <f t="shared" si="8"/>
        <v>4.0290784967740884E-2</v>
      </c>
      <c r="J28" s="257">
        <f t="shared" si="12"/>
        <v>1</v>
      </c>
      <c r="K28" s="256">
        <f t="shared" si="9"/>
        <v>0.12088543466765923</v>
      </c>
      <c r="L28" s="256"/>
    </row>
    <row r="29" spans="1:12" s="13" customFormat="1" x14ac:dyDescent="0.2">
      <c r="A29" s="97" t="s">
        <v>145</v>
      </c>
      <c r="B29" s="256">
        <f t="shared" si="6"/>
        <v>0.9921557131335681</v>
      </c>
      <c r="C29" s="256">
        <f t="shared" si="6"/>
        <v>7.8442868664319165E-3</v>
      </c>
      <c r="D29" s="257">
        <f t="shared" si="10"/>
        <v>1</v>
      </c>
      <c r="E29" s="256">
        <f t="shared" si="7"/>
        <v>0.91870006960746531</v>
      </c>
      <c r="F29" s="256">
        <f t="shared" si="7"/>
        <v>8.1299930392534664E-2</v>
      </c>
      <c r="G29" s="257">
        <f t="shared" si="11"/>
        <v>1</v>
      </c>
      <c r="H29" s="256">
        <f t="shared" si="8"/>
        <v>0.95922760473959323</v>
      </c>
      <c r="I29" s="256">
        <f t="shared" si="8"/>
        <v>4.0772395260406782E-2</v>
      </c>
      <c r="J29" s="257">
        <f t="shared" si="12"/>
        <v>1</v>
      </c>
      <c r="K29" s="256">
        <f t="shared" si="9"/>
        <v>1.958507989117431E-2</v>
      </c>
      <c r="L29" s="256"/>
    </row>
    <row r="30" spans="1:12" x14ac:dyDescent="0.2">
      <c r="A30" s="97" t="s">
        <v>177</v>
      </c>
      <c r="B30" s="256">
        <f t="shared" si="6"/>
        <v>0.86400610550896539</v>
      </c>
      <c r="C30" s="256">
        <f t="shared" si="6"/>
        <v>0.13599389449103466</v>
      </c>
      <c r="D30" s="257">
        <f t="shared" si="10"/>
        <v>1</v>
      </c>
      <c r="E30" s="256">
        <f t="shared" si="7"/>
        <v>1</v>
      </c>
      <c r="F30" s="256">
        <f t="shared" si="7"/>
        <v>0</v>
      </c>
      <c r="G30" s="257">
        <f t="shared" si="11"/>
        <v>1</v>
      </c>
      <c r="H30" s="256">
        <f t="shared" si="8"/>
        <v>0.93721605646838246</v>
      </c>
      <c r="I30" s="256">
        <f t="shared" si="8"/>
        <v>6.278394353161755E-2</v>
      </c>
      <c r="J30" s="257">
        <f t="shared" si="12"/>
        <v>1</v>
      </c>
      <c r="K30" s="256">
        <f t="shared" si="9"/>
        <v>1.5357892964436686E-2</v>
      </c>
      <c r="L30" s="256"/>
    </row>
    <row r="31" spans="1:12" x14ac:dyDescent="0.2">
      <c r="A31" s="98" t="s">
        <v>45</v>
      </c>
      <c r="B31" s="258">
        <f t="shared" si="6"/>
        <v>0.96484067821240449</v>
      </c>
      <c r="C31" s="258">
        <f t="shared" si="6"/>
        <v>3.5159321787595385E-2</v>
      </c>
      <c r="D31" s="257">
        <f t="shared" si="6"/>
        <v>1</v>
      </c>
      <c r="E31" s="258">
        <f t="shared" si="7"/>
        <v>0.94759716801580585</v>
      </c>
      <c r="F31" s="258">
        <f t="shared" si="7"/>
        <v>5.2402831984194292E-2</v>
      </c>
      <c r="G31" s="257">
        <f t="shared" si="11"/>
        <v>1.0000000000000002</v>
      </c>
      <c r="H31" s="257">
        <f t="shared" si="8"/>
        <v>0.95533140370054026</v>
      </c>
      <c r="I31" s="257">
        <f t="shared" si="8"/>
        <v>4.4668596299459747E-2</v>
      </c>
      <c r="J31" s="257">
        <f t="shared" si="12"/>
        <v>1</v>
      </c>
      <c r="K31" s="257">
        <f>K16/K20</f>
        <v>0.56486872074687755</v>
      </c>
      <c r="L31" s="257"/>
    </row>
    <row r="32" spans="1:12" x14ac:dyDescent="0.2">
      <c r="A32" s="98"/>
      <c r="B32" s="259"/>
      <c r="C32" s="259"/>
      <c r="D32" s="259"/>
      <c r="E32" s="259"/>
      <c r="F32" s="259"/>
      <c r="G32" s="259"/>
      <c r="H32" s="256"/>
      <c r="I32" s="256"/>
      <c r="J32" s="257"/>
      <c r="K32" s="312"/>
      <c r="L32" s="292"/>
    </row>
    <row r="33" spans="1:12" x14ac:dyDescent="0.2">
      <c r="A33" s="98" t="s">
        <v>64</v>
      </c>
      <c r="B33" s="256">
        <f t="shared" ref="B33:C35" si="13">B18/$D18</f>
        <v>0.92822267942088899</v>
      </c>
      <c r="C33" s="256">
        <f t="shared" si="13"/>
        <v>7.1777320579111056E-2</v>
      </c>
      <c r="D33" s="256">
        <f>SUM(B33:C33)</f>
        <v>1</v>
      </c>
      <c r="E33" s="260">
        <f t="shared" si="7"/>
        <v>0.91935298204431704</v>
      </c>
      <c r="F33" s="260">
        <f t="shared" si="7"/>
        <v>8.0647017955683062E-2</v>
      </c>
      <c r="G33" s="257">
        <f>E33+F33</f>
        <v>1</v>
      </c>
      <c r="H33" s="256">
        <f t="shared" ref="H33:I35" si="14">H18/$J18</f>
        <v>0.92059172684584722</v>
      </c>
      <c r="I33" s="256">
        <f t="shared" si="14"/>
        <v>7.94082731541529E-2</v>
      </c>
      <c r="J33" s="257">
        <f t="shared" si="12"/>
        <v>1.0000000000000002</v>
      </c>
      <c r="K33" s="256">
        <f>K18/K20</f>
        <v>0.43513127925312239</v>
      </c>
      <c r="L33" s="256"/>
    </row>
    <row r="34" spans="1:12" x14ac:dyDescent="0.2">
      <c r="A34" s="97"/>
      <c r="B34" s="256"/>
      <c r="C34" s="256"/>
      <c r="D34" s="257"/>
      <c r="E34" s="256"/>
      <c r="F34" s="256"/>
      <c r="G34" s="257"/>
      <c r="H34" s="256"/>
      <c r="I34" s="256"/>
      <c r="J34" s="257"/>
      <c r="K34" s="312"/>
      <c r="L34" s="312"/>
    </row>
    <row r="35" spans="1:12" x14ac:dyDescent="0.2">
      <c r="A35" s="179" t="s">
        <v>105</v>
      </c>
      <c r="B35" s="257">
        <f t="shared" si="13"/>
        <v>0.95156439058763564</v>
      </c>
      <c r="C35" s="257">
        <f t="shared" si="13"/>
        <v>4.8435609412364224E-2</v>
      </c>
      <c r="D35" s="257">
        <f>SUM(B35:C35)</f>
        <v>0.99999999999999989</v>
      </c>
      <c r="E35" s="257">
        <f t="shared" si="7"/>
        <v>0.92668955904630113</v>
      </c>
      <c r="F35" s="257">
        <f t="shared" si="7"/>
        <v>7.3310440953698972E-2</v>
      </c>
      <c r="G35" s="257">
        <f>E35+F35</f>
        <v>1</v>
      </c>
      <c r="H35" s="257">
        <f t="shared" si="14"/>
        <v>0.93288164579227928</v>
      </c>
      <c r="I35" s="257">
        <f t="shared" si="14"/>
        <v>6.7118354207720693E-2</v>
      </c>
      <c r="J35" s="257">
        <f>SUM(H35:I35)</f>
        <v>1</v>
      </c>
      <c r="K35" s="257">
        <f>K20/K20</f>
        <v>1</v>
      </c>
      <c r="L35" s="313"/>
    </row>
    <row r="36" spans="1:12" x14ac:dyDescent="0.2">
      <c r="A36" s="97"/>
      <c r="B36" s="135"/>
      <c r="C36" s="135"/>
      <c r="D36" s="39"/>
      <c r="E36" s="135"/>
      <c r="F36" s="135"/>
      <c r="G36" s="39"/>
      <c r="H36" s="135"/>
      <c r="I36" s="135"/>
      <c r="J36" s="135"/>
      <c r="K36" s="135"/>
      <c r="L36" s="34"/>
    </row>
    <row r="37" spans="1:12" x14ac:dyDescent="0.2">
      <c r="A37" s="97"/>
      <c r="B37" s="135"/>
      <c r="C37" s="135"/>
      <c r="D37" s="39"/>
      <c r="E37" s="135"/>
      <c r="F37" s="135"/>
      <c r="G37" s="39"/>
      <c r="H37" s="135"/>
      <c r="I37" s="135"/>
      <c r="J37" s="135"/>
      <c r="K37" s="135"/>
      <c r="L37" s="34"/>
    </row>
    <row r="38" spans="1:12" x14ac:dyDescent="0.2">
      <c r="A38" s="97"/>
      <c r="B38" s="135"/>
      <c r="C38" s="135"/>
      <c r="D38" s="39"/>
      <c r="E38" s="135"/>
      <c r="F38" s="135"/>
      <c r="G38" s="39"/>
      <c r="H38" s="135"/>
      <c r="I38" s="135"/>
      <c r="J38" s="135"/>
      <c r="K38" s="135"/>
      <c r="L38" s="34"/>
    </row>
    <row r="39" spans="1:12" x14ac:dyDescent="0.2">
      <c r="A39" s="133"/>
      <c r="B39" s="41"/>
      <c r="C39" s="41"/>
      <c r="D39" s="41"/>
      <c r="E39" s="41"/>
      <c r="F39" s="41"/>
      <c r="G39" s="41"/>
      <c r="H39" s="135"/>
      <c r="I39" s="135"/>
      <c r="J39" s="159"/>
      <c r="K39" s="159"/>
      <c r="L39" s="17"/>
    </row>
    <row r="40" spans="1:12" s="13" customFormat="1" x14ac:dyDescent="0.2">
      <c r="A40" s="12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x14ac:dyDescent="0.2">
      <c r="A41" s="97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2" x14ac:dyDescent="0.2">
      <c r="A42" s="97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x14ac:dyDescent="0.2">
      <c r="A43" s="97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1:12" x14ac:dyDescent="0.2">
      <c r="A44" s="97"/>
      <c r="B44" s="135"/>
      <c r="C44" s="135"/>
      <c r="D44" s="39"/>
      <c r="E44" s="135"/>
      <c r="F44" s="135"/>
      <c r="G44" s="135"/>
      <c r="H44" s="135"/>
      <c r="I44" s="135"/>
      <c r="J44" s="135"/>
      <c r="K44" s="135"/>
      <c r="L44" s="34"/>
    </row>
    <row r="45" spans="1:12" x14ac:dyDescent="0.2">
      <c r="A45" s="97"/>
      <c r="B45" s="135"/>
      <c r="C45" s="135"/>
      <c r="D45" s="39"/>
      <c r="E45" s="135"/>
      <c r="F45" s="135"/>
      <c r="G45" s="39"/>
      <c r="H45" s="135"/>
      <c r="I45" s="135"/>
      <c r="J45" s="135"/>
      <c r="K45" s="135"/>
      <c r="L45" s="34"/>
    </row>
    <row r="46" spans="1:12" x14ac:dyDescent="0.2">
      <c r="A46" s="97"/>
      <c r="B46" s="135"/>
      <c r="C46" s="135"/>
      <c r="D46" s="39"/>
      <c r="E46" s="135"/>
      <c r="F46" s="135"/>
      <c r="G46" s="39"/>
      <c r="H46" s="135"/>
      <c r="I46" s="135"/>
      <c r="J46" s="135"/>
      <c r="K46" s="135"/>
      <c r="L46" s="34"/>
    </row>
    <row r="47" spans="1:12" x14ac:dyDescent="0.2">
      <c r="A47" s="97"/>
      <c r="B47" s="135"/>
      <c r="C47" s="135"/>
      <c r="D47" s="39"/>
      <c r="E47" s="135"/>
      <c r="F47" s="135"/>
      <c r="G47" s="39"/>
      <c r="H47" s="135"/>
      <c r="I47" s="135"/>
      <c r="J47" s="135"/>
      <c r="K47" s="135"/>
      <c r="L47" s="34"/>
    </row>
    <row r="48" spans="1:12" x14ac:dyDescent="0.2">
      <c r="A48" s="97"/>
      <c r="B48" s="135"/>
      <c r="C48" s="135"/>
      <c r="D48" s="39"/>
      <c r="E48" s="135"/>
      <c r="F48" s="135"/>
      <c r="G48" s="39"/>
      <c r="H48" s="135"/>
      <c r="I48" s="135"/>
      <c r="J48" s="135"/>
      <c r="K48" s="135"/>
      <c r="L48" s="34"/>
    </row>
    <row r="49" spans="1:12" x14ac:dyDescent="0.2">
      <c r="A49" s="97"/>
      <c r="B49" s="135"/>
      <c r="C49" s="135"/>
      <c r="D49" s="39"/>
      <c r="E49" s="135"/>
      <c r="F49" s="135"/>
      <c r="G49" s="135"/>
      <c r="H49" s="135"/>
      <c r="I49" s="135"/>
      <c r="J49" s="135"/>
      <c r="K49" s="135"/>
      <c r="L49" s="34"/>
    </row>
    <row r="50" spans="1:12" x14ac:dyDescent="0.2">
      <c r="A50" s="133"/>
      <c r="B50" s="41"/>
      <c r="C50" s="41"/>
      <c r="D50" s="41"/>
      <c r="E50" s="41"/>
      <c r="F50" s="41"/>
      <c r="G50" s="41"/>
      <c r="H50" s="135"/>
      <c r="I50" s="135"/>
      <c r="J50" s="159"/>
      <c r="K50" s="159"/>
      <c r="L50" s="17"/>
    </row>
    <row r="51" spans="1:12" s="13" customFormat="1" x14ac:dyDescent="0.2">
      <c r="A51" s="123"/>
      <c r="B51" s="39"/>
      <c r="C51" s="39"/>
      <c r="D51" s="39"/>
      <c r="E51" s="39"/>
      <c r="F51" s="39"/>
      <c r="G51" s="39"/>
      <c r="H51" s="39"/>
      <c r="I51" s="39"/>
      <c r="J51" s="34"/>
      <c r="K51" s="34"/>
      <c r="L51" s="34"/>
    </row>
    <row r="52" spans="1:12" x14ac:dyDescent="0.2">
      <c r="A52" s="97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1:12" x14ac:dyDescent="0.2">
      <c r="A53" s="97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2" x14ac:dyDescent="0.2">
      <c r="A54" s="97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1:12" x14ac:dyDescent="0.2">
      <c r="A55" s="97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1:12" x14ac:dyDescent="0.2">
      <c r="A56" s="97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</row>
    <row r="57" spans="1:12" x14ac:dyDescent="0.2">
      <c r="A57" s="97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2" x14ac:dyDescent="0.2">
      <c r="A58" s="97"/>
      <c r="B58" s="135"/>
      <c r="C58" s="135"/>
      <c r="D58" s="39"/>
      <c r="E58" s="135"/>
      <c r="F58" s="135"/>
      <c r="G58" s="135"/>
      <c r="H58" s="135"/>
      <c r="I58" s="135"/>
      <c r="J58" s="135"/>
      <c r="K58" s="135"/>
      <c r="L58" s="34"/>
    </row>
    <row r="59" spans="1:12" x14ac:dyDescent="0.2">
      <c r="A59" s="97"/>
      <c r="B59" s="135"/>
      <c r="C59" s="135"/>
      <c r="D59" s="39"/>
      <c r="E59" s="135"/>
      <c r="F59" s="135"/>
      <c r="G59" s="135"/>
      <c r="H59" s="135"/>
      <c r="I59" s="135"/>
      <c r="J59" s="135"/>
      <c r="K59" s="135"/>
      <c r="L59" s="34"/>
    </row>
    <row r="60" spans="1:12" x14ac:dyDescent="0.2">
      <c r="A60" s="97"/>
      <c r="B60" s="135"/>
      <c r="C60" s="135"/>
      <c r="D60" s="39"/>
      <c r="E60" s="135"/>
      <c r="F60" s="135"/>
      <c r="G60" s="135"/>
      <c r="H60" s="135"/>
      <c r="I60" s="135"/>
      <c r="J60" s="135"/>
      <c r="K60" s="135"/>
      <c r="L60" s="34"/>
    </row>
    <row r="61" spans="1:12" x14ac:dyDescent="0.2">
      <c r="A61" s="133"/>
      <c r="B61" s="41"/>
      <c r="C61" s="41"/>
      <c r="D61" s="41"/>
      <c r="E61" s="135"/>
      <c r="F61" s="135"/>
      <c r="G61" s="135"/>
      <c r="H61" s="135"/>
      <c r="I61" s="135"/>
      <c r="J61" s="159"/>
      <c r="K61" s="159"/>
      <c r="L61" s="17"/>
    </row>
    <row r="62" spans="1:12" s="13" customFormat="1" x14ac:dyDescent="0.2">
      <c r="A62" s="123"/>
      <c r="B62" s="39"/>
      <c r="C62" s="39"/>
      <c r="D62" s="39"/>
      <c r="E62" s="39"/>
      <c r="F62" s="39"/>
      <c r="G62" s="39"/>
      <c r="H62" s="39"/>
      <c r="I62" s="39"/>
      <c r="J62" s="34"/>
      <c r="K62" s="34"/>
      <c r="L62" s="34"/>
    </row>
    <row r="63" spans="1:12" x14ac:dyDescent="0.2">
      <c r="A63" s="97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1:12" x14ac:dyDescent="0.2">
      <c r="A64" s="97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x14ac:dyDescent="0.2">
      <c r="A65" s="97"/>
      <c r="B65" s="135"/>
      <c r="C65" s="135"/>
      <c r="D65" s="39"/>
      <c r="E65" s="135"/>
      <c r="F65" s="135"/>
      <c r="G65" s="39"/>
      <c r="H65" s="135"/>
      <c r="I65" s="135"/>
      <c r="J65" s="135"/>
      <c r="K65" s="135"/>
      <c r="L65" s="135"/>
    </row>
    <row r="66" spans="1:12" x14ac:dyDescent="0.2">
      <c r="A66" s="97"/>
      <c r="B66" s="135"/>
      <c r="C66" s="135"/>
      <c r="D66" s="39"/>
      <c r="E66" s="135"/>
      <c r="F66" s="135"/>
      <c r="G66" s="135"/>
      <c r="H66" s="135"/>
      <c r="I66" s="135"/>
      <c r="J66" s="135"/>
      <c r="K66" s="135"/>
      <c r="L66" s="34"/>
    </row>
    <row r="67" spans="1:12" x14ac:dyDescent="0.2">
      <c r="A67" s="97"/>
      <c r="B67" s="135"/>
      <c r="C67" s="135"/>
      <c r="D67" s="39"/>
      <c r="E67" s="135"/>
      <c r="F67" s="135"/>
      <c r="G67" s="39"/>
      <c r="H67" s="135"/>
      <c r="I67" s="135"/>
      <c r="J67" s="135"/>
      <c r="K67" s="135"/>
      <c r="L67" s="34"/>
    </row>
    <row r="68" spans="1:12" x14ac:dyDescent="0.2">
      <c r="A68" s="97"/>
      <c r="B68" s="135"/>
      <c r="C68" s="135"/>
      <c r="D68" s="39"/>
      <c r="E68" s="135"/>
      <c r="F68" s="135"/>
      <c r="G68" s="39"/>
      <c r="H68" s="135"/>
      <c r="I68" s="135"/>
      <c r="J68" s="135"/>
      <c r="K68" s="135"/>
      <c r="L68" s="34"/>
    </row>
    <row r="69" spans="1:12" x14ac:dyDescent="0.2">
      <c r="A69" s="97"/>
      <c r="B69" s="135"/>
      <c r="C69" s="135"/>
      <c r="D69" s="39"/>
      <c r="E69" s="135"/>
      <c r="F69" s="135"/>
      <c r="G69" s="39"/>
      <c r="H69" s="135"/>
      <c r="I69" s="135"/>
      <c r="J69" s="135"/>
      <c r="K69" s="135"/>
      <c r="L69" s="34"/>
    </row>
    <row r="70" spans="1:12" x14ac:dyDescent="0.2">
      <c r="A70" s="97"/>
      <c r="B70" s="135"/>
      <c r="C70" s="135"/>
      <c r="D70" s="39"/>
      <c r="E70" s="135"/>
      <c r="F70" s="135"/>
      <c r="G70" s="39"/>
      <c r="H70" s="135"/>
      <c r="I70" s="135"/>
      <c r="J70" s="135"/>
      <c r="K70" s="135"/>
      <c r="L70" s="34"/>
    </row>
    <row r="71" spans="1:12" x14ac:dyDescent="0.2">
      <c r="A71" s="97"/>
      <c r="B71" s="135"/>
      <c r="C71" s="135"/>
      <c r="D71" s="39"/>
      <c r="E71" s="135"/>
      <c r="F71" s="135"/>
      <c r="G71" s="39"/>
      <c r="H71" s="135"/>
      <c r="I71" s="135"/>
      <c r="J71" s="135"/>
      <c r="K71" s="135"/>
      <c r="L71" s="34"/>
    </row>
    <row r="72" spans="1:12" x14ac:dyDescent="0.2">
      <c r="A72" s="133"/>
      <c r="B72" s="41"/>
      <c r="C72" s="41"/>
      <c r="D72" s="41"/>
      <c r="E72" s="41"/>
      <c r="F72" s="41"/>
      <c r="G72" s="41"/>
      <c r="H72" s="135"/>
      <c r="I72" s="135"/>
      <c r="J72" s="159"/>
      <c r="K72" s="159"/>
      <c r="L72" s="17"/>
    </row>
    <row r="73" spans="1:12" s="13" customFormat="1" x14ac:dyDescent="0.2">
      <c r="A73" s="12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181"/>
    </row>
    <row r="74" spans="1:12" x14ac:dyDescent="0.2">
      <c r="A74" s="97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1:12" x14ac:dyDescent="0.2">
      <c r="A75" s="97"/>
      <c r="B75" s="135"/>
      <c r="C75" s="135"/>
      <c r="D75" s="39"/>
      <c r="E75" s="135"/>
      <c r="F75" s="135"/>
      <c r="G75" s="135"/>
      <c r="H75" s="135"/>
      <c r="I75" s="135"/>
      <c r="J75" s="135"/>
      <c r="K75" s="135"/>
      <c r="L75" s="34"/>
    </row>
    <row r="76" spans="1:12" x14ac:dyDescent="0.2">
      <c r="A76" s="97"/>
      <c r="B76" s="135"/>
      <c r="C76" s="135"/>
      <c r="D76" s="39"/>
      <c r="E76" s="135"/>
      <c r="F76" s="135"/>
      <c r="G76" s="135"/>
      <c r="H76" s="135"/>
      <c r="I76" s="135"/>
      <c r="J76" s="135"/>
      <c r="K76" s="135"/>
      <c r="L76" s="34"/>
    </row>
    <row r="77" spans="1:12" x14ac:dyDescent="0.2">
      <c r="A77" s="97"/>
      <c r="B77" s="135"/>
      <c r="C77" s="135"/>
      <c r="D77" s="39"/>
      <c r="E77" s="135"/>
      <c r="F77" s="135"/>
      <c r="G77" s="135"/>
      <c r="H77" s="135"/>
      <c r="I77" s="135"/>
      <c r="J77" s="135"/>
      <c r="K77" s="135"/>
      <c r="L77" s="34"/>
    </row>
    <row r="78" spans="1:12" x14ac:dyDescent="0.2">
      <c r="A78" s="97"/>
      <c r="B78" s="135"/>
      <c r="C78" s="135"/>
      <c r="D78" s="39"/>
      <c r="E78" s="135"/>
      <c r="F78" s="135"/>
      <c r="G78" s="39"/>
      <c r="H78" s="135"/>
      <c r="I78" s="135"/>
      <c r="J78" s="135"/>
      <c r="K78" s="135"/>
      <c r="L78" s="34"/>
    </row>
    <row r="79" spans="1:12" x14ac:dyDescent="0.2">
      <c r="A79" s="97"/>
      <c r="B79" s="135"/>
      <c r="C79" s="135"/>
      <c r="D79" s="39"/>
      <c r="E79" s="135"/>
      <c r="F79" s="135"/>
      <c r="G79" s="39"/>
      <c r="H79" s="135"/>
      <c r="I79" s="135"/>
      <c r="J79" s="135"/>
      <c r="K79" s="135"/>
      <c r="L79" s="34"/>
    </row>
    <row r="80" spans="1:12" x14ac:dyDescent="0.2">
      <c r="A80" s="97"/>
      <c r="B80" s="135"/>
      <c r="C80" s="135"/>
      <c r="D80" s="39"/>
      <c r="E80" s="135"/>
      <c r="F80" s="135"/>
      <c r="G80" s="39"/>
      <c r="H80" s="135"/>
      <c r="I80" s="135"/>
      <c r="J80" s="135"/>
      <c r="K80" s="135"/>
      <c r="L80" s="34"/>
    </row>
    <row r="81" spans="1:12" x14ac:dyDescent="0.2">
      <c r="A81" s="97"/>
      <c r="B81" s="135"/>
      <c r="C81" s="135"/>
      <c r="D81" s="39"/>
      <c r="E81" s="135"/>
      <c r="F81" s="135"/>
      <c r="G81" s="39"/>
      <c r="H81" s="135"/>
      <c r="I81" s="135"/>
      <c r="J81" s="135"/>
      <c r="K81" s="135"/>
      <c r="L81" s="34"/>
    </row>
    <row r="82" spans="1:12" x14ac:dyDescent="0.2">
      <c r="A82" s="97"/>
      <c r="B82" s="135"/>
      <c r="C82" s="135"/>
      <c r="D82" s="39"/>
      <c r="E82" s="135"/>
      <c r="F82" s="135"/>
      <c r="G82" s="39"/>
      <c r="H82" s="135"/>
      <c r="I82" s="135"/>
      <c r="J82" s="135"/>
      <c r="K82" s="135"/>
      <c r="L82" s="34"/>
    </row>
    <row r="83" spans="1:12" x14ac:dyDescent="0.2">
      <c r="A83" s="133"/>
      <c r="B83" s="41"/>
      <c r="C83" s="41"/>
      <c r="D83" s="41"/>
      <c r="E83" s="41"/>
      <c r="F83" s="41"/>
      <c r="G83" s="41"/>
      <c r="H83" s="135"/>
      <c r="I83" s="135"/>
      <c r="J83" s="159"/>
      <c r="K83" s="159"/>
      <c r="L83" s="17"/>
    </row>
    <row r="84" spans="1:12" s="13" customFormat="1" x14ac:dyDescent="0.2">
      <c r="A84" s="123"/>
      <c r="B84" s="39"/>
      <c r="C84" s="39"/>
      <c r="D84" s="39"/>
      <c r="E84" s="39"/>
      <c r="F84" s="39"/>
      <c r="G84" s="39"/>
      <c r="H84" s="39"/>
      <c r="I84" s="39"/>
      <c r="J84" s="34"/>
      <c r="K84" s="34"/>
      <c r="L84" s="34"/>
    </row>
    <row r="85" spans="1:12" x14ac:dyDescent="0.2">
      <c r="A85" s="97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2" x14ac:dyDescent="0.2">
      <c r="A86" s="97"/>
      <c r="B86" s="135"/>
      <c r="C86" s="135"/>
      <c r="D86" s="39"/>
      <c r="E86" s="135"/>
      <c r="F86" s="135"/>
      <c r="G86" s="135"/>
      <c r="H86" s="135"/>
      <c r="I86" s="135"/>
      <c r="J86" s="135"/>
      <c r="K86" s="135"/>
      <c r="L86" s="135"/>
    </row>
    <row r="87" spans="1:12" x14ac:dyDescent="0.2">
      <c r="A87" s="97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1:12" x14ac:dyDescent="0.2">
      <c r="A88" s="97"/>
      <c r="B88" s="135"/>
      <c r="C88" s="135"/>
      <c r="D88" s="39"/>
      <c r="E88" s="135"/>
      <c r="F88" s="135"/>
      <c r="G88" s="39"/>
      <c r="H88" s="135"/>
      <c r="I88" s="135"/>
      <c r="J88" s="135"/>
      <c r="K88" s="135"/>
      <c r="L88" s="34"/>
    </row>
    <row r="89" spans="1:12" x14ac:dyDescent="0.2">
      <c r="A89" s="97"/>
      <c r="B89" s="135"/>
      <c r="C89" s="135"/>
      <c r="D89" s="39"/>
      <c r="E89" s="135"/>
      <c r="F89" s="135"/>
      <c r="G89" s="39"/>
      <c r="H89" s="135"/>
      <c r="I89" s="135"/>
      <c r="J89" s="135"/>
      <c r="K89" s="135"/>
      <c r="L89" s="34"/>
    </row>
    <row r="90" spans="1:12" x14ac:dyDescent="0.2">
      <c r="A90" s="97"/>
      <c r="B90" s="135"/>
      <c r="C90" s="135"/>
      <c r="D90" s="39"/>
      <c r="E90" s="135"/>
      <c r="F90" s="135"/>
      <c r="G90" s="39"/>
      <c r="H90" s="135"/>
      <c r="I90" s="135"/>
      <c r="J90" s="135"/>
      <c r="K90" s="135"/>
      <c r="L90" s="34"/>
    </row>
    <row r="91" spans="1:12" x14ac:dyDescent="0.2">
      <c r="A91" s="97"/>
      <c r="B91" s="135"/>
      <c r="C91" s="135"/>
      <c r="D91" s="39"/>
      <c r="E91" s="135"/>
      <c r="F91" s="135"/>
      <c r="G91" s="39"/>
      <c r="H91" s="135"/>
      <c r="I91" s="135"/>
      <c r="J91" s="135"/>
      <c r="K91" s="135"/>
      <c r="L91" s="34"/>
    </row>
    <row r="92" spans="1:12" x14ac:dyDescent="0.2">
      <c r="A92" s="97"/>
      <c r="B92" s="135"/>
      <c r="C92" s="135"/>
      <c r="D92" s="39"/>
      <c r="E92" s="135"/>
      <c r="F92" s="135"/>
      <c r="G92" s="39"/>
      <c r="H92" s="135"/>
      <c r="I92" s="135"/>
      <c r="J92" s="135"/>
      <c r="K92" s="135"/>
      <c r="L92" s="34"/>
    </row>
    <row r="93" spans="1:12" x14ac:dyDescent="0.2">
      <c r="A93" s="97"/>
      <c r="B93" s="135"/>
      <c r="C93" s="135"/>
      <c r="D93" s="39"/>
      <c r="E93" s="135"/>
      <c r="F93" s="135"/>
      <c r="G93" s="39"/>
      <c r="H93" s="135"/>
      <c r="I93" s="135"/>
      <c r="J93" s="135"/>
      <c r="K93" s="135"/>
      <c r="L93" s="34"/>
    </row>
    <row r="94" spans="1:12" x14ac:dyDescent="0.2">
      <c r="A94" s="133"/>
      <c r="B94" s="41"/>
      <c r="C94" s="41"/>
      <c r="D94" s="41"/>
      <c r="E94" s="41"/>
      <c r="F94" s="41"/>
      <c r="G94" s="41"/>
      <c r="H94" s="135"/>
      <c r="I94" s="135"/>
      <c r="J94" s="159"/>
      <c r="K94" s="159"/>
      <c r="L94" s="17"/>
    </row>
    <row r="95" spans="1:12" s="13" customFormat="1" x14ac:dyDescent="0.2">
      <c r="A95" s="12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">
      <c r="A96" s="97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1:12" x14ac:dyDescent="0.2">
      <c r="A97" s="97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34"/>
    </row>
    <row r="98" spans="1:12" x14ac:dyDescent="0.2">
      <c r="A98" s="97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34"/>
    </row>
    <row r="99" spans="1:12" x14ac:dyDescent="0.2">
      <c r="A99" s="97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34"/>
    </row>
    <row r="100" spans="1:12" x14ac:dyDescent="0.2">
      <c r="A100" s="97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34"/>
    </row>
    <row r="101" spans="1:12" x14ac:dyDescent="0.2">
      <c r="A101" s="97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34"/>
    </row>
    <row r="102" spans="1:12" x14ac:dyDescent="0.2">
      <c r="A102" s="97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34"/>
    </row>
    <row r="103" spans="1:12" x14ac:dyDescent="0.2">
      <c r="A103" s="97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34"/>
    </row>
    <row r="104" spans="1:12" x14ac:dyDescent="0.2">
      <c r="A104" s="97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34"/>
    </row>
    <row r="105" spans="1:12" x14ac:dyDescent="0.2">
      <c r="A105" s="133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41"/>
    </row>
    <row r="106" spans="1:12" x14ac:dyDescent="0.2">
      <c r="A106" s="133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s="15" customFormat="1" x14ac:dyDescent="0.2">
      <c r="A107" s="133"/>
      <c r="B107" s="41"/>
      <c r="C107" s="41"/>
      <c r="D107" s="41"/>
      <c r="E107" s="41"/>
      <c r="F107" s="41"/>
      <c r="G107" s="41"/>
      <c r="H107" s="41"/>
      <c r="I107" s="41"/>
      <c r="J107" s="17"/>
      <c r="K107" s="17"/>
      <c r="L107" s="17"/>
    </row>
    <row r="108" spans="1:12" s="15" customFormat="1" x14ac:dyDescent="0.2">
      <c r="A108" s="133"/>
      <c r="B108" s="39"/>
      <c r="C108" s="39"/>
      <c r="D108" s="39"/>
      <c r="E108" s="39"/>
      <c r="F108" s="39"/>
      <c r="G108" s="39"/>
      <c r="H108" s="39"/>
      <c r="I108" s="39"/>
      <c r="J108" s="34"/>
      <c r="K108" s="34"/>
      <c r="L108" s="34"/>
    </row>
    <row r="109" spans="1:12" x14ac:dyDescent="0.2">
      <c r="A109" s="179"/>
      <c r="B109" s="41"/>
      <c r="C109" s="41"/>
      <c r="D109" s="41"/>
      <c r="E109" s="41"/>
      <c r="F109" s="41"/>
      <c r="G109" s="41"/>
      <c r="H109" s="41"/>
      <c r="I109" s="41"/>
      <c r="J109" s="17"/>
      <c r="K109" s="17"/>
      <c r="L109" s="17"/>
    </row>
  </sheetData>
  <mergeCells count="6">
    <mergeCell ref="A1:J1"/>
    <mergeCell ref="B4:D4"/>
    <mergeCell ref="E4:G4"/>
    <mergeCell ref="H4:J4"/>
    <mergeCell ref="A2:L2"/>
    <mergeCell ref="A4:A5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62" orientation="portrait" r:id="rId1"/>
  <headerFooter alignWithMargins="0"/>
  <rowBreaks count="2" manualBreakCount="2">
    <brk id="39" max="16383" man="1"/>
    <brk id="7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93C6-92E4-4FA5-869D-AD709835AAA1}">
  <dimension ref="A1:V108"/>
  <sheetViews>
    <sheetView topLeftCell="B55" zoomScale="110" zoomScaleNormal="110" workbookViewId="0">
      <selection activeCell="U72" sqref="U72"/>
    </sheetView>
  </sheetViews>
  <sheetFormatPr defaultRowHeight="13.2" x14ac:dyDescent="0.25"/>
  <sheetData>
    <row r="1" spans="1:22" s="43" customFormat="1" ht="15.6" x14ac:dyDescent="0.3">
      <c r="A1" s="370" t="s">
        <v>323</v>
      </c>
      <c r="B1" s="371"/>
      <c r="C1" s="371"/>
      <c r="D1" s="371"/>
      <c r="E1" s="371"/>
      <c r="F1" s="371"/>
      <c r="G1" s="371"/>
      <c r="H1" s="371"/>
      <c r="I1" s="371"/>
      <c r="J1" s="372"/>
      <c r="K1" s="115"/>
      <c r="L1" s="121"/>
      <c r="M1" s="121"/>
      <c r="N1" s="121"/>
      <c r="O1" s="121"/>
      <c r="P1" s="121"/>
      <c r="Q1" s="121"/>
      <c r="R1" s="121"/>
      <c r="S1" s="121"/>
      <c r="T1" s="121"/>
      <c r="U1" s="115"/>
      <c r="V1" s="115"/>
    </row>
    <row r="2" spans="1:22" s="1" customFormat="1" ht="12" x14ac:dyDescent="0.25">
      <c r="A2" s="117" t="s">
        <v>268</v>
      </c>
      <c r="B2" s="14"/>
      <c r="C2" s="14"/>
      <c r="D2" s="14"/>
      <c r="E2" s="14"/>
      <c r="F2" s="14"/>
      <c r="G2" s="14"/>
      <c r="H2" s="14"/>
      <c r="I2" s="5"/>
      <c r="J2" s="5"/>
      <c r="K2" s="5"/>
      <c r="L2" s="14"/>
      <c r="M2" s="14"/>
      <c r="N2" s="14"/>
      <c r="O2" s="14"/>
      <c r="P2" s="14"/>
      <c r="Q2" s="14"/>
      <c r="R2" s="14"/>
      <c r="S2" s="14"/>
      <c r="T2" s="14"/>
      <c r="U2" s="5"/>
      <c r="V2" s="5"/>
    </row>
    <row r="3" spans="1:22" s="1" customFormat="1" ht="10.199999999999999" x14ac:dyDescent="0.2">
      <c r="A3" s="127"/>
      <c r="B3" s="429" t="s">
        <v>316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</row>
    <row r="4" spans="1:22" s="14" customFormat="1" ht="22.5" customHeight="1" x14ac:dyDescent="0.2">
      <c r="A4" s="284" t="s">
        <v>315</v>
      </c>
      <c r="B4" s="285" t="s">
        <v>136</v>
      </c>
      <c r="C4" s="285" t="s">
        <v>137</v>
      </c>
      <c r="D4" s="285" t="s">
        <v>127</v>
      </c>
      <c r="E4" s="285" t="s">
        <v>200</v>
      </c>
      <c r="F4" s="285" t="s">
        <v>349</v>
      </c>
      <c r="G4" s="285" t="s">
        <v>303</v>
      </c>
      <c r="H4" s="285" t="s">
        <v>310</v>
      </c>
      <c r="I4" s="285" t="s">
        <v>304</v>
      </c>
      <c r="J4" s="285" t="s">
        <v>305</v>
      </c>
      <c r="K4" s="285" t="s">
        <v>306</v>
      </c>
      <c r="L4" s="285" t="s">
        <v>347</v>
      </c>
      <c r="M4" s="285" t="s">
        <v>123</v>
      </c>
      <c r="N4" s="285" t="s">
        <v>308</v>
      </c>
      <c r="O4" s="285" t="s">
        <v>309</v>
      </c>
      <c r="P4" s="285" t="s">
        <v>38</v>
      </c>
      <c r="Q4" s="285" t="s">
        <v>311</v>
      </c>
      <c r="R4" s="285" t="s">
        <v>312</v>
      </c>
      <c r="S4" s="203" t="s">
        <v>321</v>
      </c>
      <c r="T4" s="285" t="s">
        <v>313</v>
      </c>
      <c r="U4" s="285"/>
      <c r="V4" s="286" t="s">
        <v>45</v>
      </c>
    </row>
    <row r="5" spans="1:22" s="161" customFormat="1" ht="10.199999999999999" x14ac:dyDescent="0.2">
      <c r="A5" s="237" t="s">
        <v>136</v>
      </c>
      <c r="B5" s="237">
        <v>517.60748999999998</v>
      </c>
      <c r="C5" s="237">
        <v>1.2483199999999999</v>
      </c>
      <c r="D5" s="237">
        <v>4210.0974800000004</v>
      </c>
      <c r="E5" s="237">
        <v>0</v>
      </c>
      <c r="F5" s="237">
        <v>0</v>
      </c>
      <c r="G5" s="237">
        <v>21.992999999999999</v>
      </c>
      <c r="H5" s="237">
        <v>0</v>
      </c>
      <c r="I5" s="237">
        <v>182.20539000000002</v>
      </c>
      <c r="J5" s="237">
        <v>0</v>
      </c>
      <c r="K5" s="237">
        <v>0</v>
      </c>
      <c r="L5" s="237">
        <v>0</v>
      </c>
      <c r="M5" s="237">
        <v>27.466099999999997</v>
      </c>
      <c r="N5" s="237">
        <v>327.27289000000002</v>
      </c>
      <c r="O5" s="237">
        <v>0</v>
      </c>
      <c r="P5" s="237">
        <v>0</v>
      </c>
      <c r="Q5" s="237">
        <v>2.2994299999999996</v>
      </c>
      <c r="R5" s="237">
        <v>0</v>
      </c>
      <c r="S5" s="237">
        <v>0</v>
      </c>
      <c r="T5" s="237">
        <v>0</v>
      </c>
      <c r="V5" s="178">
        <f t="shared" ref="V5:V24" si="0">SUM(B5:T5)</f>
        <v>5290.1901000000007</v>
      </c>
    </row>
    <row r="6" spans="1:22" s="161" customFormat="1" ht="10.199999999999999" x14ac:dyDescent="0.2">
      <c r="A6" s="237" t="s">
        <v>137</v>
      </c>
      <c r="B6" s="237">
        <v>47.963519999999995</v>
      </c>
      <c r="C6" s="237">
        <v>7.6459599999999996</v>
      </c>
      <c r="D6" s="237">
        <v>95.400070000000014</v>
      </c>
      <c r="E6" s="237">
        <v>0</v>
      </c>
      <c r="F6" s="237">
        <v>0</v>
      </c>
      <c r="G6" s="237">
        <v>0</v>
      </c>
      <c r="H6" s="237">
        <v>0</v>
      </c>
      <c r="I6" s="237">
        <v>0</v>
      </c>
      <c r="J6" s="237">
        <v>0</v>
      </c>
      <c r="K6" s="237">
        <v>0</v>
      </c>
      <c r="L6" s="237">
        <v>0</v>
      </c>
      <c r="M6" s="237">
        <v>3.7477300000000002</v>
      </c>
      <c r="N6" s="237">
        <v>0</v>
      </c>
      <c r="O6" s="237">
        <v>0</v>
      </c>
      <c r="P6" s="237">
        <v>0</v>
      </c>
      <c r="Q6" s="237">
        <v>0</v>
      </c>
      <c r="R6" s="237">
        <v>0</v>
      </c>
      <c r="S6" s="237">
        <v>0</v>
      </c>
      <c r="T6" s="237">
        <v>0</v>
      </c>
      <c r="V6" s="178">
        <f t="shared" si="0"/>
        <v>154.75728000000001</v>
      </c>
    </row>
    <row r="7" spans="1:22" s="161" customFormat="1" ht="10.199999999999999" x14ac:dyDescent="0.2">
      <c r="A7" s="237" t="s">
        <v>348</v>
      </c>
      <c r="B7" s="237">
        <v>2765.9610899999998</v>
      </c>
      <c r="C7" s="237">
        <v>54.206769999999999</v>
      </c>
      <c r="D7" s="237">
        <v>225440.61285</v>
      </c>
      <c r="E7" s="237">
        <v>10.01038</v>
      </c>
      <c r="F7" s="237">
        <v>4.6811999999999996</v>
      </c>
      <c r="G7" s="237">
        <v>4.6283000000000003</v>
      </c>
      <c r="H7" s="237">
        <v>45.55003</v>
      </c>
      <c r="I7" s="237">
        <v>10282.495939999999</v>
      </c>
      <c r="J7" s="237">
        <v>0</v>
      </c>
      <c r="K7" s="237">
        <v>672.62139000000002</v>
      </c>
      <c r="L7" s="237">
        <v>79.830289999999991</v>
      </c>
      <c r="M7" s="237">
        <v>243.27256</v>
      </c>
      <c r="N7" s="237">
        <v>4251.7556799999993</v>
      </c>
      <c r="O7" s="237">
        <v>3.1208</v>
      </c>
      <c r="P7" s="237">
        <v>8.5977999999999994</v>
      </c>
      <c r="Q7" s="237">
        <v>40.672089999999997</v>
      </c>
      <c r="R7" s="237">
        <v>47.04542</v>
      </c>
      <c r="S7" s="237">
        <v>0</v>
      </c>
      <c r="T7" s="237">
        <v>29.777990000000003</v>
      </c>
      <c r="V7" s="178">
        <f t="shared" si="0"/>
        <v>243984.84058000002</v>
      </c>
    </row>
    <row r="8" spans="1:22" s="161" customFormat="1" ht="10.199999999999999" x14ac:dyDescent="0.2">
      <c r="A8" s="237" t="s">
        <v>200</v>
      </c>
      <c r="B8" s="237">
        <v>0</v>
      </c>
      <c r="C8" s="237">
        <v>0</v>
      </c>
      <c r="D8" s="237">
        <v>42.147949999999994</v>
      </c>
      <c r="E8" s="237">
        <v>0</v>
      </c>
      <c r="F8" s="237">
        <v>0</v>
      </c>
      <c r="G8" s="237">
        <v>0</v>
      </c>
      <c r="H8" s="237">
        <v>0</v>
      </c>
      <c r="I8" s="237">
        <v>5.3548299999999998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V8" s="178">
        <f t="shared" si="0"/>
        <v>47.502779999999994</v>
      </c>
    </row>
    <row r="9" spans="1:22" s="161" customFormat="1" ht="10.199999999999999" x14ac:dyDescent="0.2">
      <c r="A9" s="237" t="s">
        <v>349</v>
      </c>
      <c r="B9" s="237">
        <v>0</v>
      </c>
      <c r="C9" s="237">
        <v>0</v>
      </c>
      <c r="D9" s="237">
        <v>6.9824999999999999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0</v>
      </c>
      <c r="M9" s="237">
        <v>6.1569899999999995</v>
      </c>
      <c r="N9" s="237">
        <v>0</v>
      </c>
      <c r="O9" s="237">
        <v>0</v>
      </c>
      <c r="P9" s="237">
        <v>0</v>
      </c>
      <c r="Q9" s="237">
        <v>0</v>
      </c>
      <c r="R9" s="237">
        <v>0</v>
      </c>
      <c r="S9" s="237">
        <v>0</v>
      </c>
      <c r="T9" s="237">
        <v>0</v>
      </c>
      <c r="V9" s="178">
        <f t="shared" si="0"/>
        <v>13.139489999999999</v>
      </c>
    </row>
    <row r="10" spans="1:22" s="161" customFormat="1" ht="10.199999999999999" x14ac:dyDescent="0.2">
      <c r="A10" s="237" t="s">
        <v>303</v>
      </c>
      <c r="B10" s="237">
        <v>0</v>
      </c>
      <c r="C10" s="237">
        <v>0</v>
      </c>
      <c r="D10" s="237">
        <v>7.7690200000000003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17.456250000000001</v>
      </c>
      <c r="O10" s="237">
        <v>0</v>
      </c>
      <c r="P10" s="237">
        <v>0</v>
      </c>
      <c r="Q10" s="237">
        <v>0</v>
      </c>
      <c r="R10" s="237">
        <v>0</v>
      </c>
      <c r="S10" s="237">
        <v>0</v>
      </c>
      <c r="T10" s="237">
        <v>0</v>
      </c>
      <c r="V10" s="178">
        <f t="shared" si="0"/>
        <v>25.225270000000002</v>
      </c>
    </row>
    <row r="11" spans="1:22" s="161" customFormat="1" ht="10.199999999999999" x14ac:dyDescent="0.2">
      <c r="A11" s="237" t="s">
        <v>310</v>
      </c>
      <c r="B11" s="237">
        <v>24.70523</v>
      </c>
      <c r="C11" s="237">
        <v>0</v>
      </c>
      <c r="D11" s="237">
        <v>84.101520000000008</v>
      </c>
      <c r="E11" s="237">
        <v>0</v>
      </c>
      <c r="F11" s="237">
        <v>0</v>
      </c>
      <c r="G11" s="237">
        <v>0</v>
      </c>
      <c r="H11" s="237">
        <v>7.5579600000000005</v>
      </c>
      <c r="I11" s="237">
        <v>34.861290000000004</v>
      </c>
      <c r="J11" s="237">
        <v>0</v>
      </c>
      <c r="K11" s="237">
        <v>0</v>
      </c>
      <c r="L11" s="237">
        <v>0</v>
      </c>
      <c r="M11" s="237">
        <v>0</v>
      </c>
      <c r="N11" s="237">
        <v>10.473750000000001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V11" s="178">
        <f t="shared" si="0"/>
        <v>161.69974999999999</v>
      </c>
    </row>
    <row r="12" spans="1:22" s="161" customFormat="1" ht="10.199999999999999" x14ac:dyDescent="0.2">
      <c r="A12" s="237" t="s">
        <v>304</v>
      </c>
      <c r="B12" s="237">
        <v>194.89059</v>
      </c>
      <c r="C12" s="237">
        <v>34.739820000000002</v>
      </c>
      <c r="D12" s="237">
        <v>13477.23315</v>
      </c>
      <c r="E12" s="237">
        <v>7.15747</v>
      </c>
      <c r="F12" s="237">
        <v>0</v>
      </c>
      <c r="G12" s="237">
        <v>0</v>
      </c>
      <c r="H12" s="237">
        <v>25.433040000000002</v>
      </c>
      <c r="I12" s="237">
        <v>3793.8539000000001</v>
      </c>
      <c r="J12" s="237">
        <v>0</v>
      </c>
      <c r="K12" s="237">
        <v>183.63357999999999</v>
      </c>
      <c r="L12" s="237">
        <v>47.186500000000002</v>
      </c>
      <c r="M12" s="237">
        <v>32.060749999999999</v>
      </c>
      <c r="N12" s="237">
        <v>741.59181000000001</v>
      </c>
      <c r="O12" s="237">
        <v>0</v>
      </c>
      <c r="P12" s="237">
        <v>0</v>
      </c>
      <c r="Q12" s="237">
        <v>0</v>
      </c>
      <c r="R12" s="237">
        <v>17.101990000000001</v>
      </c>
      <c r="S12" s="237">
        <v>0</v>
      </c>
      <c r="T12" s="237">
        <v>0</v>
      </c>
      <c r="V12" s="178">
        <f t="shared" si="0"/>
        <v>18554.882600000004</v>
      </c>
    </row>
    <row r="13" spans="1:22" s="161" customFormat="1" ht="10.199999999999999" x14ac:dyDescent="0.2">
      <c r="A13" s="237" t="s">
        <v>305</v>
      </c>
      <c r="B13" s="237">
        <v>0</v>
      </c>
      <c r="C13" s="237">
        <v>0</v>
      </c>
      <c r="D13" s="237">
        <v>105.31475999999999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V13" s="178">
        <f t="shared" si="0"/>
        <v>105.31475999999999</v>
      </c>
    </row>
    <row r="14" spans="1:22" s="161" customFormat="1" ht="10.199999999999999" x14ac:dyDescent="0.2">
      <c r="A14" s="237" t="s">
        <v>306</v>
      </c>
      <c r="B14" s="237">
        <v>0</v>
      </c>
      <c r="C14" s="237">
        <v>0</v>
      </c>
      <c r="D14" s="237">
        <v>207.65089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2.9105100000000004</v>
      </c>
      <c r="L14" s="237">
        <v>2.3093900000000001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0</v>
      </c>
      <c r="S14" s="237">
        <v>0</v>
      </c>
      <c r="T14" s="237">
        <v>0</v>
      </c>
      <c r="V14" s="178">
        <f t="shared" si="0"/>
        <v>212.87079</v>
      </c>
    </row>
    <row r="15" spans="1:22" s="161" customFormat="1" ht="10.199999999999999" x14ac:dyDescent="0.2">
      <c r="A15" s="237" t="s">
        <v>314</v>
      </c>
      <c r="B15" s="237">
        <v>0</v>
      </c>
      <c r="C15" s="237">
        <v>0</v>
      </c>
      <c r="D15" s="237">
        <v>0</v>
      </c>
      <c r="E15" s="237">
        <v>0</v>
      </c>
      <c r="F15" s="237">
        <v>0</v>
      </c>
      <c r="G15" s="237">
        <v>0</v>
      </c>
      <c r="H15" s="237">
        <v>0</v>
      </c>
      <c r="I15" s="237">
        <v>8.4795300000000005</v>
      </c>
      <c r="J15" s="237">
        <v>0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  <c r="R15" s="237">
        <v>0</v>
      </c>
      <c r="S15" s="237">
        <v>0</v>
      </c>
      <c r="T15" s="237">
        <v>0</v>
      </c>
      <c r="V15" s="178">
        <f t="shared" si="0"/>
        <v>8.4795300000000005</v>
      </c>
    </row>
    <row r="16" spans="1:22" s="161" customFormat="1" ht="10.199999999999999" x14ac:dyDescent="0.2">
      <c r="A16" s="237" t="s">
        <v>307</v>
      </c>
      <c r="B16" s="237">
        <v>0</v>
      </c>
      <c r="C16" s="237">
        <v>0</v>
      </c>
      <c r="D16" s="237">
        <v>109.69376</v>
      </c>
      <c r="E16" s="237">
        <v>0</v>
      </c>
      <c r="F16" s="237">
        <v>0</v>
      </c>
      <c r="G16" s="237">
        <v>0</v>
      </c>
      <c r="H16" s="237">
        <v>0</v>
      </c>
      <c r="I16" s="237">
        <v>48.139919999999996</v>
      </c>
      <c r="J16" s="237">
        <v>0</v>
      </c>
      <c r="K16" s="237">
        <v>0</v>
      </c>
      <c r="L16" s="237">
        <v>47.527269999999994</v>
      </c>
      <c r="M16" s="237">
        <v>0</v>
      </c>
      <c r="N16" s="237">
        <v>34.060639999999999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0</v>
      </c>
      <c r="V16" s="178">
        <f t="shared" si="0"/>
        <v>239.42158999999998</v>
      </c>
    </row>
    <row r="17" spans="1:22" s="161" customFormat="1" ht="10.199999999999999" x14ac:dyDescent="0.2">
      <c r="A17" s="237" t="s">
        <v>123</v>
      </c>
      <c r="B17" s="237">
        <v>12.811489999999999</v>
      </c>
      <c r="C17" s="237">
        <v>0</v>
      </c>
      <c r="D17" s="237">
        <v>871.83836999999994</v>
      </c>
      <c r="E17" s="237">
        <v>0</v>
      </c>
      <c r="F17" s="237">
        <v>0</v>
      </c>
      <c r="G17" s="237">
        <v>0</v>
      </c>
      <c r="H17" s="237">
        <v>0</v>
      </c>
      <c r="I17" s="237">
        <v>52.830239999999996</v>
      </c>
      <c r="J17" s="237">
        <v>0</v>
      </c>
      <c r="K17" s="237">
        <v>0</v>
      </c>
      <c r="L17" s="237">
        <v>0</v>
      </c>
      <c r="M17" s="237">
        <v>116.01375</v>
      </c>
      <c r="N17" s="237">
        <v>18.443930000000002</v>
      </c>
      <c r="O17" s="237">
        <v>0</v>
      </c>
      <c r="P17" s="237">
        <v>0</v>
      </c>
      <c r="Q17" s="237">
        <v>0</v>
      </c>
      <c r="R17" s="237">
        <v>0</v>
      </c>
      <c r="S17" s="237">
        <v>0</v>
      </c>
      <c r="T17" s="237">
        <v>0</v>
      </c>
      <c r="V17" s="178">
        <f t="shared" si="0"/>
        <v>1071.93778</v>
      </c>
    </row>
    <row r="18" spans="1:22" s="161" customFormat="1" ht="10.199999999999999" x14ac:dyDescent="0.2">
      <c r="A18" s="237" t="s">
        <v>322</v>
      </c>
      <c r="B18" s="237">
        <v>0</v>
      </c>
      <c r="C18" s="237">
        <v>0</v>
      </c>
      <c r="D18" s="237">
        <v>9.4150799999999997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0</v>
      </c>
      <c r="Q18" s="237">
        <v>0</v>
      </c>
      <c r="R18" s="237">
        <v>0</v>
      </c>
      <c r="S18" s="237">
        <v>0</v>
      </c>
      <c r="T18" s="237">
        <v>0</v>
      </c>
      <c r="V18" s="178">
        <f t="shared" si="0"/>
        <v>9.4150799999999997</v>
      </c>
    </row>
    <row r="19" spans="1:22" s="161" customFormat="1" ht="10.199999999999999" x14ac:dyDescent="0.2">
      <c r="A19" s="237" t="s">
        <v>308</v>
      </c>
      <c r="B19" s="237">
        <v>357.93210999999997</v>
      </c>
      <c r="C19" s="237">
        <v>4.1447599999999998</v>
      </c>
      <c r="D19" s="237">
        <v>5942.7236399999992</v>
      </c>
      <c r="E19" s="237">
        <v>0</v>
      </c>
      <c r="F19" s="237">
        <v>0</v>
      </c>
      <c r="G19" s="237">
        <v>0</v>
      </c>
      <c r="H19" s="237">
        <v>0</v>
      </c>
      <c r="I19" s="237">
        <v>563.19898000000001</v>
      </c>
      <c r="J19" s="237">
        <v>0</v>
      </c>
      <c r="K19" s="237">
        <v>76.737679999999997</v>
      </c>
      <c r="L19" s="237">
        <v>17.896150000000002</v>
      </c>
      <c r="M19" s="237">
        <v>15.026339999999999</v>
      </c>
      <c r="N19" s="237">
        <v>1061.9589799999999</v>
      </c>
      <c r="O19" s="237">
        <v>0</v>
      </c>
      <c r="P19" s="237">
        <v>0</v>
      </c>
      <c r="Q19" s="237">
        <v>0</v>
      </c>
      <c r="R19" s="237">
        <v>0</v>
      </c>
      <c r="S19" s="237">
        <v>0</v>
      </c>
      <c r="T19" s="237">
        <v>0</v>
      </c>
      <c r="V19" s="178">
        <f t="shared" si="0"/>
        <v>8039.6186399999988</v>
      </c>
    </row>
    <row r="20" spans="1:22" s="161" customFormat="1" ht="10.199999999999999" x14ac:dyDescent="0.2">
      <c r="A20" s="237" t="s">
        <v>309</v>
      </c>
      <c r="B20" s="237">
        <v>0</v>
      </c>
      <c r="C20" s="237">
        <v>0</v>
      </c>
      <c r="D20" s="237">
        <v>6.2416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  <c r="K20" s="237">
        <v>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  <c r="Q20" s="237">
        <v>0</v>
      </c>
      <c r="R20" s="237">
        <v>0</v>
      </c>
      <c r="S20" s="237">
        <v>0</v>
      </c>
      <c r="T20" s="237">
        <v>0</v>
      </c>
      <c r="V20" s="178">
        <f t="shared" si="0"/>
        <v>6.2416</v>
      </c>
    </row>
    <row r="21" spans="1:22" s="161" customFormat="1" ht="10.199999999999999" x14ac:dyDescent="0.2">
      <c r="A21" s="237" t="s">
        <v>311</v>
      </c>
      <c r="B21" s="237">
        <v>1.4647000000000001</v>
      </c>
      <c r="C21" s="237">
        <v>0</v>
      </c>
      <c r="D21" s="237">
        <v>6.9706200000000003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V21" s="178">
        <f t="shared" si="0"/>
        <v>8.4353200000000008</v>
      </c>
    </row>
    <row r="22" spans="1:22" s="161" customFormat="1" ht="10.199999999999999" x14ac:dyDescent="0.2">
      <c r="A22" s="237" t="s">
        <v>312</v>
      </c>
      <c r="B22" s="237">
        <v>7.8243500000000008</v>
      </c>
      <c r="C22" s="237">
        <v>0</v>
      </c>
      <c r="D22" s="237">
        <v>112.94683999999999</v>
      </c>
      <c r="E22" s="237">
        <v>0</v>
      </c>
      <c r="F22" s="237">
        <v>0</v>
      </c>
      <c r="G22" s="237">
        <v>0</v>
      </c>
      <c r="H22" s="237">
        <v>0</v>
      </c>
      <c r="I22" s="237">
        <v>64.898660000000007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V22" s="178">
        <f t="shared" si="0"/>
        <v>185.66985</v>
      </c>
    </row>
    <row r="23" spans="1:22" s="161" customFormat="1" ht="10.199999999999999" x14ac:dyDescent="0.2">
      <c r="A23" s="237" t="s">
        <v>321</v>
      </c>
      <c r="B23" s="237">
        <v>0</v>
      </c>
      <c r="C23" s="237">
        <v>0</v>
      </c>
      <c r="D23" s="237">
        <v>34.866579999999999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  <c r="T23" s="237">
        <v>0</v>
      </c>
      <c r="V23" s="178">
        <f t="shared" si="0"/>
        <v>34.866579999999999</v>
      </c>
    </row>
    <row r="24" spans="1:22" s="161" customFormat="1" ht="10.199999999999999" x14ac:dyDescent="0.2">
      <c r="A24" s="237" t="s">
        <v>313</v>
      </c>
      <c r="B24" s="237">
        <v>0</v>
      </c>
      <c r="C24" s="237">
        <v>0</v>
      </c>
      <c r="D24" s="237">
        <v>99.546589999999995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7">
        <v>0</v>
      </c>
      <c r="M24" s="237">
        <v>0</v>
      </c>
      <c r="N24" s="237">
        <v>0</v>
      </c>
      <c r="O24" s="237">
        <v>0</v>
      </c>
      <c r="P24" s="237">
        <v>0</v>
      </c>
      <c r="Q24" s="237">
        <v>0</v>
      </c>
      <c r="R24" s="237">
        <v>0</v>
      </c>
      <c r="S24" s="237">
        <v>0</v>
      </c>
      <c r="T24" s="237">
        <v>0</v>
      </c>
      <c r="V24" s="178">
        <f t="shared" si="0"/>
        <v>99.546589999999995</v>
      </c>
    </row>
    <row r="25" spans="1:22" s="161" customFormat="1" ht="10.199999999999999" x14ac:dyDescent="0.2"/>
    <row r="26" spans="1:22" s="161" customFormat="1" ht="10.199999999999999" x14ac:dyDescent="0.2">
      <c r="A26" s="229" t="s">
        <v>45</v>
      </c>
      <c r="B26" s="177">
        <f t="shared" ref="B26:T26" si="1">SUM(B5:B24)</f>
        <v>3931.1605699999996</v>
      </c>
      <c r="C26" s="177">
        <f t="shared" si="1"/>
        <v>101.98563</v>
      </c>
      <c r="D26" s="177">
        <f t="shared" si="1"/>
        <v>250871.55327000006</v>
      </c>
      <c r="E26" s="177">
        <f t="shared" si="1"/>
        <v>17.167850000000001</v>
      </c>
      <c r="F26" s="177">
        <f t="shared" si="1"/>
        <v>4.6811999999999996</v>
      </c>
      <c r="G26" s="177">
        <f t="shared" si="1"/>
        <v>26.621299999999998</v>
      </c>
      <c r="H26" s="177">
        <f t="shared" si="1"/>
        <v>78.541030000000006</v>
      </c>
      <c r="I26" s="177">
        <f t="shared" si="1"/>
        <v>15036.318679999998</v>
      </c>
      <c r="J26" s="177">
        <f t="shared" si="1"/>
        <v>0</v>
      </c>
      <c r="K26" s="177">
        <f t="shared" si="1"/>
        <v>935.90315999999996</v>
      </c>
      <c r="L26" s="177">
        <f t="shared" si="1"/>
        <v>194.74959999999999</v>
      </c>
      <c r="M26" s="177">
        <f t="shared" si="1"/>
        <v>443.74421999999998</v>
      </c>
      <c r="N26" s="177">
        <f t="shared" si="1"/>
        <v>6463.0139299999992</v>
      </c>
      <c r="O26" s="177">
        <f t="shared" si="1"/>
        <v>3.1208</v>
      </c>
      <c r="P26" s="177">
        <f t="shared" si="1"/>
        <v>8.5977999999999994</v>
      </c>
      <c r="Q26" s="177">
        <f t="shared" si="1"/>
        <v>42.971519999999998</v>
      </c>
      <c r="R26" s="177">
        <f t="shared" si="1"/>
        <v>64.147410000000008</v>
      </c>
      <c r="S26" s="177">
        <f t="shared" si="1"/>
        <v>0</v>
      </c>
      <c r="T26" s="177">
        <f t="shared" si="1"/>
        <v>29.777990000000003</v>
      </c>
      <c r="U26" s="162"/>
      <c r="V26" s="177">
        <f>SUM(B26:T26)</f>
        <v>278254.05595999997</v>
      </c>
    </row>
    <row r="28" spans="1:22" s="1" customFormat="1" ht="12" x14ac:dyDescent="0.25">
      <c r="A28" s="125" t="s">
        <v>270</v>
      </c>
      <c r="B28" s="61"/>
      <c r="C28" s="61"/>
      <c r="D28" s="61"/>
      <c r="E28" s="61"/>
      <c r="F28" s="61"/>
      <c r="G28" s="61"/>
      <c r="H28" s="61"/>
      <c r="I28" s="126"/>
      <c r="J28" s="126"/>
      <c r="K28" s="126"/>
      <c r="L28" s="61"/>
      <c r="M28" s="61"/>
      <c r="N28" s="61"/>
      <c r="O28" s="61"/>
      <c r="P28" s="61"/>
      <c r="Q28" s="61"/>
      <c r="R28" s="61"/>
      <c r="S28" s="61"/>
      <c r="T28" s="61"/>
      <c r="U28" s="126"/>
      <c r="V28" s="126"/>
    </row>
    <row r="29" spans="1:22" s="1" customFormat="1" ht="10.199999999999999" x14ac:dyDescent="0.2">
      <c r="A29" s="127"/>
      <c r="B29" s="429" t="s">
        <v>316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</row>
    <row r="30" spans="1:22" s="14" customFormat="1" ht="22.5" customHeight="1" x14ac:dyDescent="0.2">
      <c r="A30" s="284" t="s">
        <v>315</v>
      </c>
      <c r="B30" s="285" t="s">
        <v>136</v>
      </c>
      <c r="C30" s="285" t="s">
        <v>137</v>
      </c>
      <c r="D30" s="285" t="s">
        <v>127</v>
      </c>
      <c r="E30" s="285" t="s">
        <v>200</v>
      </c>
      <c r="F30" s="285" t="s">
        <v>349</v>
      </c>
      <c r="G30" s="285" t="s">
        <v>303</v>
      </c>
      <c r="H30" s="285" t="s">
        <v>310</v>
      </c>
      <c r="I30" s="285" t="s">
        <v>304</v>
      </c>
      <c r="J30" s="285" t="s">
        <v>305</v>
      </c>
      <c r="K30" s="285" t="s">
        <v>306</v>
      </c>
      <c r="L30" s="285" t="s">
        <v>347</v>
      </c>
      <c r="M30" s="285" t="s">
        <v>123</v>
      </c>
      <c r="N30" s="285" t="s">
        <v>308</v>
      </c>
      <c r="O30" s="285" t="s">
        <v>309</v>
      </c>
      <c r="P30" s="285" t="s">
        <v>38</v>
      </c>
      <c r="Q30" s="285" t="s">
        <v>311</v>
      </c>
      <c r="R30" s="285" t="s">
        <v>312</v>
      </c>
      <c r="S30" s="203" t="s">
        <v>321</v>
      </c>
      <c r="T30" s="285" t="s">
        <v>313</v>
      </c>
      <c r="U30" s="285"/>
      <c r="V30" s="286" t="s">
        <v>45</v>
      </c>
    </row>
    <row r="31" spans="1:22" s="161" customFormat="1" ht="10.199999999999999" x14ac:dyDescent="0.2">
      <c r="A31" s="237" t="s">
        <v>136</v>
      </c>
      <c r="B31" s="237">
        <v>85650.102239999993</v>
      </c>
      <c r="C31" s="237">
        <v>311.24778999999995</v>
      </c>
      <c r="D31" s="237">
        <v>1141900.1625999999</v>
      </c>
      <c r="E31" s="237">
        <v>0</v>
      </c>
      <c r="F31" s="237">
        <v>0</v>
      </c>
      <c r="G31" s="237">
        <v>10327.555759999999</v>
      </c>
      <c r="H31" s="237">
        <v>0</v>
      </c>
      <c r="I31" s="237">
        <v>83192.101540000003</v>
      </c>
      <c r="J31" s="237">
        <v>0</v>
      </c>
      <c r="K31" s="237">
        <v>0</v>
      </c>
      <c r="L31" s="237">
        <v>0</v>
      </c>
      <c r="M31" s="237">
        <v>4207.9954900000002</v>
      </c>
      <c r="N31" s="237">
        <v>74104.969870000001</v>
      </c>
      <c r="O31" s="237">
        <v>0</v>
      </c>
      <c r="P31" s="237">
        <v>0</v>
      </c>
      <c r="Q31" s="237">
        <v>413.89686</v>
      </c>
      <c r="R31" s="237">
        <v>0</v>
      </c>
      <c r="S31" s="237">
        <v>0</v>
      </c>
      <c r="T31" s="237">
        <v>0</v>
      </c>
      <c r="V31" s="178">
        <v>1400108.0321499994</v>
      </c>
    </row>
    <row r="32" spans="1:22" s="161" customFormat="1" ht="10.199999999999999" x14ac:dyDescent="0.2">
      <c r="A32" s="237" t="s">
        <v>137</v>
      </c>
      <c r="B32" s="237">
        <v>12962.840470000001</v>
      </c>
      <c r="C32" s="237">
        <v>652.45524999999998</v>
      </c>
      <c r="D32" s="237">
        <v>17906.170969999999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48.720489999999998</v>
      </c>
      <c r="N32" s="237">
        <v>0</v>
      </c>
      <c r="O32" s="237">
        <v>0</v>
      </c>
      <c r="P32" s="237">
        <v>0</v>
      </c>
      <c r="Q32" s="237">
        <v>0</v>
      </c>
      <c r="R32" s="237">
        <v>0</v>
      </c>
      <c r="S32" s="237">
        <v>0</v>
      </c>
      <c r="T32" s="237">
        <v>0</v>
      </c>
      <c r="V32" s="178">
        <v>31570.187180000001</v>
      </c>
    </row>
    <row r="33" spans="1:22" s="161" customFormat="1" ht="10.199999999999999" x14ac:dyDescent="0.2">
      <c r="A33" s="237" t="s">
        <v>127</v>
      </c>
      <c r="B33" s="237">
        <v>742426.39955999993</v>
      </c>
      <c r="C33" s="237">
        <v>25868.596309999997</v>
      </c>
      <c r="D33" s="237">
        <v>23281146.252999999</v>
      </c>
      <c r="E33" s="237">
        <v>414.70322999999996</v>
      </c>
      <c r="F33" s="237">
        <v>449.39519999999999</v>
      </c>
      <c r="G33" s="237">
        <v>175.87520999999998</v>
      </c>
      <c r="H33" s="237">
        <v>36466.7408</v>
      </c>
      <c r="I33" s="237">
        <v>2488844.3870999999</v>
      </c>
      <c r="J33" s="237">
        <v>0</v>
      </c>
      <c r="K33" s="237">
        <v>55442.637340000001</v>
      </c>
      <c r="L33" s="237">
        <v>26028.563170000001</v>
      </c>
      <c r="M33" s="237">
        <v>53601.928169999999</v>
      </c>
      <c r="N33" s="237">
        <v>648254.76771000004</v>
      </c>
      <c r="O33" s="237">
        <v>4007.1072000000004</v>
      </c>
      <c r="P33" s="237">
        <v>2037.6795500000001</v>
      </c>
      <c r="Q33" s="237">
        <v>9396.9014100000004</v>
      </c>
      <c r="R33" s="237">
        <v>29949.079180000001</v>
      </c>
      <c r="S33" s="237">
        <v>0</v>
      </c>
      <c r="T33" s="237">
        <v>7175.6385700000001</v>
      </c>
      <c r="V33" s="178">
        <v>27411686.652709998</v>
      </c>
    </row>
    <row r="34" spans="1:22" s="161" customFormat="1" ht="10.199999999999999" x14ac:dyDescent="0.2">
      <c r="A34" s="237" t="s">
        <v>200</v>
      </c>
      <c r="B34" s="237">
        <v>0</v>
      </c>
      <c r="C34" s="237">
        <v>0</v>
      </c>
      <c r="D34" s="237">
        <v>5883.6920199999995</v>
      </c>
      <c r="E34" s="237">
        <v>0</v>
      </c>
      <c r="F34" s="237">
        <v>0</v>
      </c>
      <c r="G34" s="237">
        <v>0</v>
      </c>
      <c r="H34" s="237">
        <v>0</v>
      </c>
      <c r="I34" s="237">
        <v>423.03156999999999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37">
        <v>0</v>
      </c>
      <c r="Q34" s="237">
        <v>0</v>
      </c>
      <c r="R34" s="237">
        <v>0</v>
      </c>
      <c r="S34" s="237">
        <v>0</v>
      </c>
      <c r="T34" s="237">
        <v>0</v>
      </c>
      <c r="V34" s="178">
        <v>6306.7235899999996</v>
      </c>
    </row>
    <row r="35" spans="1:22" s="161" customFormat="1" ht="10.199999999999999" x14ac:dyDescent="0.2">
      <c r="A35" s="237" t="s">
        <v>349</v>
      </c>
      <c r="B35" s="237">
        <v>0</v>
      </c>
      <c r="C35" s="237">
        <v>0</v>
      </c>
      <c r="D35" s="237">
        <v>8379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86.197789999999998</v>
      </c>
      <c r="N35" s="237">
        <v>0</v>
      </c>
      <c r="O35" s="237">
        <v>0</v>
      </c>
      <c r="P35" s="237">
        <v>0</v>
      </c>
      <c r="Q35" s="237">
        <v>0</v>
      </c>
      <c r="R35" s="237">
        <v>0</v>
      </c>
      <c r="S35" s="237">
        <v>0</v>
      </c>
      <c r="T35" s="237">
        <v>0</v>
      </c>
      <c r="V35" s="178">
        <v>8465.1977900000002</v>
      </c>
    </row>
    <row r="36" spans="1:22" s="161" customFormat="1" ht="10.199999999999999" x14ac:dyDescent="0.2">
      <c r="A36" s="237" t="s">
        <v>303</v>
      </c>
      <c r="B36" s="237">
        <v>0</v>
      </c>
      <c r="C36" s="237">
        <v>0</v>
      </c>
      <c r="D36" s="237">
        <v>382.50650000000002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14314.125</v>
      </c>
      <c r="O36" s="237">
        <v>0</v>
      </c>
      <c r="P36" s="237">
        <v>0</v>
      </c>
      <c r="Q36" s="237">
        <v>0</v>
      </c>
      <c r="R36" s="237">
        <v>0</v>
      </c>
      <c r="S36" s="237">
        <v>0</v>
      </c>
      <c r="T36" s="237">
        <v>0</v>
      </c>
      <c r="V36" s="178">
        <v>14696.6315</v>
      </c>
    </row>
    <row r="37" spans="1:22" s="161" customFormat="1" ht="10.199999999999999" x14ac:dyDescent="0.2">
      <c r="A37" s="237" t="s">
        <v>310</v>
      </c>
      <c r="B37" s="237">
        <v>18751.265780000002</v>
      </c>
      <c r="C37" s="237">
        <v>0</v>
      </c>
      <c r="D37" s="237">
        <v>89508.386249999996</v>
      </c>
      <c r="E37" s="237">
        <v>0</v>
      </c>
      <c r="F37" s="237">
        <v>0</v>
      </c>
      <c r="G37" s="237">
        <v>0</v>
      </c>
      <c r="H37" s="237">
        <v>2557.5144500000001</v>
      </c>
      <c r="I37" s="237">
        <v>19226.513239999997</v>
      </c>
      <c r="J37" s="237">
        <v>0</v>
      </c>
      <c r="K37" s="237">
        <v>0</v>
      </c>
      <c r="L37" s="237">
        <v>0</v>
      </c>
      <c r="M37" s="237">
        <v>0</v>
      </c>
      <c r="N37" s="237">
        <v>16747.526249999999</v>
      </c>
      <c r="O37" s="237">
        <v>0</v>
      </c>
      <c r="P37" s="237">
        <v>0</v>
      </c>
      <c r="Q37" s="237">
        <v>0</v>
      </c>
      <c r="R37" s="237">
        <v>0</v>
      </c>
      <c r="S37" s="237">
        <v>0</v>
      </c>
      <c r="T37" s="237">
        <v>0</v>
      </c>
      <c r="V37" s="178">
        <v>146791.20596999998</v>
      </c>
    </row>
    <row r="38" spans="1:22" s="161" customFormat="1" ht="10.199999999999999" x14ac:dyDescent="0.2">
      <c r="A38" s="237" t="s">
        <v>304</v>
      </c>
      <c r="B38" s="237">
        <v>79048.753769999996</v>
      </c>
      <c r="C38" s="237">
        <v>3323.4427799999999</v>
      </c>
      <c r="D38" s="237">
        <v>3640551.2584000002</v>
      </c>
      <c r="E38" s="237">
        <v>1357.67202</v>
      </c>
      <c r="F38" s="237">
        <v>0</v>
      </c>
      <c r="G38" s="237">
        <v>0</v>
      </c>
      <c r="H38" s="237">
        <v>24602.151100000003</v>
      </c>
      <c r="I38" s="237">
        <v>816708.40828999993</v>
      </c>
      <c r="J38" s="237">
        <v>0</v>
      </c>
      <c r="K38" s="237">
        <v>54966.375540000001</v>
      </c>
      <c r="L38" s="237">
        <v>27470.866489999997</v>
      </c>
      <c r="M38" s="237">
        <v>10006.232239999999</v>
      </c>
      <c r="N38" s="237">
        <v>284386.52656999999</v>
      </c>
      <c r="O38" s="237">
        <v>0</v>
      </c>
      <c r="P38" s="237">
        <v>0</v>
      </c>
      <c r="Q38" s="237">
        <v>0</v>
      </c>
      <c r="R38" s="237">
        <v>10083.548640000001</v>
      </c>
      <c r="S38" s="237">
        <v>0</v>
      </c>
      <c r="T38" s="237">
        <v>0</v>
      </c>
      <c r="V38" s="178">
        <v>4952505.2358400002</v>
      </c>
    </row>
    <row r="39" spans="1:22" s="161" customFormat="1" ht="10.199999999999999" x14ac:dyDescent="0.2">
      <c r="A39" s="237" t="s">
        <v>305</v>
      </c>
      <c r="B39" s="237">
        <v>0</v>
      </c>
      <c r="C39" s="237">
        <v>0</v>
      </c>
      <c r="D39" s="237">
        <v>32551.517459999999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237">
        <v>0</v>
      </c>
      <c r="M39" s="237">
        <v>0</v>
      </c>
      <c r="N39" s="237">
        <v>0</v>
      </c>
      <c r="O39" s="237">
        <v>0</v>
      </c>
      <c r="P39" s="237">
        <v>0</v>
      </c>
      <c r="Q39" s="237">
        <v>0</v>
      </c>
      <c r="R39" s="237">
        <v>0</v>
      </c>
      <c r="S39" s="237">
        <v>0</v>
      </c>
      <c r="T39" s="237">
        <v>0</v>
      </c>
      <c r="V39" s="178">
        <v>32551.517459999999</v>
      </c>
    </row>
    <row r="40" spans="1:22" s="161" customFormat="1" ht="10.199999999999999" x14ac:dyDescent="0.2">
      <c r="A40" s="237" t="s">
        <v>306</v>
      </c>
      <c r="B40" s="237">
        <v>0</v>
      </c>
      <c r="C40" s="237">
        <v>0</v>
      </c>
      <c r="D40" s="237">
        <v>16197.985909999999</v>
      </c>
      <c r="E40" s="237">
        <v>0</v>
      </c>
      <c r="F40" s="237">
        <v>0</v>
      </c>
      <c r="G40" s="237">
        <v>0</v>
      </c>
      <c r="H40" s="237">
        <v>0</v>
      </c>
      <c r="I40" s="237">
        <v>0</v>
      </c>
      <c r="J40" s="237">
        <v>0</v>
      </c>
      <c r="K40" s="237">
        <v>419.11309</v>
      </c>
      <c r="L40" s="237">
        <v>1720.49704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0</v>
      </c>
      <c r="S40" s="237">
        <v>0</v>
      </c>
      <c r="T40" s="237">
        <v>0</v>
      </c>
      <c r="V40" s="178">
        <v>18337.596039999997</v>
      </c>
    </row>
    <row r="41" spans="1:22" s="161" customFormat="1" ht="10.199999999999999" x14ac:dyDescent="0.2">
      <c r="A41" s="237" t="s">
        <v>314</v>
      </c>
      <c r="B41" s="237">
        <v>0</v>
      </c>
      <c r="C41" s="237">
        <v>0</v>
      </c>
      <c r="D41" s="237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9946.48963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0</v>
      </c>
      <c r="R41" s="237">
        <v>0</v>
      </c>
      <c r="S41" s="237">
        <v>0</v>
      </c>
      <c r="T41" s="237">
        <v>0</v>
      </c>
      <c r="V41" s="178">
        <v>9946.48963</v>
      </c>
    </row>
    <row r="42" spans="1:22" s="161" customFormat="1" ht="10.199999999999999" x14ac:dyDescent="0.2">
      <c r="A42" s="237" t="s">
        <v>307</v>
      </c>
      <c r="B42" s="237">
        <v>0</v>
      </c>
      <c r="C42" s="237">
        <v>0</v>
      </c>
      <c r="D42" s="237">
        <v>109763.94529999999</v>
      </c>
      <c r="E42" s="237">
        <v>0</v>
      </c>
      <c r="F42" s="237">
        <v>0</v>
      </c>
      <c r="G42" s="237">
        <v>0</v>
      </c>
      <c r="H42" s="237">
        <v>0</v>
      </c>
      <c r="I42" s="237">
        <v>44615.341890000003</v>
      </c>
      <c r="J42" s="237">
        <v>0</v>
      </c>
      <c r="K42" s="237">
        <v>0</v>
      </c>
      <c r="L42" s="237">
        <v>20842.46761</v>
      </c>
      <c r="M42" s="237">
        <v>0</v>
      </c>
      <c r="N42" s="237">
        <v>39604.656210000001</v>
      </c>
      <c r="O42" s="237">
        <v>0</v>
      </c>
      <c r="P42" s="237">
        <v>0</v>
      </c>
      <c r="Q42" s="237">
        <v>0</v>
      </c>
      <c r="R42" s="237">
        <v>0</v>
      </c>
      <c r="S42" s="237">
        <v>0</v>
      </c>
      <c r="T42" s="237">
        <v>0</v>
      </c>
      <c r="V42" s="178">
        <v>214826.41100999998</v>
      </c>
    </row>
    <row r="43" spans="1:22" s="161" customFormat="1" ht="10.199999999999999" x14ac:dyDescent="0.2">
      <c r="A43" s="237" t="s">
        <v>123</v>
      </c>
      <c r="B43" s="237">
        <v>3003.66203</v>
      </c>
      <c r="C43" s="237">
        <v>0</v>
      </c>
      <c r="D43" s="237">
        <v>225940.45387999999</v>
      </c>
      <c r="E43" s="237">
        <v>0</v>
      </c>
      <c r="F43" s="237">
        <v>0</v>
      </c>
      <c r="G43" s="237">
        <v>0</v>
      </c>
      <c r="H43" s="237">
        <v>0</v>
      </c>
      <c r="I43" s="237">
        <v>17518.907239999997</v>
      </c>
      <c r="J43" s="237">
        <v>0</v>
      </c>
      <c r="K43" s="237">
        <v>0</v>
      </c>
      <c r="L43" s="237">
        <v>0</v>
      </c>
      <c r="M43" s="237">
        <v>4827.75569</v>
      </c>
      <c r="N43" s="237">
        <v>6805.8094299999993</v>
      </c>
      <c r="O43" s="237">
        <v>0</v>
      </c>
      <c r="P43" s="237">
        <v>0</v>
      </c>
      <c r="Q43" s="237">
        <v>0</v>
      </c>
      <c r="R43" s="237">
        <v>0</v>
      </c>
      <c r="S43" s="237">
        <v>0</v>
      </c>
      <c r="T43" s="237">
        <v>0</v>
      </c>
      <c r="V43" s="178">
        <v>258096.58826999998</v>
      </c>
    </row>
    <row r="44" spans="1:22" s="161" customFormat="1" ht="10.199999999999999" x14ac:dyDescent="0.2">
      <c r="A44" s="237" t="s">
        <v>322</v>
      </c>
      <c r="B44" s="237">
        <v>0</v>
      </c>
      <c r="C44" s="237">
        <v>0</v>
      </c>
      <c r="D44" s="237">
        <v>1153.3473000000001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0</v>
      </c>
      <c r="N44" s="237">
        <v>0</v>
      </c>
      <c r="O44" s="237">
        <v>0</v>
      </c>
      <c r="P44" s="237">
        <v>0</v>
      </c>
      <c r="Q44" s="237">
        <v>0</v>
      </c>
      <c r="R44" s="237">
        <v>0</v>
      </c>
      <c r="S44" s="237">
        <v>0</v>
      </c>
      <c r="T44" s="237">
        <v>0</v>
      </c>
      <c r="V44" s="178">
        <v>1153.3473000000001</v>
      </c>
    </row>
    <row r="45" spans="1:22" s="161" customFormat="1" ht="10.199999999999999" x14ac:dyDescent="0.2">
      <c r="A45" s="237" t="s">
        <v>308</v>
      </c>
      <c r="B45" s="237">
        <v>83509.317330000005</v>
      </c>
      <c r="C45" s="237">
        <v>2735.4382000000001</v>
      </c>
      <c r="D45" s="237">
        <v>1070874.4428999999</v>
      </c>
      <c r="E45" s="237">
        <v>0</v>
      </c>
      <c r="F45" s="237">
        <v>0</v>
      </c>
      <c r="G45" s="237">
        <v>0</v>
      </c>
      <c r="H45" s="237">
        <v>0</v>
      </c>
      <c r="I45" s="237">
        <v>259222.98196</v>
      </c>
      <c r="J45" s="237">
        <v>0</v>
      </c>
      <c r="K45" s="237">
        <v>17803.140600000002</v>
      </c>
      <c r="L45" s="237">
        <v>22065.94987</v>
      </c>
      <c r="M45" s="237">
        <v>7032.3271199999999</v>
      </c>
      <c r="N45" s="237">
        <v>116704.36620999999</v>
      </c>
      <c r="O45" s="237">
        <v>0</v>
      </c>
      <c r="P45" s="237">
        <v>0</v>
      </c>
      <c r="Q45" s="237">
        <v>0</v>
      </c>
      <c r="R45" s="237">
        <v>0</v>
      </c>
      <c r="S45" s="237">
        <v>0</v>
      </c>
      <c r="T45" s="237">
        <v>0</v>
      </c>
      <c r="V45" s="178">
        <v>1579947.9641899997</v>
      </c>
    </row>
    <row r="46" spans="1:22" s="161" customFormat="1" ht="10.199999999999999" x14ac:dyDescent="0.2">
      <c r="A46" s="237" t="s">
        <v>309</v>
      </c>
      <c r="B46" s="237">
        <v>0</v>
      </c>
      <c r="C46" s="237">
        <v>0</v>
      </c>
      <c r="D46" s="237">
        <v>8014.2144000000008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237">
        <v>0</v>
      </c>
      <c r="R46" s="237">
        <v>0</v>
      </c>
      <c r="S46" s="237">
        <v>0</v>
      </c>
      <c r="T46" s="237">
        <v>0</v>
      </c>
      <c r="V46" s="178">
        <v>8014.2144000000008</v>
      </c>
    </row>
    <row r="47" spans="1:22" s="161" customFormat="1" ht="10.199999999999999" x14ac:dyDescent="0.2">
      <c r="A47" s="237" t="s">
        <v>311</v>
      </c>
      <c r="B47" s="237">
        <v>262.18192999999997</v>
      </c>
      <c r="C47" s="237">
        <v>0</v>
      </c>
      <c r="D47" s="237">
        <v>8399.5957500000004</v>
      </c>
      <c r="E47" s="237">
        <v>0</v>
      </c>
      <c r="F47" s="237">
        <v>0</v>
      </c>
      <c r="G47" s="237">
        <v>0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v>0</v>
      </c>
      <c r="O47" s="237">
        <v>0</v>
      </c>
      <c r="P47" s="237">
        <v>0</v>
      </c>
      <c r="Q47" s="237">
        <v>0</v>
      </c>
      <c r="R47" s="237">
        <v>0</v>
      </c>
      <c r="S47" s="237">
        <v>0</v>
      </c>
      <c r="T47" s="237">
        <v>0</v>
      </c>
      <c r="V47" s="178">
        <v>8661.7776800000011</v>
      </c>
    </row>
    <row r="48" spans="1:22" s="161" customFormat="1" ht="10.199999999999999" x14ac:dyDescent="0.2">
      <c r="A48" s="237" t="s">
        <v>312</v>
      </c>
      <c r="B48" s="237">
        <v>4076.4871800000001</v>
      </c>
      <c r="C48" s="237">
        <v>0</v>
      </c>
      <c r="D48" s="237">
        <v>44070.809850000005</v>
      </c>
      <c r="E48" s="237">
        <v>0</v>
      </c>
      <c r="F48" s="237">
        <v>0</v>
      </c>
      <c r="G48" s="237">
        <v>0</v>
      </c>
      <c r="H48" s="237">
        <v>0</v>
      </c>
      <c r="I48" s="237">
        <v>30004.784500000002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7">
        <v>0</v>
      </c>
      <c r="P48" s="237">
        <v>0</v>
      </c>
      <c r="Q48" s="237">
        <v>0</v>
      </c>
      <c r="R48" s="237">
        <v>0</v>
      </c>
      <c r="S48" s="237">
        <v>0</v>
      </c>
      <c r="T48" s="237">
        <v>0</v>
      </c>
      <c r="V48" s="178">
        <v>78152.081529999996</v>
      </c>
    </row>
    <row r="49" spans="1:22" s="161" customFormat="1" ht="10.199999999999999" x14ac:dyDescent="0.2">
      <c r="A49" s="237" t="s">
        <v>321</v>
      </c>
      <c r="B49" s="237">
        <v>0</v>
      </c>
      <c r="C49" s="237">
        <v>0</v>
      </c>
      <c r="D49" s="237">
        <v>1625.2554599999999</v>
      </c>
      <c r="E49" s="237">
        <v>0</v>
      </c>
      <c r="F49" s="237">
        <v>0</v>
      </c>
      <c r="G49" s="237">
        <v>0</v>
      </c>
      <c r="H49" s="237">
        <v>0</v>
      </c>
      <c r="I49" s="237">
        <v>0</v>
      </c>
      <c r="J49" s="237">
        <v>0</v>
      </c>
      <c r="K49" s="237">
        <v>0</v>
      </c>
      <c r="L49" s="237">
        <v>0</v>
      </c>
      <c r="M49" s="237">
        <v>0</v>
      </c>
      <c r="N49" s="237">
        <v>0</v>
      </c>
      <c r="O49" s="237">
        <v>0</v>
      </c>
      <c r="P49" s="237">
        <v>0</v>
      </c>
      <c r="Q49" s="237">
        <v>0</v>
      </c>
      <c r="R49" s="237">
        <v>0</v>
      </c>
      <c r="S49" s="237">
        <v>0</v>
      </c>
      <c r="T49" s="237">
        <v>0</v>
      </c>
      <c r="V49" s="178">
        <v>1625.2554599999999</v>
      </c>
    </row>
    <row r="50" spans="1:22" s="161" customFormat="1" ht="10.199999999999999" x14ac:dyDescent="0.2">
      <c r="A50" s="237" t="s">
        <v>313</v>
      </c>
      <c r="B50" s="237">
        <v>0</v>
      </c>
      <c r="C50" s="237">
        <v>0</v>
      </c>
      <c r="D50" s="237">
        <v>15831.47632</v>
      </c>
      <c r="E50" s="237">
        <v>0</v>
      </c>
      <c r="F50" s="237">
        <v>0</v>
      </c>
      <c r="G50" s="237">
        <v>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0</v>
      </c>
      <c r="O50" s="237">
        <v>0</v>
      </c>
      <c r="P50" s="237">
        <v>0</v>
      </c>
      <c r="Q50" s="237">
        <v>0</v>
      </c>
      <c r="R50" s="237">
        <v>0</v>
      </c>
      <c r="S50" s="237">
        <v>0</v>
      </c>
      <c r="T50" s="237">
        <v>0</v>
      </c>
      <c r="V50" s="178">
        <v>15831.47632</v>
      </c>
    </row>
    <row r="51" spans="1:22" s="161" customFormat="1" ht="10.199999999999999" x14ac:dyDescent="0.2"/>
    <row r="52" spans="1:22" s="161" customFormat="1" ht="10.199999999999999" x14ac:dyDescent="0.2">
      <c r="A52" s="229" t="s">
        <v>45</v>
      </c>
      <c r="B52" s="177">
        <f t="shared" ref="B52:T52" si="2">SUM(B31:B50)</f>
        <v>1029691.0102899999</v>
      </c>
      <c r="C52" s="177">
        <f t="shared" si="2"/>
        <v>32891.180329999996</v>
      </c>
      <c r="D52" s="177">
        <f t="shared" si="2"/>
        <v>29720080.474269997</v>
      </c>
      <c r="E52" s="177">
        <f t="shared" si="2"/>
        <v>1772.3752500000001</v>
      </c>
      <c r="F52" s="177">
        <f t="shared" si="2"/>
        <v>449.39519999999999</v>
      </c>
      <c r="G52" s="177">
        <f t="shared" si="2"/>
        <v>10503.430969999999</v>
      </c>
      <c r="H52" s="177">
        <f t="shared" si="2"/>
        <v>63626.406350000005</v>
      </c>
      <c r="I52" s="177">
        <f t="shared" si="2"/>
        <v>3769702.9469599999</v>
      </c>
      <c r="J52" s="177">
        <f t="shared" si="2"/>
        <v>0</v>
      </c>
      <c r="K52" s="177">
        <f t="shared" si="2"/>
        <v>128631.26656999999</v>
      </c>
      <c r="L52" s="177">
        <f t="shared" si="2"/>
        <v>98128.34418</v>
      </c>
      <c r="M52" s="177">
        <f t="shared" si="2"/>
        <v>79811.156990000003</v>
      </c>
      <c r="N52" s="177">
        <f t="shared" si="2"/>
        <v>1200922.7472499998</v>
      </c>
      <c r="O52" s="177">
        <f t="shared" si="2"/>
        <v>4007.1072000000004</v>
      </c>
      <c r="P52" s="177">
        <f t="shared" si="2"/>
        <v>2037.6795500000001</v>
      </c>
      <c r="Q52" s="177">
        <f t="shared" si="2"/>
        <v>9810.7982700000011</v>
      </c>
      <c r="R52" s="177">
        <f t="shared" si="2"/>
        <v>40032.627820000002</v>
      </c>
      <c r="S52" s="177">
        <f t="shared" si="2"/>
        <v>0</v>
      </c>
      <c r="T52" s="177">
        <f t="shared" si="2"/>
        <v>7175.6385700000001</v>
      </c>
      <c r="U52" s="162"/>
      <c r="V52" s="177">
        <f>SUM(B52:T52)</f>
        <v>36199274.58602</v>
      </c>
    </row>
    <row r="54" spans="1:22" s="1" customFormat="1" ht="10.199999999999999" x14ac:dyDescent="0.2">
      <c r="A54" s="72" t="s">
        <v>269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1" customFormat="1" ht="10.199999999999999" x14ac:dyDescent="0.2">
      <c r="A55" s="127"/>
      <c r="B55" s="429" t="s">
        <v>316</v>
      </c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</row>
    <row r="56" spans="1:22" s="14" customFormat="1" ht="22.5" customHeight="1" x14ac:dyDescent="0.2">
      <c r="A56" s="284" t="s">
        <v>315</v>
      </c>
      <c r="B56" s="285" t="s">
        <v>136</v>
      </c>
      <c r="C56" s="285" t="s">
        <v>137</v>
      </c>
      <c r="D56" s="285" t="s">
        <v>127</v>
      </c>
      <c r="E56" s="285" t="s">
        <v>200</v>
      </c>
      <c r="F56" s="285" t="s">
        <v>349</v>
      </c>
      <c r="G56" s="285" t="s">
        <v>303</v>
      </c>
      <c r="H56" s="285" t="s">
        <v>310</v>
      </c>
      <c r="I56" s="285" t="s">
        <v>304</v>
      </c>
      <c r="J56" s="285" t="s">
        <v>305</v>
      </c>
      <c r="K56" s="285" t="s">
        <v>306</v>
      </c>
      <c r="L56" s="285" t="s">
        <v>347</v>
      </c>
      <c r="M56" s="285" t="s">
        <v>123</v>
      </c>
      <c r="N56" s="285" t="s">
        <v>308</v>
      </c>
      <c r="O56" s="285" t="s">
        <v>309</v>
      </c>
      <c r="P56" s="285" t="s">
        <v>38</v>
      </c>
      <c r="Q56" s="285" t="s">
        <v>311</v>
      </c>
      <c r="R56" s="285" t="s">
        <v>312</v>
      </c>
      <c r="S56" s="203" t="s">
        <v>321</v>
      </c>
      <c r="T56" s="285" t="s">
        <v>313</v>
      </c>
      <c r="U56" s="285"/>
      <c r="V56" s="286" t="s">
        <v>45</v>
      </c>
    </row>
    <row r="57" spans="1:22" s="161" customFormat="1" ht="10.199999999999999" x14ac:dyDescent="0.2">
      <c r="A57" s="237" t="s">
        <v>136</v>
      </c>
      <c r="B57" s="349">
        <v>64381.07</v>
      </c>
      <c r="C57" s="349">
        <v>312.08</v>
      </c>
      <c r="D57" s="349">
        <v>242676.32</v>
      </c>
      <c r="E57" s="350" t="s">
        <v>33</v>
      </c>
      <c r="F57" s="350" t="s">
        <v>33</v>
      </c>
      <c r="G57" s="349">
        <v>1013.24</v>
      </c>
      <c r="H57" s="350" t="s">
        <v>33</v>
      </c>
      <c r="I57" s="349">
        <v>11677.61</v>
      </c>
      <c r="J57" s="350" t="s">
        <v>33</v>
      </c>
      <c r="K57" s="349">
        <v>312.08</v>
      </c>
      <c r="L57" s="350" t="s">
        <v>33</v>
      </c>
      <c r="M57" s="349">
        <v>1911.98</v>
      </c>
      <c r="N57" s="349">
        <v>16595.95</v>
      </c>
      <c r="O57" s="350" t="s">
        <v>33</v>
      </c>
      <c r="P57" s="350" t="s">
        <v>33</v>
      </c>
      <c r="Q57" s="349">
        <v>314.99</v>
      </c>
      <c r="R57" s="350" t="s">
        <v>33</v>
      </c>
      <c r="S57" s="350" t="s">
        <v>33</v>
      </c>
      <c r="T57" s="350" t="s">
        <v>33</v>
      </c>
      <c r="V57" s="178">
        <v>339195.32</v>
      </c>
    </row>
    <row r="58" spans="1:22" s="161" customFormat="1" ht="10.199999999999999" x14ac:dyDescent="0.2">
      <c r="A58" s="237" t="s">
        <v>137</v>
      </c>
      <c r="B58" s="349">
        <v>3735.06</v>
      </c>
      <c r="C58" s="349">
        <v>312.08</v>
      </c>
      <c r="D58" s="349">
        <v>4761.74</v>
      </c>
      <c r="E58" s="350" t="s">
        <v>33</v>
      </c>
      <c r="F58" s="350" t="s">
        <v>33</v>
      </c>
      <c r="G58" s="350" t="s">
        <v>33</v>
      </c>
      <c r="H58" s="350" t="s">
        <v>33</v>
      </c>
      <c r="I58" s="350" t="s">
        <v>33</v>
      </c>
      <c r="J58" s="350" t="s">
        <v>33</v>
      </c>
      <c r="K58" s="350" t="s">
        <v>33</v>
      </c>
      <c r="L58" s="350" t="s">
        <v>33</v>
      </c>
      <c r="M58" s="349">
        <v>535.39</v>
      </c>
      <c r="N58" s="350" t="s">
        <v>33</v>
      </c>
      <c r="O58" s="350" t="s">
        <v>33</v>
      </c>
      <c r="P58" s="350" t="s">
        <v>33</v>
      </c>
      <c r="Q58" s="350" t="s">
        <v>33</v>
      </c>
      <c r="R58" s="350" t="s">
        <v>33</v>
      </c>
      <c r="S58" s="350" t="s">
        <v>33</v>
      </c>
      <c r="T58" s="350" t="s">
        <v>33</v>
      </c>
      <c r="V58" s="178">
        <v>9344.2699999999986</v>
      </c>
    </row>
    <row r="59" spans="1:22" s="161" customFormat="1" ht="10.199999999999999" x14ac:dyDescent="0.2">
      <c r="A59" s="237" t="s">
        <v>127</v>
      </c>
      <c r="B59" s="349">
        <v>169829.55</v>
      </c>
      <c r="C59" s="349">
        <v>2023.57</v>
      </c>
      <c r="D59" s="349">
        <v>15206253.93</v>
      </c>
      <c r="E59" s="349">
        <v>1259.96</v>
      </c>
      <c r="F59" s="349">
        <v>1010.33</v>
      </c>
      <c r="G59" s="349">
        <v>1049.5</v>
      </c>
      <c r="H59" s="349">
        <v>3904.78</v>
      </c>
      <c r="I59" s="349">
        <v>633701.30000000005</v>
      </c>
      <c r="J59" s="349">
        <v>314.99</v>
      </c>
      <c r="K59" s="349">
        <v>24279.33</v>
      </c>
      <c r="L59" s="349">
        <v>6196.29</v>
      </c>
      <c r="M59" s="349">
        <v>33750.699999999997</v>
      </c>
      <c r="N59" s="349">
        <v>244928.43</v>
      </c>
      <c r="O59" s="349">
        <v>312.08</v>
      </c>
      <c r="P59" s="349">
        <v>312.08</v>
      </c>
      <c r="Q59" s="349">
        <v>1917.28</v>
      </c>
      <c r="R59" s="349">
        <v>5772.16</v>
      </c>
      <c r="S59" s="349">
        <v>523.05999999999995</v>
      </c>
      <c r="T59" s="349">
        <v>3047.96</v>
      </c>
      <c r="V59" s="178">
        <v>16340387.280000001</v>
      </c>
    </row>
    <row r="60" spans="1:22" s="161" customFormat="1" ht="10.199999999999999" x14ac:dyDescent="0.2">
      <c r="A60" s="237" t="s">
        <v>200</v>
      </c>
      <c r="B60" s="350" t="s">
        <v>33</v>
      </c>
      <c r="C60" s="350" t="s">
        <v>33</v>
      </c>
      <c r="D60" s="349">
        <v>2267.38</v>
      </c>
      <c r="E60" s="350" t="s">
        <v>33</v>
      </c>
      <c r="F60" s="350" t="s">
        <v>33</v>
      </c>
      <c r="G60" s="350" t="s">
        <v>33</v>
      </c>
      <c r="H60" s="350" t="s">
        <v>33</v>
      </c>
      <c r="I60" s="349">
        <v>314.99</v>
      </c>
      <c r="J60" s="350" t="s">
        <v>33</v>
      </c>
      <c r="K60" s="350" t="s">
        <v>33</v>
      </c>
      <c r="L60" s="350" t="s">
        <v>33</v>
      </c>
      <c r="M60" s="350" t="s">
        <v>33</v>
      </c>
      <c r="N60" s="350" t="s">
        <v>33</v>
      </c>
      <c r="O60" s="350" t="s">
        <v>33</v>
      </c>
      <c r="P60" s="350" t="s">
        <v>33</v>
      </c>
      <c r="Q60" s="350" t="s">
        <v>33</v>
      </c>
      <c r="R60" s="350" t="s">
        <v>33</v>
      </c>
      <c r="S60" s="350" t="s">
        <v>33</v>
      </c>
      <c r="T60" s="350" t="s">
        <v>33</v>
      </c>
      <c r="V60" s="178">
        <v>2582.37</v>
      </c>
    </row>
    <row r="61" spans="1:22" s="161" customFormat="1" ht="10.199999999999999" x14ac:dyDescent="0.2">
      <c r="A61" s="237" t="s">
        <v>349</v>
      </c>
      <c r="B61" s="350" t="s">
        <v>33</v>
      </c>
      <c r="C61" s="350" t="s">
        <v>33</v>
      </c>
      <c r="D61" s="349">
        <v>698.25</v>
      </c>
      <c r="E61" s="350" t="s">
        <v>33</v>
      </c>
      <c r="F61" s="350" t="s">
        <v>33</v>
      </c>
      <c r="G61" s="350" t="s">
        <v>33</v>
      </c>
      <c r="H61" s="350" t="s">
        <v>33</v>
      </c>
      <c r="I61" s="350" t="s">
        <v>33</v>
      </c>
      <c r="J61" s="350" t="s">
        <v>33</v>
      </c>
      <c r="K61" s="350" t="s">
        <v>33</v>
      </c>
      <c r="L61" s="350" t="s">
        <v>33</v>
      </c>
      <c r="M61" s="349">
        <v>535.39</v>
      </c>
      <c r="N61" s="350" t="s">
        <v>33</v>
      </c>
      <c r="O61" s="350" t="s">
        <v>33</v>
      </c>
      <c r="P61" s="350" t="s">
        <v>33</v>
      </c>
      <c r="Q61" s="350" t="s">
        <v>33</v>
      </c>
      <c r="R61" s="350" t="s">
        <v>33</v>
      </c>
      <c r="S61" s="350" t="s">
        <v>33</v>
      </c>
      <c r="T61" s="350" t="s">
        <v>33</v>
      </c>
      <c r="V61" s="178">
        <v>1233.6399999999999</v>
      </c>
    </row>
    <row r="62" spans="1:22" s="161" customFormat="1" ht="10.199999999999999" x14ac:dyDescent="0.2">
      <c r="A62" s="237" t="s">
        <v>303</v>
      </c>
      <c r="B62" s="350" t="s">
        <v>33</v>
      </c>
      <c r="C62" s="350" t="s">
        <v>33</v>
      </c>
      <c r="D62" s="349">
        <v>2272.8000000000002</v>
      </c>
      <c r="E62" s="350" t="s">
        <v>33</v>
      </c>
      <c r="F62" s="350" t="s">
        <v>33</v>
      </c>
      <c r="G62" s="349">
        <v>698.25</v>
      </c>
      <c r="H62" s="350" t="s">
        <v>33</v>
      </c>
      <c r="I62" s="350" t="s">
        <v>33</v>
      </c>
      <c r="J62" s="350" t="s">
        <v>33</v>
      </c>
      <c r="K62" s="350" t="s">
        <v>33</v>
      </c>
      <c r="L62" s="350" t="s">
        <v>33</v>
      </c>
      <c r="M62" s="350" t="s">
        <v>33</v>
      </c>
      <c r="N62" s="349">
        <v>698.25</v>
      </c>
      <c r="O62" s="350" t="s">
        <v>33</v>
      </c>
      <c r="P62" s="350" t="s">
        <v>33</v>
      </c>
      <c r="Q62" s="350" t="s">
        <v>33</v>
      </c>
      <c r="R62" s="350" t="s">
        <v>33</v>
      </c>
      <c r="S62" s="350" t="s">
        <v>33</v>
      </c>
      <c r="T62" s="350" t="s">
        <v>33</v>
      </c>
      <c r="V62" s="178">
        <v>3669.3</v>
      </c>
    </row>
    <row r="63" spans="1:22" s="161" customFormat="1" ht="10.199999999999999" x14ac:dyDescent="0.2">
      <c r="A63" s="237" t="s">
        <v>310</v>
      </c>
      <c r="B63" s="349">
        <v>1098.01</v>
      </c>
      <c r="C63" s="350" t="s">
        <v>33</v>
      </c>
      <c r="D63" s="349">
        <v>4989.2</v>
      </c>
      <c r="E63" s="350" t="s">
        <v>33</v>
      </c>
      <c r="F63" s="350" t="s">
        <v>33</v>
      </c>
      <c r="G63" s="350" t="s">
        <v>33</v>
      </c>
      <c r="H63" s="349">
        <v>1287.3</v>
      </c>
      <c r="I63" s="349">
        <v>2640.07</v>
      </c>
      <c r="J63" s="350" t="s">
        <v>33</v>
      </c>
      <c r="K63" s="350" t="s">
        <v>33</v>
      </c>
      <c r="L63" s="350" t="s">
        <v>33</v>
      </c>
      <c r="M63" s="350" t="s">
        <v>33</v>
      </c>
      <c r="N63" s="349">
        <v>698.25</v>
      </c>
      <c r="O63" s="350" t="s">
        <v>33</v>
      </c>
      <c r="P63" s="350" t="s">
        <v>33</v>
      </c>
      <c r="Q63" s="350" t="s">
        <v>33</v>
      </c>
      <c r="R63" s="350" t="s">
        <v>33</v>
      </c>
      <c r="S63" s="350" t="s">
        <v>33</v>
      </c>
      <c r="T63" s="350" t="s">
        <v>33</v>
      </c>
      <c r="V63" s="178">
        <v>10712.83</v>
      </c>
    </row>
    <row r="64" spans="1:22" s="161" customFormat="1" ht="10.199999999999999" x14ac:dyDescent="0.2">
      <c r="A64" s="237" t="s">
        <v>304</v>
      </c>
      <c r="B64" s="349">
        <v>13430.75</v>
      </c>
      <c r="C64" s="349">
        <v>7719.96</v>
      </c>
      <c r="D64" s="349">
        <v>735824.98</v>
      </c>
      <c r="E64" s="349">
        <v>1013.24</v>
      </c>
      <c r="F64" s="350" t="s">
        <v>33</v>
      </c>
      <c r="G64" s="350" t="s">
        <v>33</v>
      </c>
      <c r="H64" s="349">
        <v>2734.49</v>
      </c>
      <c r="I64" s="349">
        <v>325358.3</v>
      </c>
      <c r="J64" s="349">
        <v>340.74</v>
      </c>
      <c r="K64" s="349">
        <v>2273.1999999999998</v>
      </c>
      <c r="L64" s="349">
        <v>2341.4699999999998</v>
      </c>
      <c r="M64" s="349">
        <v>2740.3</v>
      </c>
      <c r="N64" s="349">
        <v>50753.17</v>
      </c>
      <c r="O64" s="350" t="s">
        <v>33</v>
      </c>
      <c r="P64" s="350" t="s">
        <v>33</v>
      </c>
      <c r="Q64" s="350" t="s">
        <v>33</v>
      </c>
      <c r="R64" s="349">
        <v>655.73</v>
      </c>
      <c r="S64" s="350" t="s">
        <v>33</v>
      </c>
      <c r="T64" s="350" t="s">
        <v>33</v>
      </c>
      <c r="V64" s="178">
        <v>1145186.3299999998</v>
      </c>
    </row>
    <row r="65" spans="1:22" s="161" customFormat="1" ht="10.199999999999999" x14ac:dyDescent="0.2">
      <c r="A65" s="237" t="s">
        <v>305</v>
      </c>
      <c r="B65" s="350" t="s">
        <v>33</v>
      </c>
      <c r="C65" s="350" t="s">
        <v>33</v>
      </c>
      <c r="D65" s="349">
        <v>3806.24</v>
      </c>
      <c r="E65" s="350" t="s">
        <v>33</v>
      </c>
      <c r="F65" s="350" t="s">
        <v>33</v>
      </c>
      <c r="G65" s="350" t="s">
        <v>33</v>
      </c>
      <c r="H65" s="350" t="s">
        <v>33</v>
      </c>
      <c r="I65" s="350" t="s">
        <v>33</v>
      </c>
      <c r="J65" s="350" t="s">
        <v>33</v>
      </c>
      <c r="K65" s="350" t="s">
        <v>33</v>
      </c>
      <c r="L65" s="350" t="s">
        <v>33</v>
      </c>
      <c r="M65" s="350" t="s">
        <v>33</v>
      </c>
      <c r="N65" s="350" t="s">
        <v>33</v>
      </c>
      <c r="O65" s="350" t="s">
        <v>33</v>
      </c>
      <c r="P65" s="350" t="s">
        <v>33</v>
      </c>
      <c r="Q65" s="350" t="s">
        <v>33</v>
      </c>
      <c r="R65" s="350" t="s">
        <v>33</v>
      </c>
      <c r="S65" s="350" t="s">
        <v>33</v>
      </c>
      <c r="T65" s="350" t="s">
        <v>33</v>
      </c>
      <c r="V65" s="178">
        <v>3806.24</v>
      </c>
    </row>
    <row r="66" spans="1:22" s="161" customFormat="1" ht="10.199999999999999" x14ac:dyDescent="0.2">
      <c r="A66" s="237" t="s">
        <v>306</v>
      </c>
      <c r="B66" s="350" t="s">
        <v>33</v>
      </c>
      <c r="C66" s="350" t="s">
        <v>33</v>
      </c>
      <c r="D66" s="349">
        <v>11827.43</v>
      </c>
      <c r="E66" s="350" t="s">
        <v>33</v>
      </c>
      <c r="F66" s="350" t="s">
        <v>33</v>
      </c>
      <c r="G66" s="350" t="s">
        <v>33</v>
      </c>
      <c r="H66" s="350" t="s">
        <v>33</v>
      </c>
      <c r="I66" s="349">
        <v>314.99</v>
      </c>
      <c r="J66" s="350" t="s">
        <v>33</v>
      </c>
      <c r="K66" s="349">
        <v>314.99</v>
      </c>
      <c r="L66" s="349">
        <v>312.08</v>
      </c>
      <c r="M66" s="350" t="s">
        <v>33</v>
      </c>
      <c r="N66" s="350" t="s">
        <v>33</v>
      </c>
      <c r="O66" s="350" t="s">
        <v>33</v>
      </c>
      <c r="P66" s="350" t="s">
        <v>33</v>
      </c>
      <c r="Q66" s="350" t="s">
        <v>33</v>
      </c>
      <c r="R66" s="349">
        <v>314.99</v>
      </c>
      <c r="S66" s="350" t="s">
        <v>33</v>
      </c>
      <c r="T66" s="350" t="s">
        <v>33</v>
      </c>
      <c r="V66" s="178">
        <v>13084.48</v>
      </c>
    </row>
    <row r="67" spans="1:22" s="161" customFormat="1" ht="10.199999999999999" x14ac:dyDescent="0.2">
      <c r="A67" s="237" t="s">
        <v>314</v>
      </c>
      <c r="B67" s="350" t="s">
        <v>33</v>
      </c>
      <c r="C67" s="350" t="s">
        <v>33</v>
      </c>
      <c r="D67" s="350" t="s">
        <v>33</v>
      </c>
      <c r="E67" s="350" t="s">
        <v>33</v>
      </c>
      <c r="F67" s="350" t="s">
        <v>33</v>
      </c>
      <c r="G67" s="350" t="s">
        <v>33</v>
      </c>
      <c r="H67" s="350" t="s">
        <v>33</v>
      </c>
      <c r="I67" s="349">
        <v>314.99</v>
      </c>
      <c r="J67" s="350" t="s">
        <v>33</v>
      </c>
      <c r="K67" s="350" t="s">
        <v>33</v>
      </c>
      <c r="L67" s="350" t="s">
        <v>33</v>
      </c>
      <c r="M67" s="350" t="s">
        <v>33</v>
      </c>
      <c r="N67" s="350" t="s">
        <v>33</v>
      </c>
      <c r="O67" s="350" t="s">
        <v>33</v>
      </c>
      <c r="P67" s="350" t="s">
        <v>33</v>
      </c>
      <c r="Q67" s="350" t="s">
        <v>33</v>
      </c>
      <c r="R67" s="350" t="s">
        <v>33</v>
      </c>
      <c r="S67" s="350" t="s">
        <v>33</v>
      </c>
      <c r="T67" s="350" t="s">
        <v>33</v>
      </c>
      <c r="V67" s="178">
        <v>314.99</v>
      </c>
    </row>
    <row r="68" spans="1:22" s="161" customFormat="1" ht="10.199999999999999" x14ac:dyDescent="0.2">
      <c r="A68" s="237" t="s">
        <v>307</v>
      </c>
      <c r="B68" s="350" t="s">
        <v>33</v>
      </c>
      <c r="C68" s="350" t="s">
        <v>33</v>
      </c>
      <c r="D68" s="349">
        <v>7112.93</v>
      </c>
      <c r="E68" s="350" t="s">
        <v>33</v>
      </c>
      <c r="F68" s="350" t="s">
        <v>33</v>
      </c>
      <c r="G68" s="350" t="s">
        <v>33</v>
      </c>
      <c r="H68" s="350" t="s">
        <v>33</v>
      </c>
      <c r="I68" s="349">
        <v>2494.5100000000002</v>
      </c>
      <c r="J68" s="350" t="s">
        <v>33</v>
      </c>
      <c r="K68" s="350" t="s">
        <v>33</v>
      </c>
      <c r="L68" s="349">
        <v>5213.37</v>
      </c>
      <c r="M68" s="350" t="s">
        <v>33</v>
      </c>
      <c r="N68" s="349">
        <v>1396.5</v>
      </c>
      <c r="O68" s="350" t="s">
        <v>33</v>
      </c>
      <c r="P68" s="350" t="s">
        <v>33</v>
      </c>
      <c r="Q68" s="350" t="s">
        <v>33</v>
      </c>
      <c r="R68" s="350" t="s">
        <v>33</v>
      </c>
      <c r="S68" s="350" t="s">
        <v>33</v>
      </c>
      <c r="T68" s="350" t="s">
        <v>33</v>
      </c>
      <c r="V68" s="178">
        <v>16217.310000000001</v>
      </c>
    </row>
    <row r="69" spans="1:22" s="161" customFormat="1" ht="10.199999999999999" x14ac:dyDescent="0.2">
      <c r="A69" s="237" t="s">
        <v>123</v>
      </c>
      <c r="B69" s="349">
        <v>1396.5</v>
      </c>
      <c r="C69" s="350" t="s">
        <v>33</v>
      </c>
      <c r="D69" s="349">
        <v>61683.58</v>
      </c>
      <c r="E69" s="350" t="s">
        <v>33</v>
      </c>
      <c r="F69" s="350" t="s">
        <v>33</v>
      </c>
      <c r="G69" s="350" t="s">
        <v>33</v>
      </c>
      <c r="H69" s="350" t="s">
        <v>33</v>
      </c>
      <c r="I69" s="349">
        <v>3361.55</v>
      </c>
      <c r="J69" s="350" t="s">
        <v>33</v>
      </c>
      <c r="K69" s="350" t="s">
        <v>33</v>
      </c>
      <c r="L69" s="350" t="s">
        <v>33</v>
      </c>
      <c r="M69" s="349">
        <v>4236.3100000000004</v>
      </c>
      <c r="N69" s="349">
        <v>624.16</v>
      </c>
      <c r="O69" s="350" t="s">
        <v>33</v>
      </c>
      <c r="P69" s="350" t="s">
        <v>33</v>
      </c>
      <c r="Q69" s="350" t="s">
        <v>33</v>
      </c>
      <c r="R69" s="350" t="s">
        <v>33</v>
      </c>
      <c r="S69" s="350" t="s">
        <v>33</v>
      </c>
      <c r="T69" s="350" t="s">
        <v>33</v>
      </c>
      <c r="V69" s="178">
        <v>71302.100000000006</v>
      </c>
    </row>
    <row r="70" spans="1:22" s="161" customFormat="1" ht="10.199999999999999" x14ac:dyDescent="0.2">
      <c r="A70" s="237" t="s">
        <v>322</v>
      </c>
      <c r="B70" s="350" t="s">
        <v>33</v>
      </c>
      <c r="C70" s="350" t="s">
        <v>33</v>
      </c>
      <c r="D70" s="349">
        <v>523.05999999999995</v>
      </c>
      <c r="E70" s="350" t="s">
        <v>33</v>
      </c>
      <c r="F70" s="350" t="s">
        <v>33</v>
      </c>
      <c r="G70" s="350" t="s">
        <v>33</v>
      </c>
      <c r="H70" s="350" t="s">
        <v>33</v>
      </c>
      <c r="I70" s="350" t="s">
        <v>33</v>
      </c>
      <c r="J70" s="350" t="s">
        <v>33</v>
      </c>
      <c r="K70" s="350" t="s">
        <v>33</v>
      </c>
      <c r="L70" s="350" t="s">
        <v>33</v>
      </c>
      <c r="M70" s="350" t="s">
        <v>33</v>
      </c>
      <c r="N70" s="350" t="s">
        <v>33</v>
      </c>
      <c r="O70" s="350" t="s">
        <v>33</v>
      </c>
      <c r="P70" s="350" t="s">
        <v>33</v>
      </c>
      <c r="Q70" s="350" t="s">
        <v>33</v>
      </c>
      <c r="R70" s="350" t="s">
        <v>33</v>
      </c>
      <c r="S70" s="350" t="s">
        <v>33</v>
      </c>
      <c r="T70" s="350" t="s">
        <v>33</v>
      </c>
      <c r="V70" s="178">
        <v>523.05999999999995</v>
      </c>
    </row>
    <row r="71" spans="1:22" s="161" customFormat="1" ht="10.199999999999999" x14ac:dyDescent="0.2">
      <c r="A71" s="237" t="s">
        <v>308</v>
      </c>
      <c r="B71" s="349">
        <v>21683.11</v>
      </c>
      <c r="C71" s="349">
        <v>1010.33</v>
      </c>
      <c r="D71" s="349">
        <v>366262.65</v>
      </c>
      <c r="E71" s="350" t="s">
        <v>33</v>
      </c>
      <c r="F71" s="350" t="s">
        <v>33</v>
      </c>
      <c r="G71" s="350" t="s">
        <v>33</v>
      </c>
      <c r="H71" s="350" t="s">
        <v>33</v>
      </c>
      <c r="I71" s="349">
        <v>29416.44</v>
      </c>
      <c r="J71" s="350" t="s">
        <v>33</v>
      </c>
      <c r="K71" s="349">
        <v>2793</v>
      </c>
      <c r="L71" s="349">
        <v>698.25</v>
      </c>
      <c r="M71" s="349">
        <v>698.25</v>
      </c>
      <c r="N71" s="349">
        <v>66903.33</v>
      </c>
      <c r="O71" s="350" t="s">
        <v>33</v>
      </c>
      <c r="P71" s="350" t="s">
        <v>33</v>
      </c>
      <c r="Q71" s="350" t="s">
        <v>33</v>
      </c>
      <c r="R71" s="350" t="s">
        <v>33</v>
      </c>
      <c r="S71" s="350" t="s">
        <v>33</v>
      </c>
      <c r="T71" s="350" t="s">
        <v>33</v>
      </c>
      <c r="V71" s="178">
        <v>489465.36000000004</v>
      </c>
    </row>
    <row r="72" spans="1:22" s="161" customFormat="1" ht="10.199999999999999" x14ac:dyDescent="0.2">
      <c r="A72" s="237" t="s">
        <v>309</v>
      </c>
      <c r="B72" s="349">
        <v>312.08</v>
      </c>
      <c r="C72" s="350" t="s">
        <v>33</v>
      </c>
      <c r="D72" s="349">
        <v>312.08</v>
      </c>
      <c r="E72" s="350" t="s">
        <v>33</v>
      </c>
      <c r="F72" s="350" t="s">
        <v>33</v>
      </c>
      <c r="G72" s="350" t="s">
        <v>33</v>
      </c>
      <c r="H72" s="350" t="s">
        <v>33</v>
      </c>
      <c r="I72" s="350" t="s">
        <v>33</v>
      </c>
      <c r="J72" s="350" t="s">
        <v>33</v>
      </c>
      <c r="K72" s="350" t="s">
        <v>33</v>
      </c>
      <c r="L72" s="350" t="s">
        <v>33</v>
      </c>
      <c r="M72" s="350" t="s">
        <v>33</v>
      </c>
      <c r="N72" s="350" t="s">
        <v>33</v>
      </c>
      <c r="O72" s="350" t="s">
        <v>33</v>
      </c>
      <c r="P72" s="350" t="s">
        <v>33</v>
      </c>
      <c r="Q72" s="350" t="s">
        <v>33</v>
      </c>
      <c r="R72" s="350" t="s">
        <v>33</v>
      </c>
      <c r="S72" s="350" t="s">
        <v>33</v>
      </c>
      <c r="T72" s="350" t="s">
        <v>33</v>
      </c>
      <c r="V72" s="178">
        <v>624.16</v>
      </c>
    </row>
    <row r="73" spans="1:22" s="161" customFormat="1" ht="10.199999999999999" x14ac:dyDescent="0.2">
      <c r="A73" s="237" t="s">
        <v>311</v>
      </c>
      <c r="B73" s="349">
        <v>314.99</v>
      </c>
      <c r="C73" s="350" t="s">
        <v>33</v>
      </c>
      <c r="D73" s="349">
        <v>1602.29</v>
      </c>
      <c r="E73" s="350" t="s">
        <v>33</v>
      </c>
      <c r="F73" s="350" t="s">
        <v>33</v>
      </c>
      <c r="G73" s="350" t="s">
        <v>33</v>
      </c>
      <c r="H73" s="350" t="s">
        <v>33</v>
      </c>
      <c r="I73" s="350" t="s">
        <v>33</v>
      </c>
      <c r="J73" s="350" t="s">
        <v>33</v>
      </c>
      <c r="K73" s="350" t="s">
        <v>33</v>
      </c>
      <c r="L73" s="350" t="s">
        <v>33</v>
      </c>
      <c r="M73" s="350" t="s">
        <v>33</v>
      </c>
      <c r="N73" s="350" t="s">
        <v>33</v>
      </c>
      <c r="O73" s="350" t="s">
        <v>33</v>
      </c>
      <c r="P73" s="350" t="s">
        <v>33</v>
      </c>
      <c r="Q73" s="350" t="s">
        <v>33</v>
      </c>
      <c r="R73" s="350" t="s">
        <v>33</v>
      </c>
      <c r="S73" s="350" t="s">
        <v>33</v>
      </c>
      <c r="T73" s="350" t="s">
        <v>33</v>
      </c>
      <c r="V73" s="178">
        <v>1917.28</v>
      </c>
    </row>
    <row r="74" spans="1:22" s="161" customFormat="1" ht="10.199999999999999" x14ac:dyDescent="0.2">
      <c r="A74" s="237" t="s">
        <v>312</v>
      </c>
      <c r="B74" s="349">
        <v>314.99</v>
      </c>
      <c r="C74" s="350" t="s">
        <v>33</v>
      </c>
      <c r="D74" s="349">
        <v>8015.06</v>
      </c>
      <c r="E74" s="350" t="s">
        <v>33</v>
      </c>
      <c r="F74" s="350" t="s">
        <v>33</v>
      </c>
      <c r="G74" s="350" t="s">
        <v>33</v>
      </c>
      <c r="H74" s="350" t="s">
        <v>33</v>
      </c>
      <c r="I74" s="349">
        <v>2409.7399999999998</v>
      </c>
      <c r="J74" s="350" t="s">
        <v>33</v>
      </c>
      <c r="K74" s="350" t="s">
        <v>33</v>
      </c>
      <c r="L74" s="350" t="s">
        <v>33</v>
      </c>
      <c r="M74" s="350" t="s">
        <v>33</v>
      </c>
      <c r="N74" s="350" t="s">
        <v>33</v>
      </c>
      <c r="O74" s="350" t="s">
        <v>33</v>
      </c>
      <c r="P74" s="350" t="s">
        <v>33</v>
      </c>
      <c r="Q74" s="350" t="s">
        <v>33</v>
      </c>
      <c r="R74" s="350" t="s">
        <v>33</v>
      </c>
      <c r="S74" s="350" t="s">
        <v>33</v>
      </c>
      <c r="T74" s="350" t="s">
        <v>33</v>
      </c>
      <c r="V74" s="178">
        <v>10739.79</v>
      </c>
    </row>
    <row r="75" spans="1:22" s="161" customFormat="1" ht="10.199999999999999" x14ac:dyDescent="0.2">
      <c r="A75" s="237" t="s">
        <v>321</v>
      </c>
      <c r="B75" s="350" t="s">
        <v>33</v>
      </c>
      <c r="C75" s="350" t="s">
        <v>33</v>
      </c>
      <c r="D75" s="349">
        <v>1545.28</v>
      </c>
      <c r="E75" s="350" t="s">
        <v>33</v>
      </c>
      <c r="F75" s="350" t="s">
        <v>33</v>
      </c>
      <c r="G75" s="350" t="s">
        <v>33</v>
      </c>
      <c r="H75" s="350" t="s">
        <v>33</v>
      </c>
      <c r="I75" s="350" t="s">
        <v>33</v>
      </c>
      <c r="J75" s="350" t="s">
        <v>33</v>
      </c>
      <c r="K75" s="350" t="s">
        <v>33</v>
      </c>
      <c r="L75" s="350" t="s">
        <v>33</v>
      </c>
      <c r="M75" s="350" t="s">
        <v>33</v>
      </c>
      <c r="N75" s="350" t="s">
        <v>33</v>
      </c>
      <c r="O75" s="350" t="s">
        <v>33</v>
      </c>
      <c r="P75" s="350" t="s">
        <v>33</v>
      </c>
      <c r="Q75" s="350" t="s">
        <v>33</v>
      </c>
      <c r="R75" s="350" t="s">
        <v>33</v>
      </c>
      <c r="S75" s="350" t="s">
        <v>33</v>
      </c>
      <c r="T75" s="350" t="s">
        <v>33</v>
      </c>
      <c r="V75" s="178">
        <v>1545.28</v>
      </c>
    </row>
    <row r="76" spans="1:22" s="161" customFormat="1" ht="10.199999999999999" x14ac:dyDescent="0.2">
      <c r="A76" s="237" t="s">
        <v>313</v>
      </c>
      <c r="B76" s="349">
        <v>340.74</v>
      </c>
      <c r="C76" s="350" t="s">
        <v>33</v>
      </c>
      <c r="D76" s="349">
        <v>6324.3</v>
      </c>
      <c r="E76" s="350" t="s">
        <v>33</v>
      </c>
      <c r="F76" s="350" t="s">
        <v>33</v>
      </c>
      <c r="G76" s="350" t="s">
        <v>33</v>
      </c>
      <c r="H76" s="350" t="s">
        <v>33</v>
      </c>
      <c r="I76" s="349">
        <v>340.74</v>
      </c>
      <c r="J76" s="350" t="s">
        <v>33</v>
      </c>
      <c r="K76" s="350" t="s">
        <v>33</v>
      </c>
      <c r="L76" s="350" t="s">
        <v>33</v>
      </c>
      <c r="M76" s="350" t="s">
        <v>33</v>
      </c>
      <c r="N76" s="350" t="s">
        <v>33</v>
      </c>
      <c r="O76" s="350" t="s">
        <v>33</v>
      </c>
      <c r="P76" s="350" t="s">
        <v>33</v>
      </c>
      <c r="Q76" s="350" t="s">
        <v>33</v>
      </c>
      <c r="R76" s="350" t="s">
        <v>33</v>
      </c>
      <c r="S76" s="350" t="s">
        <v>33</v>
      </c>
      <c r="T76" s="350" t="s">
        <v>33</v>
      </c>
      <c r="V76" s="178">
        <v>7005.78</v>
      </c>
    </row>
    <row r="77" spans="1:22" s="161" customFormat="1" ht="10.199999999999999" x14ac:dyDescent="0.2">
      <c r="V77" s="178"/>
    </row>
    <row r="78" spans="1:22" s="161" customFormat="1" ht="10.199999999999999" x14ac:dyDescent="0.2">
      <c r="A78" s="229" t="s">
        <v>45</v>
      </c>
      <c r="B78" s="177">
        <f t="shared" ref="B78:T78" si="3">SUM(B57:B76)</f>
        <v>276836.84999999998</v>
      </c>
      <c r="C78" s="177">
        <f t="shared" si="3"/>
        <v>11378.02</v>
      </c>
      <c r="D78" s="177">
        <f t="shared" si="3"/>
        <v>16668759.500000002</v>
      </c>
      <c r="E78" s="177">
        <f t="shared" si="3"/>
        <v>2273.1999999999998</v>
      </c>
      <c r="F78" s="177">
        <f t="shared" si="3"/>
        <v>1010.33</v>
      </c>
      <c r="G78" s="177">
        <f t="shared" si="3"/>
        <v>2760.99</v>
      </c>
      <c r="H78" s="177">
        <f t="shared" si="3"/>
        <v>7926.57</v>
      </c>
      <c r="I78" s="177">
        <f t="shared" si="3"/>
        <v>1012345.23</v>
      </c>
      <c r="J78" s="177">
        <f t="shared" si="3"/>
        <v>655.73</v>
      </c>
      <c r="K78" s="177">
        <f t="shared" si="3"/>
        <v>29972.600000000006</v>
      </c>
      <c r="L78" s="177">
        <f t="shared" si="3"/>
        <v>14761.46</v>
      </c>
      <c r="M78" s="177">
        <f t="shared" si="3"/>
        <v>44408.32</v>
      </c>
      <c r="N78" s="177">
        <f t="shared" si="3"/>
        <v>382598.04</v>
      </c>
      <c r="O78" s="177">
        <f t="shared" si="3"/>
        <v>312.08</v>
      </c>
      <c r="P78" s="177">
        <f t="shared" si="3"/>
        <v>312.08</v>
      </c>
      <c r="Q78" s="177">
        <f t="shared" si="3"/>
        <v>2232.27</v>
      </c>
      <c r="R78" s="177">
        <f t="shared" si="3"/>
        <v>6742.8799999999992</v>
      </c>
      <c r="S78" s="177">
        <f t="shared" si="3"/>
        <v>523.05999999999995</v>
      </c>
      <c r="T78" s="177">
        <f t="shared" si="3"/>
        <v>3047.96</v>
      </c>
      <c r="U78" s="162"/>
      <c r="V78" s="177">
        <f>SUM(B78:T78)</f>
        <v>18468857.169999994</v>
      </c>
    </row>
    <row r="80" spans="1:22" s="1" customFormat="1" ht="10.199999999999999" x14ac:dyDescent="0.2">
      <c r="A80" s="72" t="s">
        <v>271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s="1" customFormat="1" ht="10.199999999999999" x14ac:dyDescent="0.2">
      <c r="A81" s="127"/>
      <c r="B81" s="429" t="s">
        <v>316</v>
      </c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</row>
    <row r="82" spans="1:22" s="14" customFormat="1" ht="22.5" customHeight="1" x14ac:dyDescent="0.2">
      <c r="A82" s="284" t="s">
        <v>315</v>
      </c>
      <c r="B82" s="285" t="s">
        <v>136</v>
      </c>
      <c r="C82" s="285" t="s">
        <v>137</v>
      </c>
      <c r="D82" s="285" t="s">
        <v>127</v>
      </c>
      <c r="E82" s="285" t="s">
        <v>200</v>
      </c>
      <c r="F82" s="285" t="s">
        <v>349</v>
      </c>
      <c r="G82" s="285" t="s">
        <v>303</v>
      </c>
      <c r="H82" s="285" t="s">
        <v>310</v>
      </c>
      <c r="I82" s="285" t="s">
        <v>304</v>
      </c>
      <c r="J82" s="285" t="s">
        <v>305</v>
      </c>
      <c r="K82" s="285" t="s">
        <v>306</v>
      </c>
      <c r="L82" s="285" t="s">
        <v>347</v>
      </c>
      <c r="M82" s="285" t="s">
        <v>123</v>
      </c>
      <c r="N82" s="285" t="s">
        <v>308</v>
      </c>
      <c r="O82" s="285" t="s">
        <v>309</v>
      </c>
      <c r="P82" s="285" t="s">
        <v>38</v>
      </c>
      <c r="Q82" s="285" t="s">
        <v>311</v>
      </c>
      <c r="R82" s="285" t="s">
        <v>312</v>
      </c>
      <c r="S82" s="203" t="s">
        <v>321</v>
      </c>
      <c r="T82" s="285" t="s">
        <v>313</v>
      </c>
      <c r="U82" s="285"/>
      <c r="V82" s="286" t="s">
        <v>45</v>
      </c>
    </row>
    <row r="83" spans="1:22" s="161" customFormat="1" ht="10.199999999999999" x14ac:dyDescent="0.2">
      <c r="A83" s="237" t="s">
        <v>136</v>
      </c>
      <c r="B83" s="237">
        <v>8264.4551599999995</v>
      </c>
      <c r="C83" s="237">
        <v>116.71791999999999</v>
      </c>
      <c r="D83" s="237">
        <v>72056.08765999999</v>
      </c>
      <c r="E83" s="237">
        <v>0</v>
      </c>
      <c r="F83" s="237">
        <v>0</v>
      </c>
      <c r="G83" s="237">
        <v>505.96024999999997</v>
      </c>
      <c r="H83" s="237">
        <v>0</v>
      </c>
      <c r="I83" s="237">
        <v>4819.7962099999995</v>
      </c>
      <c r="J83" s="237">
        <v>0</v>
      </c>
      <c r="K83" s="237">
        <v>3.1208</v>
      </c>
      <c r="L83" s="237">
        <v>0</v>
      </c>
      <c r="M83" s="237">
        <v>239.53370999999999</v>
      </c>
      <c r="N83" s="237">
        <v>3558.2303900000002</v>
      </c>
      <c r="O83" s="237">
        <v>0</v>
      </c>
      <c r="P83" s="237">
        <v>0</v>
      </c>
      <c r="Q83" s="237">
        <v>56.6982</v>
      </c>
      <c r="R83" s="237">
        <v>0</v>
      </c>
      <c r="S83" s="237">
        <v>0</v>
      </c>
      <c r="T83" s="237">
        <v>0</v>
      </c>
      <c r="V83" s="178">
        <f t="shared" ref="V83:V102" si="4">SUM(B83:U83)</f>
        <v>89620.600299999991</v>
      </c>
    </row>
    <row r="84" spans="1:22" s="161" customFormat="1" ht="10.199999999999999" x14ac:dyDescent="0.2">
      <c r="A84" s="237" t="s">
        <v>137</v>
      </c>
      <c r="B84" s="237">
        <v>794.94970000000001</v>
      </c>
      <c r="C84" s="237">
        <v>39.946239999999996</v>
      </c>
      <c r="D84" s="237">
        <v>1096.41041</v>
      </c>
      <c r="E84" s="237">
        <v>0</v>
      </c>
      <c r="F84" s="237">
        <v>0</v>
      </c>
      <c r="G84" s="237">
        <v>0</v>
      </c>
      <c r="H84" s="237">
        <v>0</v>
      </c>
      <c r="I84" s="237">
        <v>0</v>
      </c>
      <c r="J84" s="237">
        <v>0</v>
      </c>
      <c r="K84" s="237">
        <v>0</v>
      </c>
      <c r="L84" s="237">
        <v>0</v>
      </c>
      <c r="M84" s="237">
        <v>6.96007</v>
      </c>
      <c r="N84" s="237">
        <v>0</v>
      </c>
      <c r="O84" s="237">
        <v>0</v>
      </c>
      <c r="P84" s="237">
        <v>0</v>
      </c>
      <c r="Q84" s="237">
        <v>0</v>
      </c>
      <c r="R84" s="237">
        <v>0</v>
      </c>
      <c r="S84" s="237">
        <v>0</v>
      </c>
      <c r="T84" s="237">
        <v>0</v>
      </c>
      <c r="V84" s="178">
        <f t="shared" si="4"/>
        <v>1938.2664199999999</v>
      </c>
    </row>
    <row r="85" spans="1:22" s="161" customFormat="1" ht="10.199999999999999" x14ac:dyDescent="0.2">
      <c r="A85" s="237" t="s">
        <v>127</v>
      </c>
      <c r="B85" s="237">
        <v>49143.765759999995</v>
      </c>
      <c r="C85" s="237">
        <v>945.08639000000005</v>
      </c>
      <c r="D85" s="237">
        <v>2051663.6384999999</v>
      </c>
      <c r="E85" s="237">
        <v>78.432509999999994</v>
      </c>
      <c r="F85" s="237">
        <v>867.85968000000003</v>
      </c>
      <c r="G85" s="237">
        <v>39.881</v>
      </c>
      <c r="H85" s="237">
        <v>2829.51665</v>
      </c>
      <c r="I85" s="237">
        <v>159353.74305000002</v>
      </c>
      <c r="J85" s="237">
        <v>116.86129</v>
      </c>
      <c r="K85" s="237">
        <v>2928.5255200000001</v>
      </c>
      <c r="L85" s="237">
        <v>2861.6031499999999</v>
      </c>
      <c r="M85" s="237">
        <v>9295.0999499999998</v>
      </c>
      <c r="N85" s="237">
        <v>43051.812450000005</v>
      </c>
      <c r="O85" s="237">
        <v>400.71071999999998</v>
      </c>
      <c r="P85" s="237">
        <v>73.96296000000001</v>
      </c>
      <c r="Q85" s="237">
        <v>424.58789000000002</v>
      </c>
      <c r="R85" s="237">
        <v>2648.4489100000001</v>
      </c>
      <c r="S85" s="237">
        <v>35.568080000000002</v>
      </c>
      <c r="T85" s="237">
        <v>1197.20279</v>
      </c>
      <c r="V85" s="178">
        <f t="shared" si="4"/>
        <v>2327956.307250001</v>
      </c>
    </row>
    <row r="86" spans="1:22" s="161" customFormat="1" ht="10.199999999999999" x14ac:dyDescent="0.2">
      <c r="A86" s="237" t="s">
        <v>200</v>
      </c>
      <c r="B86" s="237">
        <v>0</v>
      </c>
      <c r="C86" s="237">
        <v>0</v>
      </c>
      <c r="D86" s="237">
        <v>243.70746</v>
      </c>
      <c r="E86" s="237">
        <v>0</v>
      </c>
      <c r="F86" s="237">
        <v>0</v>
      </c>
      <c r="G86" s="237">
        <v>0</v>
      </c>
      <c r="H86" s="237">
        <v>0</v>
      </c>
      <c r="I86" s="237">
        <v>24.884209999999999</v>
      </c>
      <c r="J86" s="237">
        <v>0</v>
      </c>
      <c r="K86" s="237">
        <v>0</v>
      </c>
      <c r="L86" s="237">
        <v>0</v>
      </c>
      <c r="M86" s="237">
        <v>0</v>
      </c>
      <c r="N86" s="237">
        <v>0</v>
      </c>
      <c r="O86" s="237">
        <v>0</v>
      </c>
      <c r="P86" s="237">
        <v>0</v>
      </c>
      <c r="Q86" s="237">
        <v>0</v>
      </c>
      <c r="R86" s="237">
        <v>0</v>
      </c>
      <c r="S86" s="237">
        <v>0</v>
      </c>
      <c r="T86" s="237">
        <v>0</v>
      </c>
      <c r="V86" s="178">
        <f t="shared" si="4"/>
        <v>268.59167000000002</v>
      </c>
    </row>
    <row r="87" spans="1:22" s="161" customFormat="1" ht="10.199999999999999" x14ac:dyDescent="0.2">
      <c r="A87" s="237" t="s">
        <v>349</v>
      </c>
      <c r="B87" s="237">
        <v>0</v>
      </c>
      <c r="C87" s="237">
        <v>0</v>
      </c>
      <c r="D87" s="237">
        <v>837.9</v>
      </c>
      <c r="E87" s="237">
        <v>0</v>
      </c>
      <c r="F87" s="237">
        <v>0</v>
      </c>
      <c r="G87" s="237">
        <v>0</v>
      </c>
      <c r="H87" s="237">
        <v>0</v>
      </c>
      <c r="I87" s="237">
        <v>0</v>
      </c>
      <c r="J87" s="237">
        <v>0</v>
      </c>
      <c r="K87" s="237">
        <v>0</v>
      </c>
      <c r="L87" s="237">
        <v>0</v>
      </c>
      <c r="M87" s="237">
        <v>7.4954600000000005</v>
      </c>
      <c r="N87" s="237">
        <v>0</v>
      </c>
      <c r="O87" s="237">
        <v>0</v>
      </c>
      <c r="P87" s="237">
        <v>0</v>
      </c>
      <c r="Q87" s="237">
        <v>0</v>
      </c>
      <c r="R87" s="237">
        <v>0</v>
      </c>
      <c r="S87" s="237">
        <v>0</v>
      </c>
      <c r="T87" s="237">
        <v>0</v>
      </c>
      <c r="V87" s="178">
        <f t="shared" si="4"/>
        <v>845.39545999999996</v>
      </c>
    </row>
    <row r="88" spans="1:22" s="161" customFormat="1" ht="10.199999999999999" x14ac:dyDescent="0.2">
      <c r="A88" s="237" t="s">
        <v>303</v>
      </c>
      <c r="B88" s="237">
        <v>0</v>
      </c>
      <c r="C88" s="237">
        <v>0</v>
      </c>
      <c r="D88" s="237">
        <v>529.92084999999997</v>
      </c>
      <c r="E88" s="237">
        <v>0</v>
      </c>
      <c r="F88" s="237">
        <v>0</v>
      </c>
      <c r="G88" s="237">
        <v>20.947500000000002</v>
      </c>
      <c r="H88" s="237">
        <v>0</v>
      </c>
      <c r="I88" s="237">
        <v>0</v>
      </c>
      <c r="J88" s="237">
        <v>0</v>
      </c>
      <c r="K88" s="237">
        <v>0</v>
      </c>
      <c r="L88" s="237">
        <v>0</v>
      </c>
      <c r="M88" s="237">
        <v>0</v>
      </c>
      <c r="N88" s="237">
        <v>572.56500000000005</v>
      </c>
      <c r="O88" s="237">
        <v>0</v>
      </c>
      <c r="P88" s="237">
        <v>0</v>
      </c>
      <c r="Q88" s="237">
        <v>0</v>
      </c>
      <c r="R88" s="237">
        <v>0</v>
      </c>
      <c r="S88" s="237">
        <v>0</v>
      </c>
      <c r="T88" s="237">
        <v>0</v>
      </c>
      <c r="V88" s="178">
        <f t="shared" si="4"/>
        <v>1123.43335</v>
      </c>
    </row>
    <row r="89" spans="1:22" s="161" customFormat="1" ht="10.199999999999999" x14ac:dyDescent="0.2">
      <c r="A89" s="237" t="s">
        <v>310</v>
      </c>
      <c r="B89" s="237">
        <v>833.38959</v>
      </c>
      <c r="C89" s="237">
        <v>0</v>
      </c>
      <c r="D89" s="237">
        <v>5051.2348099999999</v>
      </c>
      <c r="E89" s="237">
        <v>0</v>
      </c>
      <c r="F89" s="237">
        <v>0</v>
      </c>
      <c r="G89" s="237">
        <v>0</v>
      </c>
      <c r="H89" s="237">
        <v>406.27909999999997</v>
      </c>
      <c r="I89" s="237">
        <v>1303.4016899999999</v>
      </c>
      <c r="J89" s="237">
        <v>0</v>
      </c>
      <c r="K89" s="237">
        <v>0</v>
      </c>
      <c r="L89" s="237">
        <v>0</v>
      </c>
      <c r="M89" s="237">
        <v>0</v>
      </c>
      <c r="N89" s="237">
        <v>1116.5017499999999</v>
      </c>
      <c r="O89" s="237">
        <v>0</v>
      </c>
      <c r="P89" s="237">
        <v>0</v>
      </c>
      <c r="Q89" s="237">
        <v>0</v>
      </c>
      <c r="R89" s="237">
        <v>0</v>
      </c>
      <c r="S89" s="237">
        <v>0</v>
      </c>
      <c r="T89" s="237">
        <v>0</v>
      </c>
      <c r="V89" s="178">
        <f t="shared" si="4"/>
        <v>8710.8069399999986</v>
      </c>
    </row>
    <row r="90" spans="1:22" s="161" customFormat="1" ht="10.199999999999999" x14ac:dyDescent="0.2">
      <c r="A90" s="237" t="s">
        <v>304</v>
      </c>
      <c r="B90" s="237">
        <v>4521.9189000000006</v>
      </c>
      <c r="C90" s="237">
        <v>738.54283999999996</v>
      </c>
      <c r="D90" s="237">
        <v>223696.36004</v>
      </c>
      <c r="E90" s="237">
        <v>372.73844000000003</v>
      </c>
      <c r="F90" s="237">
        <v>0</v>
      </c>
      <c r="G90" s="237">
        <v>0</v>
      </c>
      <c r="H90" s="237">
        <v>1708.7274600000001</v>
      </c>
      <c r="I90" s="237">
        <v>76942.343069999988</v>
      </c>
      <c r="J90" s="237">
        <v>26.236979999999999</v>
      </c>
      <c r="K90" s="237">
        <v>1183.8618000000001</v>
      </c>
      <c r="L90" s="237">
        <v>1610.5989099999999</v>
      </c>
      <c r="M90" s="237">
        <v>758.14579000000003</v>
      </c>
      <c r="N90" s="237">
        <v>19772.999899999999</v>
      </c>
      <c r="O90" s="237">
        <v>0</v>
      </c>
      <c r="P90" s="237">
        <v>0</v>
      </c>
      <c r="Q90" s="237">
        <v>0</v>
      </c>
      <c r="R90" s="237">
        <v>397.81378000000001</v>
      </c>
      <c r="S90" s="237">
        <v>0</v>
      </c>
      <c r="T90" s="237">
        <v>0</v>
      </c>
      <c r="V90" s="178">
        <f t="shared" si="4"/>
        <v>331730.28790999996</v>
      </c>
    </row>
    <row r="91" spans="1:22" s="161" customFormat="1" ht="10.199999999999999" x14ac:dyDescent="0.2">
      <c r="A91" s="237" t="s">
        <v>305</v>
      </c>
      <c r="B91" s="237">
        <v>0</v>
      </c>
      <c r="C91" s="237">
        <v>0</v>
      </c>
      <c r="D91" s="237">
        <v>2241.6360399999999</v>
      </c>
      <c r="E91" s="237">
        <v>0</v>
      </c>
      <c r="F91" s="237">
        <v>0</v>
      </c>
      <c r="G91" s="237">
        <v>0</v>
      </c>
      <c r="H91" s="237">
        <v>0</v>
      </c>
      <c r="I91" s="237">
        <v>0</v>
      </c>
      <c r="J91" s="237">
        <v>0</v>
      </c>
      <c r="K91" s="237">
        <v>0</v>
      </c>
      <c r="L91" s="237">
        <v>0</v>
      </c>
      <c r="M91" s="237">
        <v>0</v>
      </c>
      <c r="N91" s="237">
        <v>0</v>
      </c>
      <c r="O91" s="237">
        <v>0</v>
      </c>
      <c r="P91" s="237">
        <v>0</v>
      </c>
      <c r="Q91" s="237">
        <v>0</v>
      </c>
      <c r="R91" s="237">
        <v>0</v>
      </c>
      <c r="S91" s="237">
        <v>0</v>
      </c>
      <c r="T91" s="237">
        <v>0</v>
      </c>
      <c r="V91" s="178">
        <f t="shared" si="4"/>
        <v>2241.6360399999999</v>
      </c>
    </row>
    <row r="92" spans="1:22" s="161" customFormat="1" ht="10.199999999999999" x14ac:dyDescent="0.2">
      <c r="A92" s="237" t="s">
        <v>306</v>
      </c>
      <c r="B92" s="237">
        <v>0</v>
      </c>
      <c r="C92" s="237">
        <v>0</v>
      </c>
      <c r="D92" s="237">
        <v>1036.97183</v>
      </c>
      <c r="E92" s="237">
        <v>0</v>
      </c>
      <c r="F92" s="237">
        <v>0</v>
      </c>
      <c r="G92" s="237">
        <v>0</v>
      </c>
      <c r="H92" s="237">
        <v>0</v>
      </c>
      <c r="I92" s="237">
        <v>93.867020000000011</v>
      </c>
      <c r="J92" s="237">
        <v>0</v>
      </c>
      <c r="K92" s="237">
        <v>45.358559999999997</v>
      </c>
      <c r="L92" s="237">
        <v>232.49960000000002</v>
      </c>
      <c r="M92" s="237">
        <v>0</v>
      </c>
      <c r="N92" s="237">
        <v>0</v>
      </c>
      <c r="O92" s="237">
        <v>0</v>
      </c>
      <c r="P92" s="237">
        <v>0</v>
      </c>
      <c r="Q92" s="237">
        <v>0</v>
      </c>
      <c r="R92" s="237">
        <v>5.0398399999999999</v>
      </c>
      <c r="S92" s="237">
        <v>0</v>
      </c>
      <c r="T92" s="237">
        <v>0</v>
      </c>
      <c r="V92" s="178">
        <f t="shared" si="4"/>
        <v>1413.7368499999998</v>
      </c>
    </row>
    <row r="93" spans="1:22" s="161" customFormat="1" ht="10.199999999999999" x14ac:dyDescent="0.2">
      <c r="A93" s="237" t="s">
        <v>314</v>
      </c>
      <c r="B93" s="237">
        <v>0</v>
      </c>
      <c r="C93" s="237">
        <v>0</v>
      </c>
      <c r="D93" s="237">
        <v>0</v>
      </c>
      <c r="E93" s="237">
        <v>0</v>
      </c>
      <c r="F93" s="237">
        <v>0</v>
      </c>
      <c r="G93" s="237">
        <v>0</v>
      </c>
      <c r="H93" s="237">
        <v>0</v>
      </c>
      <c r="I93" s="237">
        <v>369.48327</v>
      </c>
      <c r="J93" s="237">
        <v>0</v>
      </c>
      <c r="K93" s="237">
        <v>0</v>
      </c>
      <c r="L93" s="237">
        <v>0</v>
      </c>
      <c r="M93" s="237">
        <v>0</v>
      </c>
      <c r="N93" s="237">
        <v>0</v>
      </c>
      <c r="O93" s="237">
        <v>0</v>
      </c>
      <c r="P93" s="237">
        <v>0</v>
      </c>
      <c r="Q93" s="237">
        <v>0</v>
      </c>
      <c r="R93" s="237">
        <v>0</v>
      </c>
      <c r="S93" s="237">
        <v>0</v>
      </c>
      <c r="T93" s="237">
        <v>0</v>
      </c>
      <c r="V93" s="178">
        <f t="shared" si="4"/>
        <v>369.48327</v>
      </c>
    </row>
    <row r="94" spans="1:22" s="161" customFormat="1" ht="10.199999999999999" x14ac:dyDescent="0.2">
      <c r="A94" s="237" t="s">
        <v>307</v>
      </c>
      <c r="B94" s="237">
        <v>0</v>
      </c>
      <c r="C94" s="237">
        <v>0</v>
      </c>
      <c r="D94" s="237">
        <v>6416.0817500000003</v>
      </c>
      <c r="E94" s="237">
        <v>0</v>
      </c>
      <c r="F94" s="237">
        <v>0</v>
      </c>
      <c r="G94" s="237">
        <v>0</v>
      </c>
      <c r="H94" s="237">
        <v>0</v>
      </c>
      <c r="I94" s="237">
        <v>2863.55384</v>
      </c>
      <c r="J94" s="237">
        <v>0</v>
      </c>
      <c r="K94" s="237">
        <v>0</v>
      </c>
      <c r="L94" s="237">
        <v>2262.9282699999999</v>
      </c>
      <c r="M94" s="237">
        <v>0</v>
      </c>
      <c r="N94" s="237">
        <v>1598.2942499999999</v>
      </c>
      <c r="O94" s="237">
        <v>0</v>
      </c>
      <c r="P94" s="237">
        <v>0</v>
      </c>
      <c r="Q94" s="237">
        <v>0</v>
      </c>
      <c r="R94" s="237">
        <v>0</v>
      </c>
      <c r="S94" s="237">
        <v>0</v>
      </c>
      <c r="T94" s="237">
        <v>0</v>
      </c>
      <c r="V94" s="178">
        <f t="shared" si="4"/>
        <v>13140.858110000001</v>
      </c>
    </row>
    <row r="95" spans="1:22" s="161" customFormat="1" ht="10.199999999999999" x14ac:dyDescent="0.2">
      <c r="A95" s="237" t="s">
        <v>123</v>
      </c>
      <c r="B95" s="237">
        <v>210.8715</v>
      </c>
      <c r="C95" s="237">
        <v>0</v>
      </c>
      <c r="D95" s="237">
        <v>17726.222429999998</v>
      </c>
      <c r="E95" s="237">
        <v>0</v>
      </c>
      <c r="F95" s="237">
        <v>0</v>
      </c>
      <c r="G95" s="237">
        <v>0</v>
      </c>
      <c r="H95" s="237">
        <v>0</v>
      </c>
      <c r="I95" s="237">
        <v>1132.6861899999999</v>
      </c>
      <c r="J95" s="237">
        <v>0</v>
      </c>
      <c r="K95" s="237">
        <v>0</v>
      </c>
      <c r="L95" s="237">
        <v>0</v>
      </c>
      <c r="M95" s="237">
        <v>145.23990000000001</v>
      </c>
      <c r="N95" s="237">
        <v>230.31504000000001</v>
      </c>
      <c r="O95" s="237">
        <v>0</v>
      </c>
      <c r="P95" s="237">
        <v>0</v>
      </c>
      <c r="Q95" s="237">
        <v>0</v>
      </c>
      <c r="R95" s="237">
        <v>0</v>
      </c>
      <c r="S95" s="237">
        <v>0</v>
      </c>
      <c r="T95" s="237">
        <v>0</v>
      </c>
      <c r="V95" s="178">
        <f t="shared" si="4"/>
        <v>19445.335060000001</v>
      </c>
    </row>
    <row r="96" spans="1:22" s="161" customFormat="1" ht="10.199999999999999" x14ac:dyDescent="0.2">
      <c r="A96" s="237" t="s">
        <v>322</v>
      </c>
      <c r="B96" s="237">
        <v>0</v>
      </c>
      <c r="C96" s="237">
        <v>0</v>
      </c>
      <c r="D96" s="237">
        <v>128.1497</v>
      </c>
      <c r="E96" s="237">
        <v>0</v>
      </c>
      <c r="F96" s="237">
        <v>0</v>
      </c>
      <c r="G96" s="237">
        <v>0</v>
      </c>
      <c r="H96" s="237">
        <v>0</v>
      </c>
      <c r="I96" s="237">
        <v>0</v>
      </c>
      <c r="J96" s="237">
        <v>0</v>
      </c>
      <c r="K96" s="237">
        <v>0</v>
      </c>
      <c r="L96" s="237">
        <v>0</v>
      </c>
      <c r="M96" s="237">
        <v>0</v>
      </c>
      <c r="N96" s="237">
        <v>0</v>
      </c>
      <c r="O96" s="237">
        <v>0</v>
      </c>
      <c r="P96" s="237">
        <v>0</v>
      </c>
      <c r="Q96" s="237">
        <v>0</v>
      </c>
      <c r="R96" s="237">
        <v>0</v>
      </c>
      <c r="S96" s="237">
        <v>0</v>
      </c>
      <c r="T96" s="237">
        <v>0</v>
      </c>
      <c r="V96" s="178">
        <f t="shared" si="4"/>
        <v>128.1497</v>
      </c>
    </row>
    <row r="97" spans="1:22" s="161" customFormat="1" ht="10.199999999999999" x14ac:dyDescent="0.2">
      <c r="A97" s="237" t="s">
        <v>308</v>
      </c>
      <c r="B97" s="237">
        <v>5699.7674000000006</v>
      </c>
      <c r="C97" s="237">
        <v>486.85575</v>
      </c>
      <c r="D97" s="237">
        <v>70838.175510000001</v>
      </c>
      <c r="E97" s="237">
        <v>0</v>
      </c>
      <c r="F97" s="237">
        <v>0</v>
      </c>
      <c r="G97" s="237">
        <v>0</v>
      </c>
      <c r="H97" s="237">
        <v>0</v>
      </c>
      <c r="I97" s="237">
        <v>13157.97531</v>
      </c>
      <c r="J97" s="237">
        <v>0</v>
      </c>
      <c r="K97" s="237">
        <v>647.976</v>
      </c>
      <c r="L97" s="237">
        <v>860.94224999999994</v>
      </c>
      <c r="M97" s="237">
        <v>326.78100000000001</v>
      </c>
      <c r="N97" s="237">
        <v>7608.8388099999993</v>
      </c>
      <c r="O97" s="237">
        <v>0</v>
      </c>
      <c r="P97" s="237">
        <v>0</v>
      </c>
      <c r="Q97" s="237">
        <v>0</v>
      </c>
      <c r="R97" s="237">
        <v>0</v>
      </c>
      <c r="S97" s="237">
        <v>0</v>
      </c>
      <c r="T97" s="237">
        <v>0</v>
      </c>
      <c r="V97" s="178">
        <f t="shared" si="4"/>
        <v>99627.312029999986</v>
      </c>
    </row>
    <row r="98" spans="1:22" s="161" customFormat="1" ht="10.199999999999999" x14ac:dyDescent="0.2">
      <c r="A98" s="237" t="s">
        <v>309</v>
      </c>
      <c r="B98" s="237">
        <v>21.845599999999997</v>
      </c>
      <c r="C98" s="237">
        <v>0</v>
      </c>
      <c r="D98" s="237">
        <v>400.71071999999998</v>
      </c>
      <c r="E98" s="237">
        <v>0</v>
      </c>
      <c r="F98" s="237">
        <v>0</v>
      </c>
      <c r="G98" s="237">
        <v>0</v>
      </c>
      <c r="H98" s="237">
        <v>0</v>
      </c>
      <c r="I98" s="237">
        <v>0</v>
      </c>
      <c r="J98" s="237">
        <v>0</v>
      </c>
      <c r="K98" s="237">
        <v>0</v>
      </c>
      <c r="L98" s="237">
        <v>0</v>
      </c>
      <c r="M98" s="237">
        <v>0</v>
      </c>
      <c r="N98" s="237">
        <v>0</v>
      </c>
      <c r="O98" s="237">
        <v>0</v>
      </c>
      <c r="P98" s="237">
        <v>0</v>
      </c>
      <c r="Q98" s="237">
        <v>0</v>
      </c>
      <c r="R98" s="237">
        <v>0</v>
      </c>
      <c r="S98" s="237">
        <v>0</v>
      </c>
      <c r="T98" s="237">
        <v>0</v>
      </c>
      <c r="V98" s="178">
        <f t="shared" si="4"/>
        <v>422.55631999999997</v>
      </c>
    </row>
    <row r="99" spans="1:22" s="161" customFormat="1" ht="10.199999999999999" x14ac:dyDescent="0.2">
      <c r="A99" s="237" t="s">
        <v>311</v>
      </c>
      <c r="B99" s="237">
        <v>56.383209999999998</v>
      </c>
      <c r="C99" s="237">
        <v>0</v>
      </c>
      <c r="D99" s="237">
        <v>401.06688000000003</v>
      </c>
      <c r="E99" s="237">
        <v>0</v>
      </c>
      <c r="F99" s="237">
        <v>0</v>
      </c>
      <c r="G99" s="237">
        <v>0</v>
      </c>
      <c r="H99" s="237">
        <v>0</v>
      </c>
      <c r="I99" s="237">
        <v>0</v>
      </c>
      <c r="J99" s="237">
        <v>0</v>
      </c>
      <c r="K99" s="237">
        <v>0</v>
      </c>
      <c r="L99" s="237">
        <v>0</v>
      </c>
      <c r="M99" s="237">
        <v>0</v>
      </c>
      <c r="N99" s="237">
        <v>0</v>
      </c>
      <c r="O99" s="237">
        <v>0</v>
      </c>
      <c r="P99" s="237">
        <v>0</v>
      </c>
      <c r="Q99" s="237">
        <v>0</v>
      </c>
      <c r="R99" s="237">
        <v>0</v>
      </c>
      <c r="S99" s="237">
        <v>0</v>
      </c>
      <c r="T99" s="237">
        <v>0</v>
      </c>
      <c r="V99" s="178">
        <f t="shared" si="4"/>
        <v>457.45009000000005</v>
      </c>
    </row>
    <row r="100" spans="1:22" s="161" customFormat="1" ht="10.199999999999999" x14ac:dyDescent="0.2">
      <c r="A100" s="237" t="s">
        <v>312</v>
      </c>
      <c r="B100" s="237">
        <v>164.10979</v>
      </c>
      <c r="C100" s="237">
        <v>0</v>
      </c>
      <c r="D100" s="237">
        <v>3692.78613</v>
      </c>
      <c r="E100" s="237">
        <v>0</v>
      </c>
      <c r="F100" s="237">
        <v>0</v>
      </c>
      <c r="G100" s="237">
        <v>0</v>
      </c>
      <c r="H100" s="237">
        <v>0</v>
      </c>
      <c r="I100" s="237">
        <v>1114.7680600000001</v>
      </c>
      <c r="J100" s="237">
        <v>0</v>
      </c>
      <c r="K100" s="237">
        <v>0</v>
      </c>
      <c r="L100" s="237">
        <v>0</v>
      </c>
      <c r="M100" s="237">
        <v>0</v>
      </c>
      <c r="N100" s="237">
        <v>0</v>
      </c>
      <c r="O100" s="237">
        <v>0</v>
      </c>
      <c r="P100" s="237">
        <v>0</v>
      </c>
      <c r="Q100" s="237">
        <v>0</v>
      </c>
      <c r="R100" s="237">
        <v>0</v>
      </c>
      <c r="S100" s="237">
        <v>0</v>
      </c>
      <c r="T100" s="237">
        <v>0</v>
      </c>
      <c r="V100" s="178">
        <f t="shared" si="4"/>
        <v>4971.6639800000003</v>
      </c>
    </row>
    <row r="101" spans="1:22" s="161" customFormat="1" ht="10.199999999999999" x14ac:dyDescent="0.2">
      <c r="A101" s="237" t="s">
        <v>321</v>
      </c>
      <c r="B101" s="237">
        <v>0</v>
      </c>
      <c r="C101" s="237">
        <v>0</v>
      </c>
      <c r="D101" s="237">
        <v>80.432400000000001</v>
      </c>
      <c r="E101" s="237">
        <v>0</v>
      </c>
      <c r="F101" s="237">
        <v>0</v>
      </c>
      <c r="G101" s="237">
        <v>0</v>
      </c>
      <c r="H101" s="237">
        <v>0</v>
      </c>
      <c r="I101" s="237">
        <v>0</v>
      </c>
      <c r="J101" s="237">
        <v>0</v>
      </c>
      <c r="K101" s="237">
        <v>0</v>
      </c>
      <c r="L101" s="237">
        <v>0</v>
      </c>
      <c r="M101" s="237">
        <v>0</v>
      </c>
      <c r="N101" s="237">
        <v>0</v>
      </c>
      <c r="O101" s="237">
        <v>0</v>
      </c>
      <c r="P101" s="237">
        <v>0</v>
      </c>
      <c r="Q101" s="237">
        <v>0</v>
      </c>
      <c r="R101" s="237">
        <v>0</v>
      </c>
      <c r="S101" s="237">
        <v>0</v>
      </c>
      <c r="T101" s="237">
        <v>0</v>
      </c>
      <c r="V101" s="178">
        <f t="shared" si="4"/>
        <v>80.432400000000001</v>
      </c>
    </row>
    <row r="102" spans="1:22" s="161" customFormat="1" ht="10.199999999999999" x14ac:dyDescent="0.2">
      <c r="A102" s="237" t="s">
        <v>313</v>
      </c>
      <c r="B102" s="237">
        <v>91.31832</v>
      </c>
      <c r="C102" s="237">
        <v>0</v>
      </c>
      <c r="D102" s="237">
        <v>1291.7618200000002</v>
      </c>
      <c r="E102" s="237">
        <v>0</v>
      </c>
      <c r="F102" s="237">
        <v>0</v>
      </c>
      <c r="G102" s="237">
        <v>0</v>
      </c>
      <c r="H102" s="237">
        <v>0</v>
      </c>
      <c r="I102" s="237">
        <v>46.34064</v>
      </c>
      <c r="J102" s="237">
        <v>0</v>
      </c>
      <c r="K102" s="237">
        <v>0</v>
      </c>
      <c r="L102" s="237">
        <v>0</v>
      </c>
      <c r="M102" s="237">
        <v>0</v>
      </c>
      <c r="N102" s="237">
        <v>0</v>
      </c>
      <c r="O102" s="237">
        <v>0</v>
      </c>
      <c r="P102" s="237">
        <v>0</v>
      </c>
      <c r="Q102" s="237">
        <v>0</v>
      </c>
      <c r="R102" s="237">
        <v>0</v>
      </c>
      <c r="S102" s="237">
        <v>0</v>
      </c>
      <c r="T102" s="237">
        <v>0</v>
      </c>
      <c r="V102" s="178">
        <f t="shared" si="4"/>
        <v>1429.4207800000001</v>
      </c>
    </row>
    <row r="103" spans="1:22" s="161" customFormat="1" ht="10.199999999999999" x14ac:dyDescent="0.2">
      <c r="V103" s="178"/>
    </row>
    <row r="104" spans="1:22" s="161" customFormat="1" ht="10.199999999999999" x14ac:dyDescent="0.2">
      <c r="A104" s="348" t="s">
        <v>45</v>
      </c>
      <c r="B104" s="177">
        <f t="shared" ref="B104:T104" si="5">SUM(B83:B102)</f>
        <v>69802.77493</v>
      </c>
      <c r="C104" s="177">
        <f t="shared" si="5"/>
        <v>2327.14914</v>
      </c>
      <c r="D104" s="177">
        <f t="shared" si="5"/>
        <v>2459429.2549399994</v>
      </c>
      <c r="E104" s="177">
        <f t="shared" si="5"/>
        <v>451.17095</v>
      </c>
      <c r="F104" s="177">
        <f t="shared" si="5"/>
        <v>867.85968000000003</v>
      </c>
      <c r="G104" s="177">
        <f t="shared" si="5"/>
        <v>566.78874999999994</v>
      </c>
      <c r="H104" s="177">
        <f t="shared" si="5"/>
        <v>4944.5232100000003</v>
      </c>
      <c r="I104" s="177">
        <f t="shared" si="5"/>
        <v>261222.84256000005</v>
      </c>
      <c r="J104" s="177">
        <f t="shared" si="5"/>
        <v>143.09826999999999</v>
      </c>
      <c r="K104" s="177">
        <f t="shared" si="5"/>
        <v>4808.8426799999997</v>
      </c>
      <c r="L104" s="177">
        <f t="shared" si="5"/>
        <v>7828.5721799999992</v>
      </c>
      <c r="M104" s="177">
        <f t="shared" si="5"/>
        <v>10779.255880000002</v>
      </c>
      <c r="N104" s="177">
        <f t="shared" si="5"/>
        <v>77509.557590000011</v>
      </c>
      <c r="O104" s="177">
        <f t="shared" si="5"/>
        <v>400.71071999999998</v>
      </c>
      <c r="P104" s="177">
        <f t="shared" si="5"/>
        <v>73.96296000000001</v>
      </c>
      <c r="Q104" s="177">
        <f t="shared" si="5"/>
        <v>481.28609</v>
      </c>
      <c r="R104" s="177">
        <f t="shared" si="5"/>
        <v>3051.3025299999999</v>
      </c>
      <c r="S104" s="177">
        <f t="shared" si="5"/>
        <v>35.568080000000002</v>
      </c>
      <c r="T104" s="177">
        <f t="shared" si="5"/>
        <v>1197.20279</v>
      </c>
      <c r="U104" s="162"/>
      <c r="V104" s="177">
        <f>SUM(B104:T104)</f>
        <v>2905921.7239299999</v>
      </c>
    </row>
    <row r="105" spans="1:22" s="161" customFormat="1" ht="10.199999999999999" x14ac:dyDescent="0.2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V105" s="178"/>
    </row>
    <row r="106" spans="1:22" s="161" customFormat="1" ht="10.199999999999999" x14ac:dyDescent="0.2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V106" s="178"/>
    </row>
    <row r="107" spans="1:22" s="161" customFormat="1" ht="10.199999999999999" x14ac:dyDescent="0.2">
      <c r="V107" s="178"/>
    </row>
    <row r="108" spans="1:22" s="162" customFormat="1" ht="10.199999999999999" x14ac:dyDescent="0.2">
      <c r="A108" s="229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V108" s="177"/>
    </row>
  </sheetData>
  <sortState xmlns:xlrd2="http://schemas.microsoft.com/office/spreadsheetml/2017/richdata2" columnSort="1" ref="B82:T104">
    <sortCondition ref="B82:T82"/>
  </sortState>
  <mergeCells count="5">
    <mergeCell ref="B3:V3"/>
    <mergeCell ref="B29:V29"/>
    <mergeCell ref="B55:V55"/>
    <mergeCell ref="B81:V81"/>
    <mergeCell ref="A1:J1"/>
  </mergeCells>
  <pageMargins left="0.7" right="0.7" top="0.75" bottom="0.75" header="0.3" footer="0.3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L58"/>
  <sheetViews>
    <sheetView workbookViewId="0">
      <selection activeCell="O21" sqref="O21"/>
    </sheetView>
  </sheetViews>
  <sheetFormatPr defaultColWidth="9.109375" defaultRowHeight="10.199999999999999" x14ac:dyDescent="0.2"/>
  <cols>
    <col min="1" max="1" width="9.109375" style="1"/>
    <col min="2" max="2" width="13.33203125" style="1" customWidth="1"/>
    <col min="3" max="3" width="29.88671875" style="1" customWidth="1"/>
    <col min="4" max="4" width="19.5546875" style="1" customWidth="1"/>
    <col min="5" max="6" width="10.88671875" style="1" customWidth="1"/>
    <col min="7" max="16384" width="9.109375" style="1"/>
  </cols>
  <sheetData>
    <row r="1" spans="1:12" ht="13.2" x14ac:dyDescent="0.25">
      <c r="A1" s="370" t="s">
        <v>323</v>
      </c>
      <c r="B1" s="371"/>
      <c r="C1" s="371"/>
      <c r="D1" s="371"/>
      <c r="E1" s="371"/>
      <c r="F1" s="371"/>
      <c r="G1" s="371"/>
      <c r="H1" s="371"/>
    </row>
    <row r="2" spans="1:12" ht="13.2" x14ac:dyDescent="0.25">
      <c r="A2" s="247" t="s">
        <v>327</v>
      </c>
      <c r="B2" s="248"/>
      <c r="C2" s="248"/>
      <c r="D2" s="248"/>
      <c r="E2" s="248"/>
      <c r="F2" s="182"/>
      <c r="G2" s="183"/>
      <c r="H2" s="184"/>
    </row>
    <row r="3" spans="1:12" ht="13.2" x14ac:dyDescent="0.25">
      <c r="A3" s="252"/>
      <c r="B3" s="182"/>
      <c r="C3" s="182"/>
      <c r="D3" s="182"/>
      <c r="E3" s="182"/>
      <c r="F3" s="182"/>
      <c r="G3" s="183"/>
      <c r="H3" s="430" t="s">
        <v>257</v>
      </c>
      <c r="I3" s="431"/>
      <c r="J3" s="431"/>
      <c r="K3" s="431"/>
      <c r="L3" s="432"/>
    </row>
    <row r="4" spans="1:12" ht="40.799999999999997" x14ac:dyDescent="0.2">
      <c r="A4" s="433"/>
      <c r="B4" s="433"/>
      <c r="C4" s="433"/>
      <c r="D4" s="434"/>
      <c r="E4" s="185" t="s">
        <v>256</v>
      </c>
      <c r="F4" s="185" t="s">
        <v>241</v>
      </c>
      <c r="G4" s="185" t="s">
        <v>138</v>
      </c>
      <c r="H4" s="185" t="s">
        <v>242</v>
      </c>
      <c r="I4" s="185" t="s">
        <v>243</v>
      </c>
      <c r="J4" s="185" t="s">
        <v>240</v>
      </c>
      <c r="K4" s="185" t="s">
        <v>244</v>
      </c>
      <c r="L4" s="185" t="s">
        <v>245</v>
      </c>
    </row>
    <row r="5" spans="1:12" ht="20.399999999999999" x14ac:dyDescent="0.2">
      <c r="A5" s="185" t="s">
        <v>203</v>
      </c>
      <c r="B5" s="185" t="s">
        <v>237</v>
      </c>
      <c r="C5" s="186" t="s">
        <v>238</v>
      </c>
      <c r="D5" s="186" t="s">
        <v>239</v>
      </c>
      <c r="E5" s="185" t="s">
        <v>204</v>
      </c>
      <c r="F5" s="187" t="s">
        <v>205</v>
      </c>
      <c r="G5" s="185" t="s">
        <v>206</v>
      </c>
      <c r="H5" s="185" t="s">
        <v>207</v>
      </c>
      <c r="I5" s="185" t="s">
        <v>208</v>
      </c>
      <c r="J5" s="185" t="s">
        <v>209</v>
      </c>
      <c r="K5" s="185" t="s">
        <v>210</v>
      </c>
      <c r="L5" s="185" t="s">
        <v>211</v>
      </c>
    </row>
    <row r="6" spans="1:12" x14ac:dyDescent="0.2">
      <c r="A6" s="188" t="s">
        <v>212</v>
      </c>
      <c r="B6" s="189" t="s">
        <v>178</v>
      </c>
      <c r="C6" s="189" t="s">
        <v>135</v>
      </c>
      <c r="D6" s="190" t="s">
        <v>213</v>
      </c>
      <c r="E6" s="230">
        <v>1321.8333333333333</v>
      </c>
      <c r="F6" s="231">
        <f>$E6/$G6</f>
        <v>40.05555555555555</v>
      </c>
      <c r="G6" s="232">
        <v>33</v>
      </c>
      <c r="H6" s="233">
        <f>G6-SUM(I6:K6)</f>
        <v>16</v>
      </c>
      <c r="I6" s="234">
        <v>1</v>
      </c>
      <c r="J6" s="234">
        <v>9</v>
      </c>
      <c r="K6" s="234">
        <v>7</v>
      </c>
      <c r="L6" s="235">
        <f>J6+K6</f>
        <v>16</v>
      </c>
    </row>
    <row r="7" spans="1:12" x14ac:dyDescent="0.2">
      <c r="A7" s="188" t="s">
        <v>214</v>
      </c>
      <c r="B7" s="189" t="s">
        <v>178</v>
      </c>
      <c r="C7" s="189" t="s">
        <v>135</v>
      </c>
      <c r="D7" s="190" t="s">
        <v>215</v>
      </c>
      <c r="E7" s="230">
        <v>2012.75</v>
      </c>
      <c r="F7" s="231">
        <f t="shared" ref="F7:F23" si="0">$E7/$G7</f>
        <v>19.928217821782177</v>
      </c>
      <c r="G7" s="232">
        <v>101</v>
      </c>
      <c r="H7" s="233">
        <f t="shared" ref="H7:H23" si="1">G7-SUM(I7:K7)</f>
        <v>64</v>
      </c>
      <c r="I7" s="234">
        <v>1</v>
      </c>
      <c r="J7" s="234">
        <v>26</v>
      </c>
      <c r="K7" s="234">
        <v>10</v>
      </c>
      <c r="L7" s="235">
        <f t="shared" ref="L7:L23" si="2">J7+K7</f>
        <v>36</v>
      </c>
    </row>
    <row r="8" spans="1:12" x14ac:dyDescent="0.2">
      <c r="A8" s="188" t="s">
        <v>216</v>
      </c>
      <c r="B8" s="189" t="s">
        <v>178</v>
      </c>
      <c r="C8" s="189" t="s">
        <v>135</v>
      </c>
      <c r="D8" s="190" t="s">
        <v>217</v>
      </c>
      <c r="E8" s="230">
        <v>3716.0833333333335</v>
      </c>
      <c r="F8" s="231">
        <f t="shared" si="0"/>
        <v>10.043468468468468</v>
      </c>
      <c r="G8" s="232">
        <v>370</v>
      </c>
      <c r="H8" s="233">
        <f t="shared" si="1"/>
        <v>159</v>
      </c>
      <c r="I8" s="234">
        <v>11</v>
      </c>
      <c r="J8" s="234">
        <v>145</v>
      </c>
      <c r="K8" s="234">
        <v>55</v>
      </c>
      <c r="L8" s="235">
        <f t="shared" si="2"/>
        <v>200</v>
      </c>
    </row>
    <row r="9" spans="1:12" x14ac:dyDescent="0.2">
      <c r="A9" s="188" t="s">
        <v>218</v>
      </c>
      <c r="B9" s="189" t="s">
        <v>178</v>
      </c>
      <c r="C9" s="189" t="s">
        <v>135</v>
      </c>
      <c r="D9" s="190" t="s">
        <v>219</v>
      </c>
      <c r="E9" s="230">
        <v>1011.5</v>
      </c>
      <c r="F9" s="231">
        <f t="shared" si="0"/>
        <v>9.9166666666666661</v>
      </c>
      <c r="G9" s="232">
        <v>102</v>
      </c>
      <c r="H9" s="233">
        <f t="shared" si="1"/>
        <v>51</v>
      </c>
      <c r="I9" s="234">
        <v>1</v>
      </c>
      <c r="J9" s="234">
        <v>39</v>
      </c>
      <c r="K9" s="234">
        <v>11</v>
      </c>
      <c r="L9" s="235">
        <f t="shared" si="2"/>
        <v>50</v>
      </c>
    </row>
    <row r="10" spans="1:12" x14ac:dyDescent="0.2">
      <c r="A10" s="188" t="s">
        <v>220</v>
      </c>
      <c r="B10" s="189" t="s">
        <v>178</v>
      </c>
      <c r="C10" s="189" t="s">
        <v>135</v>
      </c>
      <c r="D10" s="190" t="s">
        <v>221</v>
      </c>
      <c r="E10" s="230">
        <v>4266.666666666667</v>
      </c>
      <c r="F10" s="231">
        <f t="shared" si="0"/>
        <v>4.9612403100775193</v>
      </c>
      <c r="G10" s="232">
        <v>860</v>
      </c>
      <c r="H10" s="233">
        <f t="shared" si="1"/>
        <v>423</v>
      </c>
      <c r="I10" s="234">
        <v>23</v>
      </c>
      <c r="J10" s="234">
        <v>284</v>
      </c>
      <c r="K10" s="234">
        <v>130</v>
      </c>
      <c r="L10" s="235">
        <f t="shared" si="2"/>
        <v>414</v>
      </c>
    </row>
    <row r="11" spans="1:12" x14ac:dyDescent="0.2">
      <c r="A11" s="188" t="s">
        <v>222</v>
      </c>
      <c r="B11" s="189" t="s">
        <v>178</v>
      </c>
      <c r="C11" s="189" t="s">
        <v>135</v>
      </c>
      <c r="D11" s="190" t="s">
        <v>223</v>
      </c>
      <c r="E11" s="230">
        <v>2219</v>
      </c>
      <c r="F11" s="231">
        <f t="shared" si="0"/>
        <v>4.7720430107526886</v>
      </c>
      <c r="G11" s="232">
        <v>465</v>
      </c>
      <c r="H11" s="233">
        <f t="shared" si="1"/>
        <v>255</v>
      </c>
      <c r="I11" s="234">
        <v>16</v>
      </c>
      <c r="J11" s="234">
        <v>136</v>
      </c>
      <c r="K11" s="234">
        <v>58</v>
      </c>
      <c r="L11" s="235">
        <f t="shared" si="2"/>
        <v>194</v>
      </c>
    </row>
    <row r="12" spans="1:12" x14ac:dyDescent="0.2">
      <c r="A12" s="188" t="s">
        <v>224</v>
      </c>
      <c r="B12" s="189" t="s">
        <v>178</v>
      </c>
      <c r="C12" s="189" t="s">
        <v>135</v>
      </c>
      <c r="D12" s="190" t="s">
        <v>225</v>
      </c>
      <c r="E12" s="230">
        <v>302.16666666666669</v>
      </c>
      <c r="F12" s="231">
        <f t="shared" si="0"/>
        <v>2.7222222222222223</v>
      </c>
      <c r="G12" s="232">
        <v>111</v>
      </c>
      <c r="H12" s="233">
        <f t="shared" si="1"/>
        <v>57</v>
      </c>
      <c r="I12" s="234">
        <v>6</v>
      </c>
      <c r="J12" s="234">
        <v>34</v>
      </c>
      <c r="K12" s="234">
        <v>14</v>
      </c>
      <c r="L12" s="235">
        <f t="shared" si="2"/>
        <v>48</v>
      </c>
    </row>
    <row r="13" spans="1:12" x14ac:dyDescent="0.2">
      <c r="A13" s="191" t="s">
        <v>226</v>
      </c>
      <c r="B13" s="192" t="s">
        <v>179</v>
      </c>
      <c r="C13" s="192" t="s">
        <v>135</v>
      </c>
      <c r="D13" s="193" t="s">
        <v>33</v>
      </c>
      <c r="E13" s="230">
        <v>32552</v>
      </c>
      <c r="F13" s="236">
        <f t="shared" si="0"/>
        <v>3.0221892117723517</v>
      </c>
      <c r="G13" s="232">
        <v>10771</v>
      </c>
      <c r="H13" s="233">
        <f t="shared" si="1"/>
        <v>5403</v>
      </c>
      <c r="I13" s="234">
        <v>244</v>
      </c>
      <c r="J13" s="234">
        <v>3697</v>
      </c>
      <c r="K13" s="234">
        <v>1427</v>
      </c>
      <c r="L13" s="235">
        <f t="shared" si="2"/>
        <v>5124</v>
      </c>
    </row>
    <row r="14" spans="1:12" x14ac:dyDescent="0.2">
      <c r="A14" s="188" t="s">
        <v>227</v>
      </c>
      <c r="B14" s="189" t="s">
        <v>178</v>
      </c>
      <c r="C14" s="189" t="s">
        <v>135</v>
      </c>
      <c r="D14" s="190" t="s">
        <v>177</v>
      </c>
      <c r="E14" s="230">
        <v>70.833333333333343</v>
      </c>
      <c r="F14" s="231">
        <f t="shared" si="0"/>
        <v>4.4270833333333339</v>
      </c>
      <c r="G14" s="232">
        <v>16</v>
      </c>
      <c r="H14" s="233">
        <f t="shared" si="1"/>
        <v>10</v>
      </c>
      <c r="I14" s="234">
        <v>0</v>
      </c>
      <c r="J14" s="234">
        <v>2</v>
      </c>
      <c r="K14" s="234">
        <v>4</v>
      </c>
      <c r="L14" s="235">
        <f t="shared" si="2"/>
        <v>6</v>
      </c>
    </row>
    <row r="15" spans="1:12" x14ac:dyDescent="0.2">
      <c r="A15" s="188" t="s">
        <v>228</v>
      </c>
      <c r="B15" s="189" t="s">
        <v>178</v>
      </c>
      <c r="C15" s="189" t="s">
        <v>134</v>
      </c>
      <c r="D15" s="190" t="s">
        <v>213</v>
      </c>
      <c r="E15" s="230">
        <v>10494.583333333334</v>
      </c>
      <c r="F15" s="231">
        <f t="shared" si="0"/>
        <v>59.291431261770249</v>
      </c>
      <c r="G15" s="232">
        <v>177</v>
      </c>
      <c r="H15" s="233">
        <f t="shared" si="1"/>
        <v>99</v>
      </c>
      <c r="I15" s="234">
        <v>18</v>
      </c>
      <c r="J15" s="234">
        <v>17</v>
      </c>
      <c r="K15" s="234">
        <v>43</v>
      </c>
      <c r="L15" s="235">
        <f t="shared" si="2"/>
        <v>60</v>
      </c>
    </row>
    <row r="16" spans="1:12" x14ac:dyDescent="0.2">
      <c r="A16" s="188" t="s">
        <v>229</v>
      </c>
      <c r="B16" s="189" t="s">
        <v>178</v>
      </c>
      <c r="C16" s="189" t="s">
        <v>134</v>
      </c>
      <c r="D16" s="190" t="s">
        <v>215</v>
      </c>
      <c r="E16" s="230">
        <v>6391.5833333333339</v>
      </c>
      <c r="F16" s="231">
        <f t="shared" si="0"/>
        <v>39.454218106995889</v>
      </c>
      <c r="G16" s="232">
        <v>162</v>
      </c>
      <c r="H16" s="233">
        <f t="shared" si="1"/>
        <v>85</v>
      </c>
      <c r="I16" s="234">
        <v>12</v>
      </c>
      <c r="J16" s="234">
        <v>23</v>
      </c>
      <c r="K16" s="234">
        <v>42</v>
      </c>
      <c r="L16" s="235">
        <f t="shared" si="2"/>
        <v>65</v>
      </c>
    </row>
    <row r="17" spans="1:12" x14ac:dyDescent="0.2">
      <c r="A17" s="188" t="s">
        <v>230</v>
      </c>
      <c r="B17" s="189" t="s">
        <v>178</v>
      </c>
      <c r="C17" s="189" t="s">
        <v>134</v>
      </c>
      <c r="D17" s="190" t="s">
        <v>217</v>
      </c>
      <c r="E17" s="230">
        <v>7822.833333333333</v>
      </c>
      <c r="F17" s="231">
        <f t="shared" si="0"/>
        <v>20.058547008547009</v>
      </c>
      <c r="G17" s="232">
        <v>390</v>
      </c>
      <c r="H17" s="233">
        <f t="shared" si="1"/>
        <v>205</v>
      </c>
      <c r="I17" s="234">
        <v>23</v>
      </c>
      <c r="J17" s="234">
        <v>77</v>
      </c>
      <c r="K17" s="234">
        <v>85</v>
      </c>
      <c r="L17" s="235">
        <f t="shared" si="2"/>
        <v>162</v>
      </c>
    </row>
    <row r="18" spans="1:12" x14ac:dyDescent="0.2">
      <c r="A18" s="188" t="s">
        <v>231</v>
      </c>
      <c r="B18" s="189" t="s">
        <v>178</v>
      </c>
      <c r="C18" s="189" t="s">
        <v>134</v>
      </c>
      <c r="D18" s="190" t="s">
        <v>219</v>
      </c>
      <c r="E18" s="230">
        <v>1884.1666666666667</v>
      </c>
      <c r="F18" s="231">
        <f t="shared" si="0"/>
        <v>21.410984848484848</v>
      </c>
      <c r="G18" s="232">
        <v>88</v>
      </c>
      <c r="H18" s="233">
        <f t="shared" si="1"/>
        <v>46</v>
      </c>
      <c r="I18" s="234">
        <v>7</v>
      </c>
      <c r="J18" s="234">
        <v>18</v>
      </c>
      <c r="K18" s="234">
        <v>17</v>
      </c>
      <c r="L18" s="235">
        <f t="shared" si="2"/>
        <v>35</v>
      </c>
    </row>
    <row r="19" spans="1:12" x14ac:dyDescent="0.2">
      <c r="A19" s="188" t="s">
        <v>232</v>
      </c>
      <c r="B19" s="189" t="s">
        <v>178</v>
      </c>
      <c r="C19" s="189" t="s">
        <v>134</v>
      </c>
      <c r="D19" s="190" t="s">
        <v>221</v>
      </c>
      <c r="E19" s="230">
        <v>8706.5833333333339</v>
      </c>
      <c r="F19" s="231">
        <f t="shared" si="0"/>
        <v>10.243039215686276</v>
      </c>
      <c r="G19" s="232">
        <v>850</v>
      </c>
      <c r="H19" s="233">
        <f t="shared" si="1"/>
        <v>487</v>
      </c>
      <c r="I19" s="234">
        <v>49</v>
      </c>
      <c r="J19" s="234">
        <v>161</v>
      </c>
      <c r="K19" s="234">
        <v>153</v>
      </c>
      <c r="L19" s="235">
        <f t="shared" si="2"/>
        <v>314</v>
      </c>
    </row>
    <row r="20" spans="1:12" x14ac:dyDescent="0.2">
      <c r="A20" s="188" t="s">
        <v>233</v>
      </c>
      <c r="B20" s="189" t="s">
        <v>178</v>
      </c>
      <c r="C20" s="189" t="s">
        <v>134</v>
      </c>
      <c r="D20" s="190" t="s">
        <v>223</v>
      </c>
      <c r="E20" s="230">
        <v>4601.416666666667</v>
      </c>
      <c r="F20" s="231">
        <f t="shared" si="0"/>
        <v>10.271019345238097</v>
      </c>
      <c r="G20" s="232">
        <v>448</v>
      </c>
      <c r="H20" s="233">
        <f t="shared" si="1"/>
        <v>247</v>
      </c>
      <c r="I20" s="234">
        <v>27</v>
      </c>
      <c r="J20" s="234">
        <v>97</v>
      </c>
      <c r="K20" s="234">
        <v>77</v>
      </c>
      <c r="L20" s="235">
        <f t="shared" si="2"/>
        <v>174</v>
      </c>
    </row>
    <row r="21" spans="1:12" x14ac:dyDescent="0.2">
      <c r="A21" s="188" t="s">
        <v>234</v>
      </c>
      <c r="B21" s="189" t="s">
        <v>178</v>
      </c>
      <c r="C21" s="189" t="s">
        <v>134</v>
      </c>
      <c r="D21" s="190" t="s">
        <v>225</v>
      </c>
      <c r="E21" s="230">
        <v>802.83333333333326</v>
      </c>
      <c r="F21" s="231">
        <f t="shared" si="0"/>
        <v>6.0820707070707067</v>
      </c>
      <c r="G21" s="232">
        <v>132</v>
      </c>
      <c r="H21" s="233">
        <f t="shared" si="1"/>
        <v>79</v>
      </c>
      <c r="I21" s="234">
        <v>4</v>
      </c>
      <c r="J21" s="234">
        <v>28</v>
      </c>
      <c r="K21" s="234">
        <v>21</v>
      </c>
      <c r="L21" s="235">
        <f t="shared" si="2"/>
        <v>49</v>
      </c>
    </row>
    <row r="22" spans="1:12" x14ac:dyDescent="0.2">
      <c r="A22" s="191" t="s">
        <v>235</v>
      </c>
      <c r="B22" s="192" t="s">
        <v>179</v>
      </c>
      <c r="C22" s="192" t="s">
        <v>134</v>
      </c>
      <c r="D22" s="193" t="s">
        <v>33</v>
      </c>
      <c r="E22" s="230">
        <v>10910</v>
      </c>
      <c r="F22" s="236">
        <f>$E22/$G22</f>
        <v>4.2139822325222092</v>
      </c>
      <c r="G22" s="232">
        <v>2589</v>
      </c>
      <c r="H22" s="233">
        <f t="shared" si="1"/>
        <v>1327</v>
      </c>
      <c r="I22" s="234">
        <v>194</v>
      </c>
      <c r="J22" s="234">
        <v>594</v>
      </c>
      <c r="K22" s="234">
        <v>474</v>
      </c>
      <c r="L22" s="235">
        <f t="shared" si="2"/>
        <v>1068</v>
      </c>
    </row>
    <row r="23" spans="1:12" x14ac:dyDescent="0.2">
      <c r="A23" s="188" t="s">
        <v>236</v>
      </c>
      <c r="B23" s="189" t="s">
        <v>178</v>
      </c>
      <c r="C23" s="189" t="s">
        <v>134</v>
      </c>
      <c r="D23" s="190" t="s">
        <v>177</v>
      </c>
      <c r="E23" s="230">
        <v>795.66666666666663</v>
      </c>
      <c r="F23" s="231">
        <f t="shared" si="0"/>
        <v>9.7032520325203251</v>
      </c>
      <c r="G23" s="232">
        <v>82</v>
      </c>
      <c r="H23" s="233">
        <f t="shared" si="1"/>
        <v>48</v>
      </c>
      <c r="I23" s="234">
        <v>6</v>
      </c>
      <c r="J23" s="234">
        <v>10</v>
      </c>
      <c r="K23" s="234">
        <v>18</v>
      </c>
      <c r="L23" s="235">
        <f t="shared" si="2"/>
        <v>28</v>
      </c>
    </row>
    <row r="24" spans="1:12" x14ac:dyDescent="0.2">
      <c r="A24" s="194"/>
      <c r="B24" s="194"/>
      <c r="C24" s="194"/>
      <c r="D24" s="194"/>
      <c r="E24" s="317"/>
      <c r="F24" s="237"/>
      <c r="G24" s="317"/>
      <c r="H24" s="317"/>
      <c r="I24" s="238"/>
      <c r="J24" s="238"/>
      <c r="K24" s="238"/>
      <c r="L24" s="238"/>
    </row>
    <row r="25" spans="1:12" x14ac:dyDescent="0.2">
      <c r="A25" s="190"/>
      <c r="B25" s="190" t="s">
        <v>178</v>
      </c>
      <c r="C25" s="190"/>
      <c r="D25" s="190"/>
      <c r="E25" s="195">
        <f>SUM(E6:E12)+E14+SUM(E15:E21)+E23</f>
        <v>56420.499999999993</v>
      </c>
      <c r="F25" s="231">
        <f>$E25/$G25</f>
        <v>12.860838842033278</v>
      </c>
      <c r="G25" s="196">
        <f t="shared" ref="G25:L25" si="3">SUM(G6:G12)+G14+SUM(G15:G21)+G23</f>
        <v>4387</v>
      </c>
      <c r="H25" s="197">
        <f>SUM(H6:H12)+H14+SUM(H15:H21)+H23</f>
        <v>2331</v>
      </c>
      <c r="I25" s="198">
        <f t="shared" si="3"/>
        <v>205</v>
      </c>
      <c r="J25" s="198">
        <f t="shared" si="3"/>
        <v>1106</v>
      </c>
      <c r="K25" s="198">
        <f t="shared" si="3"/>
        <v>745</v>
      </c>
      <c r="L25" s="199">
        <f t="shared" si="3"/>
        <v>1851</v>
      </c>
    </row>
    <row r="26" spans="1:12" x14ac:dyDescent="0.2">
      <c r="A26" s="190"/>
      <c r="B26" s="190" t="s">
        <v>179</v>
      </c>
      <c r="C26" s="190"/>
      <c r="D26" s="190"/>
      <c r="E26" s="195">
        <f>E13+E22</f>
        <v>43462</v>
      </c>
      <c r="F26" s="236">
        <f>$E26/$G26</f>
        <v>3.2531437125748504</v>
      </c>
      <c r="G26" s="196">
        <f t="shared" ref="G26:L26" si="4">G13+G22</f>
        <v>13360</v>
      </c>
      <c r="H26" s="197">
        <f t="shared" si="4"/>
        <v>6730</v>
      </c>
      <c r="I26" s="198">
        <f t="shared" si="4"/>
        <v>438</v>
      </c>
      <c r="J26" s="198">
        <f t="shared" si="4"/>
        <v>4291</v>
      </c>
      <c r="K26" s="198">
        <f t="shared" si="4"/>
        <v>1901</v>
      </c>
      <c r="L26" s="199">
        <f t="shared" si="4"/>
        <v>6192</v>
      </c>
    </row>
    <row r="27" spans="1:12" x14ac:dyDescent="0.2">
      <c r="A27" s="190"/>
      <c r="B27" s="190" t="s">
        <v>45</v>
      </c>
      <c r="C27" s="190"/>
      <c r="D27" s="190"/>
      <c r="E27" s="195">
        <f>SUM(E25:E26)</f>
        <v>99882.5</v>
      </c>
      <c r="F27" s="231">
        <f>$E27/$G27</f>
        <v>5.62813433256325</v>
      </c>
      <c r="G27" s="196">
        <f t="shared" ref="G27:L27" si="5">SUM(G25:G26)</f>
        <v>17747</v>
      </c>
      <c r="H27" s="197">
        <f t="shared" si="5"/>
        <v>9061</v>
      </c>
      <c r="I27" s="198">
        <f t="shared" si="5"/>
        <v>643</v>
      </c>
      <c r="J27" s="198">
        <f t="shared" si="5"/>
        <v>5397</v>
      </c>
      <c r="K27" s="198">
        <f t="shared" si="5"/>
        <v>2646</v>
      </c>
      <c r="L27" s="199">
        <f t="shared" si="5"/>
        <v>8043</v>
      </c>
    </row>
    <row r="28" spans="1:12" x14ac:dyDescent="0.2">
      <c r="A28" s="194"/>
      <c r="B28" s="194"/>
      <c r="C28" s="194"/>
      <c r="D28" s="194"/>
      <c r="E28" s="318"/>
      <c r="F28" s="239"/>
      <c r="G28" s="319"/>
      <c r="H28" s="320"/>
      <c r="I28" s="321"/>
      <c r="J28" s="321"/>
      <c r="K28" s="321"/>
      <c r="L28" s="322"/>
    </row>
    <row r="29" spans="1:12" x14ac:dyDescent="0.2">
      <c r="A29" s="190"/>
      <c r="B29" s="190"/>
      <c r="C29" s="189" t="s">
        <v>135</v>
      </c>
      <c r="D29" s="190"/>
      <c r="E29" s="195">
        <f>SUM(E6:E14)</f>
        <v>47472.833333333336</v>
      </c>
      <c r="F29" s="231">
        <f>$E29/$G29</f>
        <v>3.7004313144698213</v>
      </c>
      <c r="G29" s="196">
        <f>SUM(G6:G14)</f>
        <v>12829</v>
      </c>
      <c r="H29" s="197">
        <f>G29-SUM(I29:K29)</f>
        <v>6438</v>
      </c>
      <c r="I29" s="198">
        <f>SUM(I6:I14)</f>
        <v>303</v>
      </c>
      <c r="J29" s="198">
        <f>SUM(J6:J14)</f>
        <v>4372</v>
      </c>
      <c r="K29" s="198">
        <f>SUM(K6:K14)</f>
        <v>1716</v>
      </c>
      <c r="L29" s="199">
        <f>SUM(J29:K29)</f>
        <v>6088</v>
      </c>
    </row>
    <row r="30" spans="1:12" x14ac:dyDescent="0.2">
      <c r="A30" s="190"/>
      <c r="B30" s="190"/>
      <c r="C30" s="189" t="s">
        <v>134</v>
      </c>
      <c r="D30" s="190"/>
      <c r="E30" s="195">
        <f>SUM(E15:E23)</f>
        <v>52409.666666666664</v>
      </c>
      <c r="F30" s="240">
        <f>$E30/$G30</f>
        <v>10.656703266910668</v>
      </c>
      <c r="G30" s="196">
        <f>SUM(G15:G23)</f>
        <v>4918</v>
      </c>
      <c r="H30" s="197">
        <f>G30-SUM(I30:K30)</f>
        <v>2623</v>
      </c>
      <c r="I30" s="198">
        <f>SUM(I15:I23)</f>
        <v>340</v>
      </c>
      <c r="J30" s="198">
        <f>SUM(J15:J23)</f>
        <v>1025</v>
      </c>
      <c r="K30" s="198">
        <f>SUM(K15:K23)</f>
        <v>930</v>
      </c>
      <c r="L30" s="199">
        <f>SUM(J30:K30)</f>
        <v>1955</v>
      </c>
    </row>
    <row r="31" spans="1:12" x14ac:dyDescent="0.2">
      <c r="A31" s="190"/>
      <c r="B31" s="190"/>
      <c r="C31" s="190" t="s">
        <v>45</v>
      </c>
      <c r="D31" s="190"/>
      <c r="E31" s="195">
        <f>SUM(E29:E30)</f>
        <v>99882.5</v>
      </c>
      <c r="F31" s="231">
        <f>$E31/$G31</f>
        <v>5.62813433256325</v>
      </c>
      <c r="G31" s="196">
        <f t="shared" ref="G31:L31" si="6">SUM(G29:G30)</f>
        <v>17747</v>
      </c>
      <c r="H31" s="197">
        <f t="shared" si="6"/>
        <v>9061</v>
      </c>
      <c r="I31" s="198">
        <f t="shared" si="6"/>
        <v>643</v>
      </c>
      <c r="J31" s="198">
        <f t="shared" si="6"/>
        <v>5397</v>
      </c>
      <c r="K31" s="198">
        <f t="shared" si="6"/>
        <v>2646</v>
      </c>
      <c r="L31" s="199">
        <f t="shared" si="6"/>
        <v>8043</v>
      </c>
    </row>
    <row r="32" spans="1:12" x14ac:dyDescent="0.2">
      <c r="A32" s="161"/>
      <c r="B32" s="161"/>
      <c r="C32" s="161"/>
      <c r="D32" s="161"/>
      <c r="E32" s="178"/>
      <c r="F32" s="178"/>
      <c r="G32" s="161"/>
      <c r="H32" s="161"/>
      <c r="I32" s="161"/>
      <c r="J32" s="161"/>
      <c r="K32" s="161"/>
      <c r="L32" s="161"/>
    </row>
    <row r="33" spans="1:12" x14ac:dyDescent="0.2">
      <c r="A33" s="188" t="s">
        <v>212</v>
      </c>
      <c r="B33" s="189" t="s">
        <v>178</v>
      </c>
      <c r="C33" s="189" t="s">
        <v>135</v>
      </c>
      <c r="D33" s="190" t="s">
        <v>213</v>
      </c>
      <c r="E33" s="323">
        <f t="shared" ref="E33:E50" si="7">E6/E$27</f>
        <v>1.3233883146029917E-2</v>
      </c>
      <c r="F33" s="324"/>
      <c r="G33" s="325">
        <f>G6/E6</f>
        <v>2.4965325936199725E-2</v>
      </c>
      <c r="H33" s="241">
        <f>H6/$G6</f>
        <v>0.48484848484848486</v>
      </c>
      <c r="I33" s="242">
        <f>I6/$G6</f>
        <v>3.0303030303030304E-2</v>
      </c>
      <c r="J33" s="242">
        <f t="shared" ref="H33:L48" si="8">J6/$G6</f>
        <v>0.27272727272727271</v>
      </c>
      <c r="K33" s="242">
        <f t="shared" si="8"/>
        <v>0.21212121212121213</v>
      </c>
      <c r="L33" s="243">
        <f t="shared" si="8"/>
        <v>0.48484848484848486</v>
      </c>
    </row>
    <row r="34" spans="1:12" x14ac:dyDescent="0.2">
      <c r="A34" s="188" t="s">
        <v>214</v>
      </c>
      <c r="B34" s="189" t="s">
        <v>178</v>
      </c>
      <c r="C34" s="189" t="s">
        <v>135</v>
      </c>
      <c r="D34" s="190" t="s">
        <v>215</v>
      </c>
      <c r="E34" s="323">
        <f t="shared" si="7"/>
        <v>2.0151177633719621E-2</v>
      </c>
      <c r="F34" s="324"/>
      <c r="G34" s="325">
        <f t="shared" ref="G34:G50" si="9">G7/E7</f>
        <v>5.0180101850701778E-2</v>
      </c>
      <c r="H34" s="241">
        <f t="shared" si="8"/>
        <v>0.63366336633663367</v>
      </c>
      <c r="I34" s="242">
        <f t="shared" si="8"/>
        <v>9.9009900990099011E-3</v>
      </c>
      <c r="J34" s="242">
        <f t="shared" si="8"/>
        <v>0.25742574257425743</v>
      </c>
      <c r="K34" s="242">
        <f t="shared" si="8"/>
        <v>9.9009900990099015E-2</v>
      </c>
      <c r="L34" s="243">
        <f t="shared" si="8"/>
        <v>0.35643564356435642</v>
      </c>
    </row>
    <row r="35" spans="1:12" x14ac:dyDescent="0.2">
      <c r="A35" s="188" t="s">
        <v>216</v>
      </c>
      <c r="B35" s="189" t="s">
        <v>178</v>
      </c>
      <c r="C35" s="189" t="s">
        <v>135</v>
      </c>
      <c r="D35" s="190" t="s">
        <v>217</v>
      </c>
      <c r="E35" s="323">
        <f t="shared" si="7"/>
        <v>3.7204548678030018E-2</v>
      </c>
      <c r="F35" s="324"/>
      <c r="G35" s="325">
        <f t="shared" si="9"/>
        <v>9.9567196645213366E-2</v>
      </c>
      <c r="H35" s="241">
        <f t="shared" si="8"/>
        <v>0.42972972972972973</v>
      </c>
      <c r="I35" s="242">
        <f t="shared" si="8"/>
        <v>2.9729729729729731E-2</v>
      </c>
      <c r="J35" s="242">
        <f t="shared" si="8"/>
        <v>0.39189189189189189</v>
      </c>
      <c r="K35" s="242">
        <f t="shared" si="8"/>
        <v>0.14864864864864866</v>
      </c>
      <c r="L35" s="243">
        <f t="shared" si="8"/>
        <v>0.54054054054054057</v>
      </c>
    </row>
    <row r="36" spans="1:12" x14ac:dyDescent="0.2">
      <c r="A36" s="188" t="s">
        <v>218</v>
      </c>
      <c r="B36" s="189" t="s">
        <v>178</v>
      </c>
      <c r="C36" s="189" t="s">
        <v>135</v>
      </c>
      <c r="D36" s="190" t="s">
        <v>219</v>
      </c>
      <c r="E36" s="323">
        <f t="shared" si="7"/>
        <v>1.012689910645008E-2</v>
      </c>
      <c r="F36" s="324"/>
      <c r="G36" s="325">
        <f t="shared" si="9"/>
        <v>0.10084033613445378</v>
      </c>
      <c r="H36" s="241">
        <f t="shared" si="8"/>
        <v>0.5</v>
      </c>
      <c r="I36" s="242">
        <f t="shared" si="8"/>
        <v>9.8039215686274508E-3</v>
      </c>
      <c r="J36" s="242">
        <f t="shared" si="8"/>
        <v>0.38235294117647056</v>
      </c>
      <c r="K36" s="242">
        <f t="shared" si="8"/>
        <v>0.10784313725490197</v>
      </c>
      <c r="L36" s="243">
        <f t="shared" si="8"/>
        <v>0.49019607843137253</v>
      </c>
    </row>
    <row r="37" spans="1:12" x14ac:dyDescent="0.2">
      <c r="A37" s="188" t="s">
        <v>220</v>
      </c>
      <c r="B37" s="189" t="s">
        <v>178</v>
      </c>
      <c r="C37" s="189" t="s">
        <v>135</v>
      </c>
      <c r="D37" s="190" t="s">
        <v>221</v>
      </c>
      <c r="E37" s="323">
        <f t="shared" si="7"/>
        <v>4.2716858975963425E-2</v>
      </c>
      <c r="F37" s="324"/>
      <c r="G37" s="325">
        <f t="shared" si="9"/>
        <v>0.20156249999999998</v>
      </c>
      <c r="H37" s="241">
        <f t="shared" si="8"/>
        <v>0.49186046511627907</v>
      </c>
      <c r="I37" s="242">
        <f t="shared" si="8"/>
        <v>2.6744186046511628E-2</v>
      </c>
      <c r="J37" s="242">
        <f t="shared" si="8"/>
        <v>0.33023255813953489</v>
      </c>
      <c r="K37" s="242">
        <f t="shared" si="8"/>
        <v>0.15116279069767441</v>
      </c>
      <c r="L37" s="243">
        <f t="shared" si="8"/>
        <v>0.4813953488372093</v>
      </c>
    </row>
    <row r="38" spans="1:12" x14ac:dyDescent="0.2">
      <c r="A38" s="188" t="s">
        <v>222</v>
      </c>
      <c r="B38" s="189" t="s">
        <v>178</v>
      </c>
      <c r="C38" s="189" t="s">
        <v>135</v>
      </c>
      <c r="D38" s="190" t="s">
        <v>223</v>
      </c>
      <c r="E38" s="323">
        <f t="shared" si="7"/>
        <v>2.2216103922108477E-2</v>
      </c>
      <c r="F38" s="324"/>
      <c r="G38" s="325">
        <f t="shared" si="9"/>
        <v>0.20955385308697611</v>
      </c>
      <c r="H38" s="241">
        <f t="shared" si="8"/>
        <v>0.54838709677419351</v>
      </c>
      <c r="I38" s="242">
        <f t="shared" si="8"/>
        <v>3.4408602150537634E-2</v>
      </c>
      <c r="J38" s="242">
        <f t="shared" si="8"/>
        <v>0.2924731182795699</v>
      </c>
      <c r="K38" s="242">
        <f t="shared" si="8"/>
        <v>0.12473118279569892</v>
      </c>
      <c r="L38" s="243">
        <f t="shared" si="8"/>
        <v>0.41720430107526879</v>
      </c>
    </row>
    <row r="39" spans="1:12" x14ac:dyDescent="0.2">
      <c r="A39" s="188" t="s">
        <v>224</v>
      </c>
      <c r="B39" s="189" t="s">
        <v>178</v>
      </c>
      <c r="C39" s="189" t="s">
        <v>135</v>
      </c>
      <c r="D39" s="190" t="s">
        <v>225</v>
      </c>
      <c r="E39" s="323">
        <f t="shared" si="7"/>
        <v>3.0252213016961601E-3</v>
      </c>
      <c r="F39" s="324"/>
      <c r="G39" s="325">
        <f t="shared" si="9"/>
        <v>0.36734693877551017</v>
      </c>
      <c r="H39" s="241">
        <f t="shared" si="8"/>
        <v>0.51351351351351349</v>
      </c>
      <c r="I39" s="242">
        <f t="shared" si="8"/>
        <v>5.4054054054054057E-2</v>
      </c>
      <c r="J39" s="242">
        <f t="shared" si="8"/>
        <v>0.30630630630630629</v>
      </c>
      <c r="K39" s="242">
        <f t="shared" si="8"/>
        <v>0.12612612612612611</v>
      </c>
      <c r="L39" s="243">
        <f t="shared" si="8"/>
        <v>0.43243243243243246</v>
      </c>
    </row>
    <row r="40" spans="1:12" x14ac:dyDescent="0.2">
      <c r="A40" s="191" t="s">
        <v>226</v>
      </c>
      <c r="B40" s="192" t="s">
        <v>179</v>
      </c>
      <c r="C40" s="192" t="s">
        <v>135</v>
      </c>
      <c r="D40" s="193" t="s">
        <v>33</v>
      </c>
      <c r="E40" s="323">
        <f t="shared" si="7"/>
        <v>0.32590293594974096</v>
      </c>
      <c r="F40" s="324"/>
      <c r="G40" s="325">
        <f t="shared" si="9"/>
        <v>0.33088596706807571</v>
      </c>
      <c r="H40" s="241">
        <f t="shared" si="8"/>
        <v>0.50162473307956545</v>
      </c>
      <c r="I40" s="242">
        <f t="shared" si="8"/>
        <v>2.2653421223656114E-2</v>
      </c>
      <c r="J40" s="242">
        <f t="shared" si="8"/>
        <v>0.3432364682944945</v>
      </c>
      <c r="K40" s="242">
        <f t="shared" si="8"/>
        <v>0.13248537740228392</v>
      </c>
      <c r="L40" s="243">
        <f t="shared" si="8"/>
        <v>0.47572184569677839</v>
      </c>
    </row>
    <row r="41" spans="1:12" x14ac:dyDescent="0.2">
      <c r="A41" s="188" t="s">
        <v>227</v>
      </c>
      <c r="B41" s="189" t="s">
        <v>178</v>
      </c>
      <c r="C41" s="189" t="s">
        <v>135</v>
      </c>
      <c r="D41" s="190" t="s">
        <v>177</v>
      </c>
      <c r="E41" s="323">
        <f t="shared" si="7"/>
        <v>7.0916660409314292E-4</v>
      </c>
      <c r="F41" s="324"/>
      <c r="G41" s="325">
        <f t="shared" si="9"/>
        <v>0.22588235294117645</v>
      </c>
      <c r="H41" s="241">
        <f t="shared" si="8"/>
        <v>0.625</v>
      </c>
      <c r="I41" s="242">
        <f t="shared" si="8"/>
        <v>0</v>
      </c>
      <c r="J41" s="242">
        <f t="shared" si="8"/>
        <v>0.125</v>
      </c>
      <c r="K41" s="242">
        <f t="shared" si="8"/>
        <v>0.25</v>
      </c>
      <c r="L41" s="243">
        <f t="shared" si="8"/>
        <v>0.375</v>
      </c>
    </row>
    <row r="42" spans="1:12" x14ac:dyDescent="0.2">
      <c r="A42" s="188" t="s">
        <v>228</v>
      </c>
      <c r="B42" s="189" t="s">
        <v>178</v>
      </c>
      <c r="C42" s="189" t="s">
        <v>134</v>
      </c>
      <c r="D42" s="190" t="s">
        <v>213</v>
      </c>
      <c r="E42" s="323">
        <f t="shared" si="7"/>
        <v>0.10506928974878817</v>
      </c>
      <c r="F42" s="324"/>
      <c r="G42" s="325">
        <f t="shared" si="9"/>
        <v>1.686584349068964E-2</v>
      </c>
      <c r="H42" s="241">
        <f t="shared" si="8"/>
        <v>0.55932203389830504</v>
      </c>
      <c r="I42" s="242">
        <f t="shared" si="8"/>
        <v>0.10169491525423729</v>
      </c>
      <c r="J42" s="242">
        <f t="shared" si="8"/>
        <v>9.6045197740112997E-2</v>
      </c>
      <c r="K42" s="242">
        <f t="shared" si="8"/>
        <v>0.24293785310734464</v>
      </c>
      <c r="L42" s="243">
        <f t="shared" si="8"/>
        <v>0.33898305084745761</v>
      </c>
    </row>
    <row r="43" spans="1:12" x14ac:dyDescent="0.2">
      <c r="A43" s="188" t="s">
        <v>229</v>
      </c>
      <c r="B43" s="189" t="s">
        <v>178</v>
      </c>
      <c r="C43" s="189" t="s">
        <v>134</v>
      </c>
      <c r="D43" s="190" t="s">
        <v>215</v>
      </c>
      <c r="E43" s="323">
        <f t="shared" si="7"/>
        <v>6.3991022785105836E-2</v>
      </c>
      <c r="F43" s="324"/>
      <c r="G43" s="325">
        <f t="shared" si="9"/>
        <v>2.5345832409809775E-2</v>
      </c>
      <c r="H43" s="241">
        <f t="shared" si="8"/>
        <v>0.52469135802469136</v>
      </c>
      <c r="I43" s="242">
        <f t="shared" si="8"/>
        <v>7.407407407407407E-2</v>
      </c>
      <c r="J43" s="242">
        <f t="shared" si="8"/>
        <v>0.1419753086419753</v>
      </c>
      <c r="K43" s="242">
        <f t="shared" si="8"/>
        <v>0.25925925925925924</v>
      </c>
      <c r="L43" s="243">
        <f t="shared" si="8"/>
        <v>0.40123456790123457</v>
      </c>
    </row>
    <row r="44" spans="1:12" x14ac:dyDescent="0.2">
      <c r="A44" s="188" t="s">
        <v>230</v>
      </c>
      <c r="B44" s="189" t="s">
        <v>178</v>
      </c>
      <c r="C44" s="189" t="s">
        <v>134</v>
      </c>
      <c r="D44" s="190" t="s">
        <v>217</v>
      </c>
      <c r="E44" s="323">
        <f t="shared" si="7"/>
        <v>7.832035975604669E-2</v>
      </c>
      <c r="F44" s="324"/>
      <c r="G44" s="325">
        <f t="shared" si="9"/>
        <v>4.9854059697040716E-2</v>
      </c>
      <c r="H44" s="241">
        <f t="shared" si="8"/>
        <v>0.52564102564102566</v>
      </c>
      <c r="I44" s="242">
        <f t="shared" si="8"/>
        <v>5.8974358974358973E-2</v>
      </c>
      <c r="J44" s="242">
        <f t="shared" si="8"/>
        <v>0.19743589743589743</v>
      </c>
      <c r="K44" s="242">
        <f t="shared" si="8"/>
        <v>0.21794871794871795</v>
      </c>
      <c r="L44" s="243">
        <f t="shared" si="8"/>
        <v>0.41538461538461541</v>
      </c>
    </row>
    <row r="45" spans="1:12" x14ac:dyDescent="0.2">
      <c r="A45" s="188" t="s">
        <v>231</v>
      </c>
      <c r="B45" s="189" t="s">
        <v>178</v>
      </c>
      <c r="C45" s="189" t="s">
        <v>134</v>
      </c>
      <c r="D45" s="190" t="s">
        <v>219</v>
      </c>
      <c r="E45" s="323">
        <f t="shared" si="7"/>
        <v>1.88638316688776E-2</v>
      </c>
      <c r="F45" s="324"/>
      <c r="G45" s="325">
        <f t="shared" si="9"/>
        <v>4.6704997788589116E-2</v>
      </c>
      <c r="H45" s="241">
        <f t="shared" si="8"/>
        <v>0.52272727272727271</v>
      </c>
      <c r="I45" s="242">
        <f t="shared" si="8"/>
        <v>7.9545454545454544E-2</v>
      </c>
      <c r="J45" s="242">
        <f t="shared" si="8"/>
        <v>0.20454545454545456</v>
      </c>
      <c r="K45" s="242">
        <f t="shared" si="8"/>
        <v>0.19318181818181818</v>
      </c>
      <c r="L45" s="243">
        <f t="shared" si="8"/>
        <v>0.39772727272727271</v>
      </c>
    </row>
    <row r="46" spans="1:12" x14ac:dyDescent="0.2">
      <c r="A46" s="188" t="s">
        <v>232</v>
      </c>
      <c r="B46" s="189" t="s">
        <v>178</v>
      </c>
      <c r="C46" s="189" t="s">
        <v>134</v>
      </c>
      <c r="D46" s="190" t="s">
        <v>221</v>
      </c>
      <c r="E46" s="323">
        <f t="shared" si="7"/>
        <v>8.7168256034173497E-2</v>
      </c>
      <c r="F46" s="324"/>
      <c r="G46" s="325">
        <f t="shared" si="9"/>
        <v>9.7627274380497508E-2</v>
      </c>
      <c r="H46" s="241">
        <f t="shared" si="8"/>
        <v>0.57294117647058829</v>
      </c>
      <c r="I46" s="242">
        <f t="shared" si="8"/>
        <v>5.7647058823529412E-2</v>
      </c>
      <c r="J46" s="242">
        <f t="shared" si="8"/>
        <v>0.18941176470588236</v>
      </c>
      <c r="K46" s="242">
        <f t="shared" si="8"/>
        <v>0.18</v>
      </c>
      <c r="L46" s="243">
        <f t="shared" si="8"/>
        <v>0.36941176470588233</v>
      </c>
    </row>
    <row r="47" spans="1:12" x14ac:dyDescent="0.2">
      <c r="A47" s="188" t="s">
        <v>233</v>
      </c>
      <c r="B47" s="189" t="s">
        <v>178</v>
      </c>
      <c r="C47" s="189" t="s">
        <v>134</v>
      </c>
      <c r="D47" s="190" t="s">
        <v>223</v>
      </c>
      <c r="E47" s="323">
        <f t="shared" si="7"/>
        <v>4.6068296915542435E-2</v>
      </c>
      <c r="F47" s="324"/>
      <c r="G47" s="325">
        <f t="shared" si="9"/>
        <v>9.7361319883369241E-2</v>
      </c>
      <c r="H47" s="241">
        <f t="shared" si="8"/>
        <v>0.5513392857142857</v>
      </c>
      <c r="I47" s="242">
        <f t="shared" si="8"/>
        <v>6.0267857142857144E-2</v>
      </c>
      <c r="J47" s="242">
        <f t="shared" si="8"/>
        <v>0.21651785714285715</v>
      </c>
      <c r="K47" s="242">
        <f t="shared" si="8"/>
        <v>0.171875</v>
      </c>
      <c r="L47" s="243">
        <f t="shared" si="8"/>
        <v>0.38839285714285715</v>
      </c>
    </row>
    <row r="48" spans="1:12" x14ac:dyDescent="0.2">
      <c r="A48" s="188" t="s">
        <v>234</v>
      </c>
      <c r="B48" s="189" t="s">
        <v>178</v>
      </c>
      <c r="C48" s="189" t="s">
        <v>134</v>
      </c>
      <c r="D48" s="190" t="s">
        <v>225</v>
      </c>
      <c r="E48" s="323">
        <f t="shared" si="7"/>
        <v>8.0377777221568667E-3</v>
      </c>
      <c r="F48" s="324"/>
      <c r="G48" s="325">
        <f t="shared" si="9"/>
        <v>0.16441768735727633</v>
      </c>
      <c r="H48" s="241">
        <f t="shared" si="8"/>
        <v>0.59848484848484851</v>
      </c>
      <c r="I48" s="242">
        <f t="shared" si="8"/>
        <v>3.0303030303030304E-2</v>
      </c>
      <c r="J48" s="242">
        <f t="shared" si="8"/>
        <v>0.21212121212121213</v>
      </c>
      <c r="K48" s="242">
        <f t="shared" si="8"/>
        <v>0.15909090909090909</v>
      </c>
      <c r="L48" s="243">
        <f t="shared" si="8"/>
        <v>0.37121212121212122</v>
      </c>
    </row>
    <row r="49" spans="1:12" x14ac:dyDescent="0.2">
      <c r="A49" s="191" t="s">
        <v>235</v>
      </c>
      <c r="B49" s="192" t="s">
        <v>179</v>
      </c>
      <c r="C49" s="192" t="s">
        <v>134</v>
      </c>
      <c r="D49" s="193" t="s">
        <v>33</v>
      </c>
      <c r="E49" s="323">
        <f t="shared" si="7"/>
        <v>0.10922834330338148</v>
      </c>
      <c r="F49" s="324"/>
      <c r="G49" s="325">
        <f t="shared" si="9"/>
        <v>0.23730522456461961</v>
      </c>
      <c r="H49" s="241">
        <f t="shared" ref="H49:L54" si="10">H22/$G22</f>
        <v>0.51255310930861342</v>
      </c>
      <c r="I49" s="242">
        <f t="shared" si="10"/>
        <v>7.493240633449208E-2</v>
      </c>
      <c r="J49" s="242">
        <f t="shared" si="10"/>
        <v>0.22943221320973348</v>
      </c>
      <c r="K49" s="242">
        <f t="shared" si="10"/>
        <v>0.18308227114716108</v>
      </c>
      <c r="L49" s="243">
        <f t="shared" si="10"/>
        <v>0.41251448435689453</v>
      </c>
    </row>
    <row r="50" spans="1:12" x14ac:dyDescent="0.2">
      <c r="A50" s="188" t="s">
        <v>236</v>
      </c>
      <c r="B50" s="189" t="s">
        <v>178</v>
      </c>
      <c r="C50" s="189" t="s">
        <v>134</v>
      </c>
      <c r="D50" s="190" t="s">
        <v>177</v>
      </c>
      <c r="E50" s="323">
        <f t="shared" si="7"/>
        <v>7.9660267480956785E-3</v>
      </c>
      <c r="F50" s="324"/>
      <c r="G50" s="325">
        <f t="shared" si="9"/>
        <v>0.10305823209049016</v>
      </c>
      <c r="H50" s="241">
        <f t="shared" si="10"/>
        <v>0.58536585365853655</v>
      </c>
      <c r="I50" s="242">
        <f t="shared" si="10"/>
        <v>7.3170731707317069E-2</v>
      </c>
      <c r="J50" s="242">
        <f t="shared" si="10"/>
        <v>0.12195121951219512</v>
      </c>
      <c r="K50" s="242">
        <f t="shared" si="10"/>
        <v>0.21951219512195122</v>
      </c>
      <c r="L50" s="243">
        <f>L23/$G23</f>
        <v>0.34146341463414637</v>
      </c>
    </row>
    <row r="51" spans="1:12" x14ac:dyDescent="0.2">
      <c r="A51" s="194"/>
      <c r="B51" s="194"/>
      <c r="C51" s="194"/>
      <c r="D51" s="194"/>
      <c r="E51" s="326"/>
      <c r="F51" s="326"/>
      <c r="G51" s="327"/>
      <c r="H51" s="317"/>
      <c r="I51" s="238"/>
      <c r="J51" s="238"/>
      <c r="K51" s="238"/>
      <c r="L51" s="238"/>
    </row>
    <row r="52" spans="1:12" x14ac:dyDescent="0.2">
      <c r="A52" s="190"/>
      <c r="B52" s="190" t="s">
        <v>178</v>
      </c>
      <c r="C52" s="190"/>
      <c r="D52" s="190"/>
      <c r="E52" s="328">
        <f>E25/E$27</f>
        <v>0.56486872074687755</v>
      </c>
      <c r="F52" s="329"/>
      <c r="G52" s="330">
        <f>G25/E25</f>
        <v>7.7755425776092027E-2</v>
      </c>
      <c r="H52" s="244">
        <f t="shared" si="10"/>
        <v>0.53134260314565762</v>
      </c>
      <c r="I52" s="245">
        <f t="shared" si="10"/>
        <v>4.6728971962616821E-2</v>
      </c>
      <c r="J52" s="245">
        <f t="shared" si="10"/>
        <v>0.25210850239343513</v>
      </c>
      <c r="K52" s="245">
        <f t="shared" si="10"/>
        <v>0.16981992249829039</v>
      </c>
      <c r="L52" s="246">
        <f>L25/$G25</f>
        <v>0.42192842489172555</v>
      </c>
    </row>
    <row r="53" spans="1:12" x14ac:dyDescent="0.2">
      <c r="A53" s="190"/>
      <c r="B53" s="190" t="s">
        <v>179</v>
      </c>
      <c r="C53" s="190"/>
      <c r="D53" s="190"/>
      <c r="E53" s="328">
        <f>E26/E$27</f>
        <v>0.43513127925312239</v>
      </c>
      <c r="F53" s="329"/>
      <c r="G53" s="330">
        <f>G26/E26</f>
        <v>0.30739496571717823</v>
      </c>
      <c r="H53" s="244">
        <f t="shared" si="10"/>
        <v>0.50374251497005984</v>
      </c>
      <c r="I53" s="245">
        <f t="shared" si="10"/>
        <v>3.278443113772455E-2</v>
      </c>
      <c r="J53" s="245">
        <f t="shared" si="10"/>
        <v>0.32118263473053893</v>
      </c>
      <c r="K53" s="245">
        <f t="shared" si="10"/>
        <v>0.14229041916167665</v>
      </c>
      <c r="L53" s="246">
        <f>L26/$G26</f>
        <v>0.46347305389221555</v>
      </c>
    </row>
    <row r="54" spans="1:12" x14ac:dyDescent="0.2">
      <c r="A54" s="190"/>
      <c r="B54" s="190" t="s">
        <v>45</v>
      </c>
      <c r="C54" s="190"/>
      <c r="D54" s="190"/>
      <c r="E54" s="328">
        <f>E27/E$27</f>
        <v>1</v>
      </c>
      <c r="F54" s="329"/>
      <c r="G54" s="330">
        <f>G27/E27</f>
        <v>0.17767877255775535</v>
      </c>
      <c r="H54" s="244">
        <f t="shared" si="10"/>
        <v>0.51056516594353973</v>
      </c>
      <c r="I54" s="245">
        <f t="shared" si="10"/>
        <v>3.6231475742378991E-2</v>
      </c>
      <c r="J54" s="245">
        <f t="shared" si="10"/>
        <v>0.30410773651884826</v>
      </c>
      <c r="K54" s="245">
        <f t="shared" si="10"/>
        <v>0.149095621795233</v>
      </c>
      <c r="L54" s="246">
        <f>L27/$G27</f>
        <v>0.45320335831408126</v>
      </c>
    </row>
    <row r="55" spans="1:12" x14ac:dyDescent="0.2">
      <c r="B55" s="194"/>
      <c r="C55" s="194"/>
      <c r="E55" s="161"/>
      <c r="F55" s="161"/>
      <c r="G55" s="161"/>
      <c r="H55" s="161"/>
      <c r="I55" s="161"/>
      <c r="J55" s="161"/>
      <c r="K55" s="161"/>
      <c r="L55" s="161"/>
    </row>
    <row r="56" spans="1:12" x14ac:dyDescent="0.2">
      <c r="A56" s="190"/>
      <c r="B56" s="190"/>
      <c r="C56" s="189" t="s">
        <v>135</v>
      </c>
      <c r="D56" s="190"/>
      <c r="E56" s="328">
        <f>E29/E$31</f>
        <v>0.4752867953178318</v>
      </c>
      <c r="F56" s="329"/>
      <c r="G56" s="330">
        <f t="shared" ref="G56:L57" si="11">G29/G$31</f>
        <v>0.72288274074491465</v>
      </c>
      <c r="H56" s="244">
        <f t="shared" si="11"/>
        <v>0.71051760291358568</v>
      </c>
      <c r="I56" s="245">
        <f t="shared" si="11"/>
        <v>0.47122861586314152</v>
      </c>
      <c r="J56" s="245">
        <f t="shared" si="11"/>
        <v>0.81007967389290347</v>
      </c>
      <c r="K56" s="245">
        <f t="shared" si="11"/>
        <v>0.64852607709750565</v>
      </c>
      <c r="L56" s="246">
        <f t="shared" si="11"/>
        <v>0.75693149322392139</v>
      </c>
    </row>
    <row r="57" spans="1:12" x14ac:dyDescent="0.2">
      <c r="A57" s="190"/>
      <c r="B57" s="190"/>
      <c r="C57" s="189" t="s">
        <v>134</v>
      </c>
      <c r="D57" s="190"/>
      <c r="E57" s="328">
        <f>E30/E$31</f>
        <v>0.5247132046821682</v>
      </c>
      <c r="F57" s="329"/>
      <c r="G57" s="330">
        <f t="shared" si="11"/>
        <v>0.27711725925508535</v>
      </c>
      <c r="H57" s="244">
        <f t="shared" si="11"/>
        <v>0.28948239708641432</v>
      </c>
      <c r="I57" s="245">
        <f t="shared" si="11"/>
        <v>0.52877138413685842</v>
      </c>
      <c r="J57" s="245">
        <f t="shared" si="11"/>
        <v>0.18992032610709653</v>
      </c>
      <c r="K57" s="245">
        <f t="shared" si="11"/>
        <v>0.35147392290249435</v>
      </c>
      <c r="L57" s="246">
        <f t="shared" si="11"/>
        <v>0.24306850677607858</v>
      </c>
    </row>
    <row r="58" spans="1:12" x14ac:dyDescent="0.2">
      <c r="A58" s="190"/>
      <c r="B58" s="190"/>
      <c r="C58" s="190" t="s">
        <v>45</v>
      </c>
      <c r="D58" s="190"/>
      <c r="E58" s="328">
        <f>E31/E$27</f>
        <v>1</v>
      </c>
      <c r="F58" s="329"/>
      <c r="G58" s="330">
        <f>G31/E31</f>
        <v>0.17767877255775535</v>
      </c>
      <c r="H58" s="244">
        <f>H31/$G31</f>
        <v>0.51056516594353973</v>
      </c>
      <c r="I58" s="245">
        <f>I31/$G31</f>
        <v>3.6231475742378991E-2</v>
      </c>
      <c r="J58" s="245">
        <f>J31/$G31</f>
        <v>0.30410773651884826</v>
      </c>
      <c r="K58" s="245">
        <f>K31/$G31</f>
        <v>0.149095621795233</v>
      </c>
      <c r="L58" s="246">
        <f>L31/$G31</f>
        <v>0.45320335831408126</v>
      </c>
    </row>
  </sheetData>
  <mergeCells count="3">
    <mergeCell ref="A1:H1"/>
    <mergeCell ref="H3:L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theme="0" tint="-0.34998626667073579"/>
    <pageSetUpPr fitToPage="1"/>
  </sheetPr>
  <dimension ref="A1:I27"/>
  <sheetViews>
    <sheetView zoomScale="79" zoomScaleNormal="79" workbookViewId="0">
      <pane ySplit="1" topLeftCell="A2" activePane="bottomLeft" state="frozen"/>
      <selection activeCell="S23" sqref="S23"/>
      <selection pane="bottomLeft" activeCell="E31" sqref="E31"/>
    </sheetView>
  </sheetViews>
  <sheetFormatPr defaultColWidth="11.44140625" defaultRowHeight="12.75" customHeight="1" x14ac:dyDescent="0.2"/>
  <cols>
    <col min="1" max="1" width="11.44140625" style="14" customWidth="1"/>
    <col min="2" max="2" width="163.5546875" style="58" bestFit="1" customWidth="1"/>
    <col min="3" max="16384" width="11.44140625" style="23"/>
  </cols>
  <sheetData>
    <row r="1" spans="1:9" s="1" customFormat="1" ht="15.6" x14ac:dyDescent="0.3">
      <c r="A1" s="353" t="s">
        <v>323</v>
      </c>
      <c r="B1" s="354"/>
      <c r="C1" s="2"/>
      <c r="D1" s="2"/>
      <c r="E1" s="2"/>
      <c r="F1" s="2"/>
      <c r="G1" s="2"/>
      <c r="H1" s="14"/>
      <c r="I1" s="14"/>
    </row>
    <row r="2" spans="1:9" ht="12.75" customHeight="1" x14ac:dyDescent="0.2">
      <c r="B2" s="49"/>
    </row>
    <row r="3" spans="1:9" ht="12.75" customHeight="1" x14ac:dyDescent="0.2">
      <c r="A3" s="57" t="s">
        <v>139</v>
      </c>
    </row>
    <row r="4" spans="1:9" ht="12.75" customHeight="1" x14ac:dyDescent="0.25">
      <c r="A4" s="48">
        <v>1</v>
      </c>
      <c r="B4" t="s">
        <v>328</v>
      </c>
    </row>
    <row r="5" spans="1:9" ht="12.75" customHeight="1" x14ac:dyDescent="0.25">
      <c r="A5" s="48">
        <v>2</v>
      </c>
      <c r="B5" t="s">
        <v>329</v>
      </c>
    </row>
    <row r="6" spans="1:9" ht="12.75" customHeight="1" x14ac:dyDescent="0.25">
      <c r="A6" s="48">
        <v>3</v>
      </c>
      <c r="B6" t="s">
        <v>330</v>
      </c>
    </row>
    <row r="7" spans="1:9" ht="12.75" customHeight="1" x14ac:dyDescent="0.25">
      <c r="A7" s="48">
        <v>4</v>
      </c>
      <c r="B7" t="s">
        <v>331</v>
      </c>
    </row>
    <row r="8" spans="1:9" ht="12.75" customHeight="1" x14ac:dyDescent="0.25">
      <c r="A8" s="48">
        <v>5</v>
      </c>
      <c r="B8" t="s">
        <v>332</v>
      </c>
    </row>
    <row r="9" spans="1:9" ht="13.2" x14ac:dyDescent="0.25">
      <c r="A9" s="48">
        <v>6</v>
      </c>
      <c r="B9" t="s">
        <v>333</v>
      </c>
    </row>
    <row r="10" spans="1:9" ht="12.75" customHeight="1" x14ac:dyDescent="0.25">
      <c r="A10" s="48">
        <v>8</v>
      </c>
      <c r="B10" t="s">
        <v>334</v>
      </c>
    </row>
    <row r="11" spans="1:9" ht="12.75" customHeight="1" x14ac:dyDescent="0.25">
      <c r="A11" s="48">
        <v>9</v>
      </c>
      <c r="B11" t="s">
        <v>335</v>
      </c>
    </row>
    <row r="12" spans="1:9" ht="12.75" customHeight="1" x14ac:dyDescent="0.2">
      <c r="A12" s="60" t="s">
        <v>140</v>
      </c>
    </row>
    <row r="13" spans="1:9" ht="12.75" customHeight="1" x14ac:dyDescent="0.25">
      <c r="A13" s="48">
        <v>1</v>
      </c>
      <c r="B13" t="s">
        <v>336</v>
      </c>
    </row>
    <row r="14" spans="1:9" ht="12.75" customHeight="1" x14ac:dyDescent="0.25">
      <c r="A14" s="48">
        <v>2</v>
      </c>
      <c r="B14" t="s">
        <v>337</v>
      </c>
    </row>
    <row r="15" spans="1:9" ht="12.75" customHeight="1" x14ac:dyDescent="0.25">
      <c r="A15" s="48">
        <v>3</v>
      </c>
      <c r="B15" t="s">
        <v>338</v>
      </c>
    </row>
    <row r="16" spans="1:9" ht="12.75" customHeight="1" x14ac:dyDescent="0.25">
      <c r="A16" s="48">
        <v>4</v>
      </c>
      <c r="B16" t="s">
        <v>339</v>
      </c>
    </row>
    <row r="17" spans="1:2" ht="12.75" customHeight="1" x14ac:dyDescent="0.25">
      <c r="A17" s="48">
        <v>5</v>
      </c>
      <c r="B17" t="s">
        <v>340</v>
      </c>
    </row>
    <row r="18" spans="1:2" ht="12.75" customHeight="1" x14ac:dyDescent="0.2">
      <c r="A18" s="60" t="s">
        <v>141</v>
      </c>
    </row>
    <row r="19" spans="1:2" ht="12.75" customHeight="1" x14ac:dyDescent="0.25">
      <c r="A19" s="48">
        <v>1</v>
      </c>
      <c r="B19" t="s">
        <v>341</v>
      </c>
    </row>
    <row r="20" spans="1:2" ht="12.75" customHeight="1" x14ac:dyDescent="0.2">
      <c r="A20" s="60" t="s">
        <v>142</v>
      </c>
    </row>
    <row r="21" spans="1:2" ht="12.75" customHeight="1" x14ac:dyDescent="0.25">
      <c r="A21" s="48" t="s">
        <v>39</v>
      </c>
      <c r="B21" t="s">
        <v>342</v>
      </c>
    </row>
    <row r="22" spans="1:2" ht="12.75" customHeight="1" x14ac:dyDescent="0.25">
      <c r="A22" s="48" t="s">
        <v>40</v>
      </c>
      <c r="B22" t="s">
        <v>343</v>
      </c>
    </row>
    <row r="23" spans="1:2" ht="12.75" customHeight="1" x14ac:dyDescent="0.25">
      <c r="A23" s="48" t="s">
        <v>201</v>
      </c>
      <c r="B23" t="s">
        <v>344</v>
      </c>
    </row>
    <row r="24" spans="1:2" ht="12.75" customHeight="1" x14ac:dyDescent="0.25">
      <c r="A24" s="48" t="s">
        <v>202</v>
      </c>
      <c r="B24" t="s">
        <v>345</v>
      </c>
    </row>
    <row r="25" spans="1:2" ht="12.75" customHeight="1" x14ac:dyDescent="0.2">
      <c r="A25" s="60" t="s">
        <v>147</v>
      </c>
    </row>
    <row r="26" spans="1:2" ht="12.75" customHeight="1" x14ac:dyDescent="0.25">
      <c r="B26" t="s">
        <v>346</v>
      </c>
    </row>
    <row r="27" spans="1:2" ht="12.75" customHeight="1" x14ac:dyDescent="0.2">
      <c r="B27" s="59"/>
    </row>
  </sheetData>
  <mergeCells count="1">
    <mergeCell ref="A1:B1"/>
  </mergeCells>
  <phoneticPr fontId="4" type="noConversion"/>
  <pageMargins left="0.75" right="0.75" top="1" bottom="1" header="0.5" footer="0.5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92D050"/>
    <pageSetUpPr fitToPage="1"/>
  </sheetPr>
  <dimension ref="A1:K73"/>
  <sheetViews>
    <sheetView zoomScaleNormal="100" workbookViewId="0">
      <pane ySplit="4" topLeftCell="A20" activePane="bottomLeft" state="frozenSplit"/>
      <selection activeCell="S23" sqref="S23"/>
      <selection pane="bottomLeft" activeCell="A35" sqref="A35"/>
    </sheetView>
  </sheetViews>
  <sheetFormatPr defaultColWidth="11.44140625" defaultRowHeight="12.75" customHeight="1" x14ac:dyDescent="0.2"/>
  <cols>
    <col min="1" max="1" width="22.109375" style="35" customWidth="1"/>
    <col min="2" max="2" width="8.44140625" style="36" customWidth="1"/>
    <col min="3" max="3" width="11.88671875" style="36" customWidth="1"/>
    <col min="4" max="4" width="9.33203125" style="36" bestFit="1" customWidth="1"/>
    <col min="5" max="5" width="10.109375" style="36" bestFit="1" customWidth="1"/>
    <col min="6" max="6" width="11.44140625" style="37" customWidth="1"/>
    <col min="7" max="7" width="11.5546875" style="37" customWidth="1"/>
    <col min="8" max="8" width="11.44140625" style="37" customWidth="1"/>
    <col min="9" max="9" width="5.109375" style="37" bestFit="1" customWidth="1"/>
    <col min="10" max="16384" width="11.44140625" style="31"/>
  </cols>
  <sheetData>
    <row r="1" spans="1:11" s="1" customFormat="1" ht="13.2" x14ac:dyDescent="0.25">
      <c r="A1" s="355" t="s">
        <v>323</v>
      </c>
      <c r="B1" s="356"/>
      <c r="C1" s="356"/>
      <c r="D1" s="356"/>
      <c r="E1" s="356"/>
      <c r="F1" s="356"/>
      <c r="G1" s="356"/>
      <c r="H1" s="356"/>
      <c r="I1" s="357"/>
    </row>
    <row r="2" spans="1:11" ht="12.75" customHeight="1" x14ac:dyDescent="0.2">
      <c r="A2" s="64" t="s">
        <v>165</v>
      </c>
      <c r="I2" s="77"/>
    </row>
    <row r="3" spans="1:11" ht="12.75" customHeight="1" x14ac:dyDescent="0.2">
      <c r="A3" s="365" t="s">
        <v>43</v>
      </c>
      <c r="B3" s="360" t="s">
        <v>46</v>
      </c>
      <c r="C3" s="361"/>
      <c r="D3" s="361"/>
      <c r="E3" s="361"/>
      <c r="F3" s="362" t="s">
        <v>47</v>
      </c>
      <c r="G3" s="363"/>
      <c r="H3" s="363"/>
      <c r="I3" s="364"/>
    </row>
    <row r="4" spans="1:11" ht="24" customHeight="1" x14ac:dyDescent="0.2">
      <c r="A4" s="366"/>
      <c r="B4" s="203" t="s">
        <v>319</v>
      </c>
      <c r="C4" s="203" t="s">
        <v>148</v>
      </c>
      <c r="D4" s="203" t="s">
        <v>44</v>
      </c>
      <c r="E4" s="203" t="s">
        <v>45</v>
      </c>
      <c r="F4" s="203" t="s">
        <v>319</v>
      </c>
      <c r="G4" s="203" t="s">
        <v>148</v>
      </c>
      <c r="H4" s="203" t="s">
        <v>44</v>
      </c>
      <c r="I4" s="204" t="s">
        <v>45</v>
      </c>
    </row>
    <row r="5" spans="1:11" ht="12.75" customHeight="1" x14ac:dyDescent="0.2">
      <c r="A5" s="73" t="s">
        <v>48</v>
      </c>
      <c r="B5" s="2"/>
      <c r="C5" s="2"/>
      <c r="D5" s="6"/>
      <c r="E5" s="2"/>
      <c r="F5" s="2"/>
      <c r="G5" s="2"/>
      <c r="H5" s="2"/>
      <c r="I5" s="74"/>
    </row>
    <row r="6" spans="1:11" s="1" customFormat="1" ht="12.75" customHeight="1" x14ac:dyDescent="0.2">
      <c r="A6" s="76">
        <v>1980</v>
      </c>
      <c r="B6" s="34">
        <v>102524</v>
      </c>
      <c r="C6" s="34">
        <v>57465</v>
      </c>
      <c r="D6" s="34">
        <v>176711</v>
      </c>
      <c r="E6" s="34">
        <v>336700</v>
      </c>
      <c r="F6" s="21">
        <v>30.44965844965845</v>
      </c>
      <c r="G6" s="21">
        <v>17.067122067122067</v>
      </c>
      <c r="H6" s="21">
        <v>52.483219483219486</v>
      </c>
      <c r="I6" s="75">
        <v>100</v>
      </c>
    </row>
    <row r="7" spans="1:11" s="1" customFormat="1" ht="12.75" customHeight="1" x14ac:dyDescent="0.2">
      <c r="A7" s="76">
        <v>1985</v>
      </c>
      <c r="B7" s="34">
        <v>113908</v>
      </c>
      <c r="C7" s="34">
        <v>51259</v>
      </c>
      <c r="D7" s="34">
        <v>135625</v>
      </c>
      <c r="E7" s="34">
        <v>300792</v>
      </c>
      <c r="F7" s="21">
        <v>37.869358227612437</v>
      </c>
      <c r="G7" s="21">
        <v>17.041344184685762</v>
      </c>
      <c r="H7" s="21">
        <v>45.0892975877018</v>
      </c>
      <c r="I7" s="75">
        <v>100</v>
      </c>
      <c r="K7" s="273"/>
    </row>
    <row r="8" spans="1:11" s="1" customFormat="1" ht="12.75" customHeight="1" x14ac:dyDescent="0.2">
      <c r="A8" s="76">
        <v>1990</v>
      </c>
      <c r="B8" s="34">
        <v>137035</v>
      </c>
      <c r="C8" s="34">
        <v>62327</v>
      </c>
      <c r="D8" s="34">
        <v>130132</v>
      </c>
      <c r="E8" s="34">
        <v>329494</v>
      </c>
      <c r="F8" s="21">
        <v>41.589528185642223</v>
      </c>
      <c r="G8" s="21">
        <v>18.915974190728814</v>
      </c>
      <c r="H8" s="21">
        <v>39.494497623628959</v>
      </c>
      <c r="I8" s="75">
        <v>100</v>
      </c>
      <c r="K8" s="273"/>
    </row>
    <row r="9" spans="1:11" s="1" customFormat="1" ht="12.75" customHeight="1" x14ac:dyDescent="0.2">
      <c r="A9" s="76">
        <v>1995</v>
      </c>
      <c r="B9" s="9" t="s">
        <v>7</v>
      </c>
      <c r="C9" s="9" t="s">
        <v>7</v>
      </c>
      <c r="D9" s="9" t="s">
        <v>7</v>
      </c>
      <c r="E9" s="34">
        <v>428532</v>
      </c>
      <c r="F9" s="10" t="s">
        <v>7</v>
      </c>
      <c r="G9" s="10" t="s">
        <v>7</v>
      </c>
      <c r="H9" s="10" t="s">
        <v>7</v>
      </c>
      <c r="I9" s="75">
        <v>100</v>
      </c>
      <c r="K9" s="273"/>
    </row>
    <row r="10" spans="1:11" s="1" customFormat="1" ht="12.75" customHeight="1" x14ac:dyDescent="0.2">
      <c r="A10" s="76">
        <v>1996</v>
      </c>
      <c r="B10" s="9" t="s">
        <v>7</v>
      </c>
      <c r="C10" s="9" t="s">
        <v>7</v>
      </c>
      <c r="D10" s="9" t="s">
        <v>7</v>
      </c>
      <c r="E10" s="34">
        <v>367603</v>
      </c>
      <c r="F10" s="10" t="s">
        <v>7</v>
      </c>
      <c r="G10" s="10" t="s">
        <v>7</v>
      </c>
      <c r="H10" s="10" t="s">
        <v>7</v>
      </c>
      <c r="I10" s="75">
        <v>100</v>
      </c>
      <c r="K10" s="273"/>
    </row>
    <row r="11" spans="1:11" s="1" customFormat="1" ht="12.75" customHeight="1" x14ac:dyDescent="0.2">
      <c r="A11" s="76">
        <v>1997</v>
      </c>
      <c r="B11" s="9" t="s">
        <v>7</v>
      </c>
      <c r="C11" s="9" t="s">
        <v>7</v>
      </c>
      <c r="D11" s="9" t="s">
        <v>7</v>
      </c>
      <c r="E11" s="34">
        <v>395505</v>
      </c>
      <c r="F11" s="10" t="s">
        <v>7</v>
      </c>
      <c r="G11" s="10" t="s">
        <v>7</v>
      </c>
      <c r="H11" s="10" t="s">
        <v>7</v>
      </c>
      <c r="I11" s="75">
        <v>100</v>
      </c>
      <c r="K11" s="273"/>
    </row>
    <row r="12" spans="1:11" s="1" customFormat="1" ht="12.75" customHeight="1" x14ac:dyDescent="0.2">
      <c r="A12" s="76">
        <v>1998</v>
      </c>
      <c r="B12" s="9" t="s">
        <v>7</v>
      </c>
      <c r="C12" s="9" t="s">
        <v>7</v>
      </c>
      <c r="D12" s="9" t="s">
        <v>7</v>
      </c>
      <c r="E12" s="34">
        <v>351526</v>
      </c>
      <c r="F12" s="10" t="s">
        <v>7</v>
      </c>
      <c r="G12" s="10" t="s">
        <v>7</v>
      </c>
      <c r="H12" s="10" t="s">
        <v>7</v>
      </c>
      <c r="I12" s="75">
        <v>100</v>
      </c>
      <c r="K12" s="273"/>
    </row>
    <row r="13" spans="1:11" s="1" customFormat="1" ht="12.75" customHeight="1" x14ac:dyDescent="0.2">
      <c r="A13" s="76">
        <v>1999</v>
      </c>
      <c r="B13" s="9" t="s">
        <v>7</v>
      </c>
      <c r="C13" s="9" t="s">
        <v>7</v>
      </c>
      <c r="D13" s="9" t="s">
        <v>7</v>
      </c>
      <c r="E13" s="34">
        <v>402898</v>
      </c>
      <c r="F13" s="10" t="s">
        <v>7</v>
      </c>
      <c r="G13" s="10" t="s">
        <v>7</v>
      </c>
      <c r="H13" s="10" t="s">
        <v>7</v>
      </c>
      <c r="I13" s="75">
        <v>100</v>
      </c>
      <c r="K13" s="273"/>
    </row>
    <row r="14" spans="1:11" s="1" customFormat="1" ht="12.75" customHeight="1" x14ac:dyDescent="0.2">
      <c r="A14" s="76">
        <v>2000</v>
      </c>
      <c r="B14" s="9" t="s">
        <v>7</v>
      </c>
      <c r="C14" s="9" t="s">
        <v>7</v>
      </c>
      <c r="D14" s="9" t="s">
        <v>7</v>
      </c>
      <c r="E14" s="34">
        <v>411623</v>
      </c>
      <c r="F14" s="10" t="s">
        <v>7</v>
      </c>
      <c r="G14" s="10" t="s">
        <v>7</v>
      </c>
      <c r="H14" s="10" t="s">
        <v>7</v>
      </c>
      <c r="I14" s="75">
        <v>100</v>
      </c>
      <c r="K14" s="273"/>
    </row>
    <row r="15" spans="1:11" s="1" customFormat="1" ht="12.75" customHeight="1" x14ac:dyDescent="0.2">
      <c r="A15" s="76">
        <v>2001</v>
      </c>
      <c r="B15" s="9" t="s">
        <v>7</v>
      </c>
      <c r="C15" s="9" t="s">
        <v>7</v>
      </c>
      <c r="D15" s="9" t="s">
        <v>7</v>
      </c>
      <c r="E15" s="34">
        <v>386380</v>
      </c>
      <c r="F15" s="10" t="s">
        <v>7</v>
      </c>
      <c r="G15" s="10" t="s">
        <v>7</v>
      </c>
      <c r="H15" s="10" t="s">
        <v>7</v>
      </c>
      <c r="I15" s="75">
        <v>100</v>
      </c>
      <c r="K15" s="273"/>
    </row>
    <row r="16" spans="1:11" s="1" customFormat="1" ht="12.75" customHeight="1" x14ac:dyDescent="0.2">
      <c r="A16" s="76">
        <v>2002</v>
      </c>
      <c r="B16" s="9" t="s">
        <v>7</v>
      </c>
      <c r="C16" s="9" t="s">
        <v>7</v>
      </c>
      <c r="D16" s="9" t="s">
        <v>7</v>
      </c>
      <c r="E16" s="34">
        <v>397289</v>
      </c>
      <c r="F16" s="10" t="s">
        <v>7</v>
      </c>
      <c r="G16" s="10" t="s">
        <v>7</v>
      </c>
      <c r="H16" s="10" t="s">
        <v>7</v>
      </c>
      <c r="I16" s="75">
        <v>100</v>
      </c>
      <c r="K16" s="273"/>
    </row>
    <row r="17" spans="1:11" s="1" customFormat="1" ht="12.75" customHeight="1" x14ac:dyDescent="0.2">
      <c r="A17" s="76">
        <v>2003</v>
      </c>
      <c r="B17" s="9" t="s">
        <v>7</v>
      </c>
      <c r="C17" s="9" t="s">
        <v>7</v>
      </c>
      <c r="D17" s="9" t="s">
        <v>7</v>
      </c>
      <c r="E17" s="34">
        <v>378159</v>
      </c>
      <c r="F17" s="10" t="s">
        <v>7</v>
      </c>
      <c r="G17" s="10" t="s">
        <v>7</v>
      </c>
      <c r="H17" s="10" t="s">
        <v>7</v>
      </c>
      <c r="I17" s="75">
        <v>100</v>
      </c>
      <c r="K17" s="273"/>
    </row>
    <row r="18" spans="1:11" s="1" customFormat="1" ht="12.75" customHeight="1" x14ac:dyDescent="0.2">
      <c r="A18" s="76">
        <v>2004</v>
      </c>
      <c r="B18" s="9" t="s">
        <v>7</v>
      </c>
      <c r="C18" s="9" t="s">
        <v>7</v>
      </c>
      <c r="D18" s="9" t="s">
        <v>7</v>
      </c>
      <c r="E18" s="34">
        <v>346692</v>
      </c>
      <c r="F18" s="10" t="s">
        <v>7</v>
      </c>
      <c r="G18" s="10" t="s">
        <v>7</v>
      </c>
      <c r="H18" s="10" t="s">
        <v>7</v>
      </c>
      <c r="I18" s="75">
        <v>100</v>
      </c>
      <c r="K18" s="273"/>
    </row>
    <row r="19" spans="1:11" s="1" customFormat="1" ht="12.75" customHeight="1" x14ac:dyDescent="0.2">
      <c r="A19" s="76">
        <v>2005</v>
      </c>
      <c r="B19" s="9" t="s">
        <v>7</v>
      </c>
      <c r="C19" s="9" t="s">
        <v>7</v>
      </c>
      <c r="D19" s="9" t="s">
        <v>7</v>
      </c>
      <c r="E19" s="34">
        <v>337863</v>
      </c>
      <c r="F19" s="10" t="s">
        <v>7</v>
      </c>
      <c r="G19" s="10" t="s">
        <v>7</v>
      </c>
      <c r="H19" s="10" t="s">
        <v>7</v>
      </c>
      <c r="I19" s="75">
        <v>100</v>
      </c>
      <c r="K19" s="273"/>
    </row>
    <row r="20" spans="1:11" s="1" customFormat="1" ht="12.75" customHeight="1" x14ac:dyDescent="0.2">
      <c r="A20" s="76">
        <v>2006</v>
      </c>
      <c r="B20" s="9" t="s">
        <v>7</v>
      </c>
      <c r="C20" s="9" t="s">
        <v>7</v>
      </c>
      <c r="D20" s="9" t="s">
        <v>7</v>
      </c>
      <c r="E20" s="34">
        <v>348453</v>
      </c>
      <c r="F20" s="10" t="s">
        <v>7</v>
      </c>
      <c r="G20" s="10" t="s">
        <v>7</v>
      </c>
      <c r="H20" s="10" t="s">
        <v>7</v>
      </c>
      <c r="I20" s="75">
        <v>100</v>
      </c>
      <c r="K20" s="273"/>
    </row>
    <row r="21" spans="1:11" s="1" customFormat="1" ht="12.75" customHeight="1" x14ac:dyDescent="0.2">
      <c r="A21" s="76">
        <v>2007</v>
      </c>
      <c r="B21" s="9" t="s">
        <v>7</v>
      </c>
      <c r="C21" s="9" t="s">
        <v>7</v>
      </c>
      <c r="D21" s="9" t="s">
        <v>7</v>
      </c>
      <c r="E21" s="34">
        <v>352132</v>
      </c>
      <c r="F21" s="10" t="s">
        <v>7</v>
      </c>
      <c r="G21" s="10" t="s">
        <v>7</v>
      </c>
      <c r="H21" s="10" t="s">
        <v>7</v>
      </c>
      <c r="I21" s="75">
        <v>100</v>
      </c>
      <c r="K21" s="273"/>
    </row>
    <row r="22" spans="1:11" s="1" customFormat="1" ht="12.75" customHeight="1" x14ac:dyDescent="0.2">
      <c r="A22" s="76">
        <v>2008</v>
      </c>
      <c r="B22" s="9" t="s">
        <v>7</v>
      </c>
      <c r="C22" s="9" t="s">
        <v>7</v>
      </c>
      <c r="D22" s="9" t="s">
        <v>7</v>
      </c>
      <c r="E22" s="34">
        <v>317598.52567634196</v>
      </c>
      <c r="F22" s="10" t="s">
        <v>7</v>
      </c>
      <c r="G22" s="10" t="s">
        <v>7</v>
      </c>
      <c r="H22" s="10" t="s">
        <v>7</v>
      </c>
      <c r="I22" s="75">
        <v>100</v>
      </c>
      <c r="K22" s="273"/>
    </row>
    <row r="23" spans="1:11" s="1" customFormat="1" ht="12.75" customHeight="1" x14ac:dyDescent="0.2">
      <c r="A23" s="76">
        <v>2009</v>
      </c>
      <c r="B23" s="9" t="s">
        <v>7</v>
      </c>
      <c r="C23" s="9" t="s">
        <v>7</v>
      </c>
      <c r="D23" s="9" t="s">
        <v>7</v>
      </c>
      <c r="E23" s="34">
        <v>297824.19085440383</v>
      </c>
      <c r="F23" s="10" t="s">
        <v>7</v>
      </c>
      <c r="G23" s="10" t="s">
        <v>7</v>
      </c>
      <c r="H23" s="10" t="s">
        <v>7</v>
      </c>
      <c r="I23" s="75">
        <v>100</v>
      </c>
      <c r="K23" s="273"/>
    </row>
    <row r="24" spans="1:11" s="1" customFormat="1" ht="12.75" customHeight="1" x14ac:dyDescent="0.2">
      <c r="A24" s="76">
        <v>2010</v>
      </c>
      <c r="B24" s="9" t="s">
        <v>7</v>
      </c>
      <c r="C24" s="9" t="s">
        <v>7</v>
      </c>
      <c r="D24" s="9" t="s">
        <v>7</v>
      </c>
      <c r="E24" s="34">
        <v>296148.71300809109</v>
      </c>
      <c r="F24" s="10" t="s">
        <v>7</v>
      </c>
      <c r="G24" s="10" t="s">
        <v>7</v>
      </c>
      <c r="H24" s="10" t="s">
        <v>7</v>
      </c>
      <c r="I24" s="75">
        <v>100</v>
      </c>
      <c r="K24" s="273"/>
    </row>
    <row r="25" spans="1:11" s="1" customFormat="1" ht="12.75" customHeight="1" x14ac:dyDescent="0.2">
      <c r="A25" s="76">
        <v>2011</v>
      </c>
      <c r="B25" s="9" t="s">
        <v>7</v>
      </c>
      <c r="C25" s="9" t="s">
        <v>7</v>
      </c>
      <c r="D25" s="9" t="s">
        <v>7</v>
      </c>
      <c r="E25" s="34">
        <v>289140.21917499608</v>
      </c>
      <c r="F25" s="10" t="s">
        <v>7</v>
      </c>
      <c r="G25" s="10" t="s">
        <v>7</v>
      </c>
      <c r="H25" s="10" t="s">
        <v>7</v>
      </c>
      <c r="I25" s="75">
        <v>100</v>
      </c>
      <c r="K25" s="273"/>
    </row>
    <row r="26" spans="1:11" s="1" customFormat="1" ht="12.75" customHeight="1" x14ac:dyDescent="0.2">
      <c r="A26" s="76">
        <v>2012</v>
      </c>
      <c r="B26" s="9" t="s">
        <v>7</v>
      </c>
      <c r="C26" s="9" t="s">
        <v>7</v>
      </c>
      <c r="D26" s="9" t="s">
        <v>7</v>
      </c>
      <c r="E26" s="34">
        <v>291342.84499999997</v>
      </c>
      <c r="F26" s="10" t="s">
        <v>7</v>
      </c>
      <c r="G26" s="10" t="s">
        <v>7</v>
      </c>
      <c r="H26" s="10" t="s">
        <v>7</v>
      </c>
      <c r="I26" s="75">
        <v>100</v>
      </c>
      <c r="K26" s="273"/>
    </row>
    <row r="27" spans="1:11" s="1" customFormat="1" ht="12.75" customHeight="1" x14ac:dyDescent="0.2">
      <c r="A27" s="76">
        <v>2013</v>
      </c>
      <c r="B27" s="9" t="s">
        <v>7</v>
      </c>
      <c r="C27" s="9" t="s">
        <v>7</v>
      </c>
      <c r="D27" s="9" t="s">
        <v>7</v>
      </c>
      <c r="E27" s="34">
        <v>300563.38900000002</v>
      </c>
      <c r="F27" s="10" t="s">
        <v>7</v>
      </c>
      <c r="G27" s="10" t="s">
        <v>7</v>
      </c>
      <c r="H27" s="10" t="s">
        <v>7</v>
      </c>
      <c r="I27" s="75">
        <v>100</v>
      </c>
      <c r="K27" s="273"/>
    </row>
    <row r="28" spans="1:11" s="1" customFormat="1" ht="12.75" customHeight="1" x14ac:dyDescent="0.2">
      <c r="A28" s="76">
        <v>2014</v>
      </c>
      <c r="B28" s="9" t="s">
        <v>7</v>
      </c>
      <c r="C28" s="9" t="s">
        <v>7</v>
      </c>
      <c r="D28" s="9" t="s">
        <v>7</v>
      </c>
      <c r="E28" s="34">
        <v>299422.826</v>
      </c>
      <c r="F28" s="10" t="s">
        <v>7</v>
      </c>
      <c r="G28" s="10" t="s">
        <v>7</v>
      </c>
      <c r="H28" s="10" t="s">
        <v>7</v>
      </c>
      <c r="I28" s="75">
        <v>100</v>
      </c>
      <c r="K28" s="273"/>
    </row>
    <row r="29" spans="1:11" s="1" customFormat="1" ht="12.75" customHeight="1" x14ac:dyDescent="0.2">
      <c r="A29" s="76">
        <v>2015</v>
      </c>
      <c r="B29" s="9" t="s">
        <v>7</v>
      </c>
      <c r="C29" s="9" t="s">
        <v>7</v>
      </c>
      <c r="D29" s="9" t="s">
        <v>7</v>
      </c>
      <c r="E29" s="34">
        <v>295008.158</v>
      </c>
      <c r="F29" s="10" t="s">
        <v>7</v>
      </c>
      <c r="G29" s="10" t="s">
        <v>7</v>
      </c>
      <c r="H29" s="10" t="s">
        <v>7</v>
      </c>
      <c r="I29" s="75">
        <v>100</v>
      </c>
      <c r="K29" s="273"/>
    </row>
    <row r="30" spans="1:11" s="1" customFormat="1" ht="12.75" customHeight="1" x14ac:dyDescent="0.2">
      <c r="A30" s="76">
        <v>2016</v>
      </c>
      <c r="B30" s="9" t="s">
        <v>7</v>
      </c>
      <c r="C30" s="9" t="s">
        <v>7</v>
      </c>
      <c r="D30" s="9" t="s">
        <v>7</v>
      </c>
      <c r="E30" s="34">
        <v>292428.50786000001</v>
      </c>
      <c r="F30" s="10" t="s">
        <v>7</v>
      </c>
      <c r="G30" s="10" t="s">
        <v>7</v>
      </c>
      <c r="H30" s="10" t="s">
        <v>7</v>
      </c>
      <c r="I30" s="75">
        <v>100</v>
      </c>
      <c r="K30" s="273"/>
    </row>
    <row r="31" spans="1:11" s="1" customFormat="1" ht="12.75" customHeight="1" x14ac:dyDescent="0.2">
      <c r="A31" s="76">
        <v>2017</v>
      </c>
      <c r="B31" s="9" t="s">
        <v>7</v>
      </c>
      <c r="C31" s="9" t="s">
        <v>7</v>
      </c>
      <c r="D31" s="9" t="s">
        <v>7</v>
      </c>
      <c r="E31" s="34">
        <v>300075.87372000003</v>
      </c>
      <c r="F31" s="10" t="s">
        <v>7</v>
      </c>
      <c r="G31" s="10" t="s">
        <v>7</v>
      </c>
      <c r="H31" s="10" t="s">
        <v>7</v>
      </c>
      <c r="I31" s="75">
        <v>100</v>
      </c>
      <c r="K31" s="273"/>
    </row>
    <row r="32" spans="1:11" s="1" customFormat="1" ht="12.75" customHeight="1" x14ac:dyDescent="0.2">
      <c r="A32" s="76">
        <v>2018</v>
      </c>
      <c r="B32" s="9" t="s">
        <v>7</v>
      </c>
      <c r="C32" s="9" t="s">
        <v>7</v>
      </c>
      <c r="D32" s="9" t="s">
        <v>7</v>
      </c>
      <c r="E32" s="34">
        <v>285484.41311000002</v>
      </c>
      <c r="F32" s="10" t="s">
        <v>7</v>
      </c>
      <c r="G32" s="10" t="s">
        <v>7</v>
      </c>
      <c r="H32" s="10" t="s">
        <v>7</v>
      </c>
      <c r="I32" s="75">
        <v>100</v>
      </c>
      <c r="K32" s="273"/>
    </row>
    <row r="33" spans="1:11" s="1" customFormat="1" ht="12.75" customHeight="1" x14ac:dyDescent="0.2">
      <c r="A33" s="76">
        <v>2019</v>
      </c>
      <c r="B33" s="287" t="s">
        <v>7</v>
      </c>
      <c r="C33" s="287" t="s">
        <v>7</v>
      </c>
      <c r="D33" s="287" t="s">
        <v>7</v>
      </c>
      <c r="E33" s="288">
        <v>283938.01607999997</v>
      </c>
      <c r="F33" s="289" t="s">
        <v>7</v>
      </c>
      <c r="G33" s="289" t="s">
        <v>7</v>
      </c>
      <c r="H33" s="289" t="s">
        <v>7</v>
      </c>
      <c r="I33" s="290">
        <v>100</v>
      </c>
      <c r="K33" s="273"/>
    </row>
    <row r="34" spans="1:11" s="1" customFormat="1" ht="12.75" customHeight="1" x14ac:dyDescent="0.2">
      <c r="A34" s="76">
        <v>2020</v>
      </c>
      <c r="B34" s="287" t="s">
        <v>7</v>
      </c>
      <c r="C34" s="287" t="s">
        <v>7</v>
      </c>
      <c r="D34" s="287" t="s">
        <v>7</v>
      </c>
      <c r="E34" s="288">
        <v>274337.46688000002</v>
      </c>
      <c r="F34" s="289" t="s">
        <v>7</v>
      </c>
      <c r="G34" s="289" t="s">
        <v>7</v>
      </c>
      <c r="H34" s="289" t="s">
        <v>7</v>
      </c>
      <c r="I34" s="290">
        <v>100</v>
      </c>
      <c r="K34" s="273"/>
    </row>
    <row r="35" spans="1:11" s="1" customFormat="1" ht="12.75" customHeight="1" x14ac:dyDescent="0.2">
      <c r="A35" s="64">
        <v>2021</v>
      </c>
      <c r="B35" s="291" t="s">
        <v>7</v>
      </c>
      <c r="C35" s="291" t="s">
        <v>7</v>
      </c>
      <c r="D35" s="291" t="s">
        <v>7</v>
      </c>
      <c r="E35" s="292">
        <v>278254.05597000004</v>
      </c>
      <c r="F35" s="293" t="s">
        <v>7</v>
      </c>
      <c r="G35" s="293" t="s">
        <v>7</v>
      </c>
      <c r="H35" s="293" t="s">
        <v>7</v>
      </c>
      <c r="I35" s="93">
        <v>100</v>
      </c>
      <c r="K35" s="273"/>
    </row>
    <row r="36" spans="1:11" ht="12.75" customHeight="1" x14ac:dyDescent="0.2">
      <c r="A36" s="64"/>
      <c r="B36" s="6"/>
      <c r="C36" s="6"/>
      <c r="D36" s="6"/>
      <c r="E36" s="6"/>
      <c r="F36" s="12"/>
      <c r="G36" s="12"/>
      <c r="H36" s="12"/>
      <c r="I36" s="78"/>
    </row>
    <row r="37" spans="1:11" ht="12.75" customHeight="1" x14ac:dyDescent="0.2">
      <c r="A37" s="73" t="s">
        <v>49</v>
      </c>
      <c r="B37" s="2"/>
      <c r="C37" s="2"/>
      <c r="D37" s="6"/>
      <c r="E37" s="2"/>
      <c r="F37" s="8"/>
      <c r="G37" s="8"/>
      <c r="H37" s="8"/>
      <c r="I37" s="79"/>
    </row>
    <row r="38" spans="1:11" s="1" customFormat="1" ht="12.75" customHeight="1" x14ac:dyDescent="0.2">
      <c r="A38" s="76">
        <v>1980</v>
      </c>
      <c r="B38" s="9">
        <v>12391424</v>
      </c>
      <c r="C38" s="9">
        <v>2883017</v>
      </c>
      <c r="D38" s="9">
        <v>3036791</v>
      </c>
      <c r="E38" s="9">
        <v>18311232</v>
      </c>
      <c r="F38" s="21">
        <v>67.671164889396849</v>
      </c>
      <c r="G38" s="21">
        <v>15.744527730302362</v>
      </c>
      <c r="H38" s="21">
        <v>16.584307380300789</v>
      </c>
      <c r="I38" s="75">
        <v>100</v>
      </c>
    </row>
    <row r="39" spans="1:11" s="1" customFormat="1" ht="12.75" customHeight="1" x14ac:dyDescent="0.2">
      <c r="A39" s="76">
        <v>1985</v>
      </c>
      <c r="B39" s="9">
        <v>16649095</v>
      </c>
      <c r="C39" s="9">
        <v>2903757</v>
      </c>
      <c r="D39" s="9">
        <v>2553621</v>
      </c>
      <c r="E39" s="9">
        <v>22106473</v>
      </c>
      <c r="F39" s="21">
        <v>75.31321255995924</v>
      </c>
      <c r="G39" s="21">
        <v>13.135324662599954</v>
      </c>
      <c r="H39" s="21">
        <v>11.551462777440797</v>
      </c>
      <c r="I39" s="75">
        <v>100</v>
      </c>
      <c r="K39" s="273"/>
    </row>
    <row r="40" spans="1:11" s="1" customFormat="1" ht="12.75" customHeight="1" x14ac:dyDescent="0.2">
      <c r="A40" s="76">
        <v>1990</v>
      </c>
      <c r="B40" s="9">
        <v>24038702</v>
      </c>
      <c r="C40" s="9">
        <v>4811235</v>
      </c>
      <c r="D40" s="9">
        <v>3198991</v>
      </c>
      <c r="E40" s="9">
        <v>32048928</v>
      </c>
      <c r="F40" s="21">
        <v>75.006259179714206</v>
      </c>
      <c r="G40" s="21">
        <v>15.012155788798925</v>
      </c>
      <c r="H40" s="21">
        <v>9.9815850314868566</v>
      </c>
      <c r="I40" s="75">
        <v>100</v>
      </c>
      <c r="K40" s="273"/>
    </row>
    <row r="41" spans="1:11" s="1" customFormat="1" ht="12.75" customHeight="1" x14ac:dyDescent="0.2">
      <c r="A41" s="76">
        <v>1995</v>
      </c>
      <c r="B41" s="9" t="s">
        <v>7</v>
      </c>
      <c r="C41" s="9" t="s">
        <v>7</v>
      </c>
      <c r="D41" s="9" t="s">
        <v>7</v>
      </c>
      <c r="E41" s="9">
        <v>47136595</v>
      </c>
      <c r="F41" s="10" t="s">
        <v>7</v>
      </c>
      <c r="G41" s="10" t="s">
        <v>7</v>
      </c>
      <c r="H41" s="10" t="s">
        <v>7</v>
      </c>
      <c r="I41" s="75">
        <v>100</v>
      </c>
      <c r="K41" s="273"/>
    </row>
    <row r="42" spans="1:11" s="1" customFormat="1" ht="12.75" customHeight="1" x14ac:dyDescent="0.2">
      <c r="A42" s="76">
        <v>1996</v>
      </c>
      <c r="B42" s="9" t="s">
        <v>7</v>
      </c>
      <c r="C42" s="9" t="s">
        <v>7</v>
      </c>
      <c r="D42" s="9" t="s">
        <v>7</v>
      </c>
      <c r="E42" s="9">
        <v>42756464</v>
      </c>
      <c r="F42" s="10" t="s">
        <v>7</v>
      </c>
      <c r="G42" s="10" t="s">
        <v>7</v>
      </c>
      <c r="H42" s="10" t="s">
        <v>7</v>
      </c>
      <c r="I42" s="75">
        <v>100</v>
      </c>
      <c r="K42" s="273"/>
    </row>
    <row r="43" spans="1:11" s="1" customFormat="1" ht="12.75" customHeight="1" x14ac:dyDescent="0.2">
      <c r="A43" s="76">
        <v>1997</v>
      </c>
      <c r="B43" s="9" t="s">
        <v>7</v>
      </c>
      <c r="C43" s="9" t="s">
        <v>7</v>
      </c>
      <c r="D43" s="9" t="s">
        <v>7</v>
      </c>
      <c r="E43" s="9">
        <v>45878905</v>
      </c>
      <c r="F43" s="10" t="s">
        <v>7</v>
      </c>
      <c r="G43" s="10" t="s">
        <v>7</v>
      </c>
      <c r="H43" s="10" t="s">
        <v>7</v>
      </c>
      <c r="I43" s="75">
        <v>100</v>
      </c>
      <c r="K43" s="273"/>
    </row>
    <row r="44" spans="1:11" s="1" customFormat="1" ht="12.75" customHeight="1" x14ac:dyDescent="0.2">
      <c r="A44" s="76">
        <v>1998</v>
      </c>
      <c r="B44" s="9" t="s">
        <v>7</v>
      </c>
      <c r="C44" s="9" t="s">
        <v>7</v>
      </c>
      <c r="D44" s="9" t="s">
        <v>7</v>
      </c>
      <c r="E44" s="9">
        <v>42224344</v>
      </c>
      <c r="F44" s="10" t="s">
        <v>7</v>
      </c>
      <c r="G44" s="10" t="s">
        <v>7</v>
      </c>
      <c r="H44" s="10" t="s">
        <v>7</v>
      </c>
      <c r="I44" s="75">
        <v>100</v>
      </c>
      <c r="K44" s="273"/>
    </row>
    <row r="45" spans="1:11" s="1" customFormat="1" ht="12.75" customHeight="1" x14ac:dyDescent="0.2">
      <c r="A45" s="76">
        <v>1999</v>
      </c>
      <c r="B45" s="9" t="s">
        <v>7</v>
      </c>
      <c r="C45" s="9" t="s">
        <v>7</v>
      </c>
      <c r="D45" s="9" t="s">
        <v>7</v>
      </c>
      <c r="E45" s="9">
        <v>46878222</v>
      </c>
      <c r="F45" s="10" t="s">
        <v>7</v>
      </c>
      <c r="G45" s="10" t="s">
        <v>7</v>
      </c>
      <c r="H45" s="10" t="s">
        <v>7</v>
      </c>
      <c r="I45" s="75">
        <v>100</v>
      </c>
      <c r="K45" s="273"/>
    </row>
    <row r="46" spans="1:11" s="1" customFormat="1" ht="12.75" customHeight="1" x14ac:dyDescent="0.2">
      <c r="A46" s="76">
        <v>2000</v>
      </c>
      <c r="B46" s="9" t="s">
        <v>7</v>
      </c>
      <c r="C46" s="9" t="s">
        <v>7</v>
      </c>
      <c r="D46" s="9" t="s">
        <v>7</v>
      </c>
      <c r="E46" s="9">
        <v>51022892</v>
      </c>
      <c r="F46" s="10" t="s">
        <v>7</v>
      </c>
      <c r="G46" s="10" t="s">
        <v>7</v>
      </c>
      <c r="H46" s="10" t="s">
        <v>7</v>
      </c>
      <c r="I46" s="75">
        <v>100</v>
      </c>
      <c r="K46" s="273"/>
    </row>
    <row r="47" spans="1:11" s="1" customFormat="1" ht="12.75" customHeight="1" x14ac:dyDescent="0.2">
      <c r="A47" s="76">
        <v>2001</v>
      </c>
      <c r="B47" s="9" t="s">
        <v>7</v>
      </c>
      <c r="C47" s="9" t="s">
        <v>7</v>
      </c>
      <c r="D47" s="9" t="s">
        <v>7</v>
      </c>
      <c r="E47" s="9">
        <v>53158216</v>
      </c>
      <c r="F47" s="10" t="s">
        <v>7</v>
      </c>
      <c r="G47" s="10" t="s">
        <v>7</v>
      </c>
      <c r="H47" s="10" t="s">
        <v>7</v>
      </c>
      <c r="I47" s="75">
        <v>100</v>
      </c>
      <c r="K47" s="273"/>
    </row>
    <row r="48" spans="1:11" s="1" customFormat="1" ht="12.75" customHeight="1" x14ac:dyDescent="0.2">
      <c r="A48" s="76">
        <v>2002</v>
      </c>
      <c r="B48" s="9" t="s">
        <v>7</v>
      </c>
      <c r="C48" s="9" t="s">
        <v>7</v>
      </c>
      <c r="D48" s="9" t="s">
        <v>7</v>
      </c>
      <c r="E48" s="9">
        <v>53537358</v>
      </c>
      <c r="F48" s="10" t="s">
        <v>7</v>
      </c>
      <c r="G48" s="10" t="s">
        <v>7</v>
      </c>
      <c r="H48" s="10" t="s">
        <v>7</v>
      </c>
      <c r="I48" s="75">
        <v>100</v>
      </c>
      <c r="K48" s="273"/>
    </row>
    <row r="49" spans="1:11" s="1" customFormat="1" ht="12.75" customHeight="1" x14ac:dyDescent="0.2">
      <c r="A49" s="76">
        <v>2003</v>
      </c>
      <c r="B49" s="9" t="s">
        <v>7</v>
      </c>
      <c r="C49" s="9" t="s">
        <v>7</v>
      </c>
      <c r="D49" s="9" t="s">
        <v>7</v>
      </c>
      <c r="E49" s="9">
        <v>50541379</v>
      </c>
      <c r="F49" s="10" t="s">
        <v>7</v>
      </c>
      <c r="G49" s="10" t="s">
        <v>7</v>
      </c>
      <c r="H49" s="10" t="s">
        <v>7</v>
      </c>
      <c r="I49" s="75">
        <v>100</v>
      </c>
      <c r="K49" s="273"/>
    </row>
    <row r="50" spans="1:11" s="1" customFormat="1" ht="12.75" customHeight="1" x14ac:dyDescent="0.2">
      <c r="A50" s="76">
        <v>2004</v>
      </c>
      <c r="B50" s="9" t="s">
        <v>7</v>
      </c>
      <c r="C50" s="9" t="s">
        <v>7</v>
      </c>
      <c r="D50" s="9" t="s">
        <v>7</v>
      </c>
      <c r="E50" s="9">
        <v>47877544</v>
      </c>
      <c r="F50" s="10" t="s">
        <v>7</v>
      </c>
      <c r="G50" s="10" t="s">
        <v>7</v>
      </c>
      <c r="H50" s="10" t="s">
        <v>7</v>
      </c>
      <c r="I50" s="75">
        <v>100</v>
      </c>
      <c r="K50" s="273"/>
    </row>
    <row r="51" spans="1:11" s="1" customFormat="1" ht="12.75" customHeight="1" x14ac:dyDescent="0.2">
      <c r="A51" s="76">
        <v>2005</v>
      </c>
      <c r="B51" s="9" t="s">
        <v>7</v>
      </c>
      <c r="C51" s="9" t="s">
        <v>7</v>
      </c>
      <c r="D51" s="9" t="s">
        <v>7</v>
      </c>
      <c r="E51" s="9">
        <v>43846444</v>
      </c>
      <c r="F51" s="10" t="s">
        <v>7</v>
      </c>
      <c r="G51" s="10" t="s">
        <v>7</v>
      </c>
      <c r="H51" s="10" t="s">
        <v>7</v>
      </c>
      <c r="I51" s="75">
        <v>100</v>
      </c>
      <c r="K51" s="273"/>
    </row>
    <row r="52" spans="1:11" s="1" customFormat="1" ht="12.75" customHeight="1" x14ac:dyDescent="0.2">
      <c r="A52" s="76">
        <v>2006</v>
      </c>
      <c r="B52" s="9" t="s">
        <v>7</v>
      </c>
      <c r="C52" s="9" t="s">
        <v>7</v>
      </c>
      <c r="D52" s="9" t="s">
        <v>7</v>
      </c>
      <c r="E52" s="9">
        <v>43016286</v>
      </c>
      <c r="F52" s="10" t="s">
        <v>7</v>
      </c>
      <c r="G52" s="10" t="s">
        <v>7</v>
      </c>
      <c r="H52" s="10" t="s">
        <v>7</v>
      </c>
      <c r="I52" s="75">
        <v>100</v>
      </c>
      <c r="K52" s="273"/>
    </row>
    <row r="53" spans="1:11" s="1" customFormat="1" ht="12.75" customHeight="1" x14ac:dyDescent="0.2">
      <c r="A53" s="76">
        <v>2007</v>
      </c>
      <c r="B53" s="9" t="s">
        <v>7</v>
      </c>
      <c r="C53" s="9" t="s">
        <v>7</v>
      </c>
      <c r="D53" s="9" t="s">
        <v>7</v>
      </c>
      <c r="E53" s="9">
        <v>42084744</v>
      </c>
      <c r="F53" s="10" t="s">
        <v>7</v>
      </c>
      <c r="G53" s="10" t="s">
        <v>7</v>
      </c>
      <c r="H53" s="10" t="s">
        <v>7</v>
      </c>
      <c r="I53" s="75">
        <v>100</v>
      </c>
      <c r="K53" s="273"/>
    </row>
    <row r="54" spans="1:11" s="1" customFormat="1" ht="12.75" customHeight="1" x14ac:dyDescent="0.2">
      <c r="A54" s="76">
        <v>2008</v>
      </c>
      <c r="B54" s="9" t="s">
        <v>7</v>
      </c>
      <c r="C54" s="9" t="s">
        <v>7</v>
      </c>
      <c r="D54" s="9" t="s">
        <v>7</v>
      </c>
      <c r="E54" s="9">
        <v>38355672.885216594</v>
      </c>
      <c r="F54" s="10" t="s">
        <v>7</v>
      </c>
      <c r="G54" s="10" t="s">
        <v>7</v>
      </c>
      <c r="H54" s="10" t="s">
        <v>7</v>
      </c>
      <c r="I54" s="75">
        <v>100</v>
      </c>
      <c r="K54" s="273"/>
    </row>
    <row r="55" spans="1:11" s="1" customFormat="1" ht="12.75" customHeight="1" x14ac:dyDescent="0.2">
      <c r="A55" s="76">
        <v>2009</v>
      </c>
      <c r="B55" s="9" t="s">
        <v>7</v>
      </c>
      <c r="C55" s="9" t="s">
        <v>7</v>
      </c>
      <c r="D55" s="9" t="s">
        <v>7</v>
      </c>
      <c r="E55" s="9">
        <v>36173795.157344475</v>
      </c>
      <c r="F55" s="10" t="s">
        <v>7</v>
      </c>
      <c r="G55" s="10" t="s">
        <v>7</v>
      </c>
      <c r="H55" s="10" t="s">
        <v>7</v>
      </c>
      <c r="I55" s="75">
        <v>100</v>
      </c>
      <c r="K55" s="273"/>
    </row>
    <row r="56" spans="1:11" s="1" customFormat="1" ht="12.75" customHeight="1" x14ac:dyDescent="0.2">
      <c r="A56" s="76">
        <v>2010</v>
      </c>
      <c r="B56" s="9" t="s">
        <v>7</v>
      </c>
      <c r="C56" s="9" t="s">
        <v>7</v>
      </c>
      <c r="D56" s="9" t="s">
        <v>7</v>
      </c>
      <c r="E56" s="9">
        <v>35001036.155080974</v>
      </c>
      <c r="F56" s="10" t="s">
        <v>7</v>
      </c>
      <c r="G56" s="10" t="s">
        <v>7</v>
      </c>
      <c r="H56" s="10" t="s">
        <v>7</v>
      </c>
      <c r="I56" s="75">
        <v>100</v>
      </c>
      <c r="K56" s="273"/>
    </row>
    <row r="57" spans="1:11" s="1" customFormat="1" ht="12.75" customHeight="1" x14ac:dyDescent="0.2">
      <c r="A57" s="76">
        <v>2011</v>
      </c>
      <c r="B57" s="9" t="s">
        <v>7</v>
      </c>
      <c r="C57" s="9" t="s">
        <v>7</v>
      </c>
      <c r="D57" s="9" t="s">
        <v>7</v>
      </c>
      <c r="E57" s="9">
        <v>33106903.78392107</v>
      </c>
      <c r="F57" s="10" t="s">
        <v>7</v>
      </c>
      <c r="G57" s="10" t="s">
        <v>7</v>
      </c>
      <c r="H57" s="10" t="s">
        <v>7</v>
      </c>
      <c r="I57" s="75">
        <v>100</v>
      </c>
      <c r="K57" s="273"/>
    </row>
    <row r="58" spans="1:11" s="1" customFormat="1" ht="12.75" customHeight="1" x14ac:dyDescent="0.2">
      <c r="A58" s="76">
        <v>2012</v>
      </c>
      <c r="B58" s="9" t="s">
        <v>7</v>
      </c>
      <c r="C58" s="9" t="s">
        <v>7</v>
      </c>
      <c r="D58" s="9" t="s">
        <v>7</v>
      </c>
      <c r="E58" s="9">
        <v>32104504.280000001</v>
      </c>
      <c r="F58" s="10" t="s">
        <v>7</v>
      </c>
      <c r="G58" s="10" t="s">
        <v>7</v>
      </c>
      <c r="H58" s="10" t="s">
        <v>7</v>
      </c>
      <c r="I58" s="75">
        <v>100</v>
      </c>
      <c r="K58" s="273"/>
    </row>
    <row r="59" spans="1:11" s="1" customFormat="1" ht="12.75" customHeight="1" x14ac:dyDescent="0.2">
      <c r="A59" s="76">
        <v>2013</v>
      </c>
      <c r="B59" s="9" t="s">
        <v>7</v>
      </c>
      <c r="C59" s="9" t="s">
        <v>7</v>
      </c>
      <c r="D59" s="9" t="s">
        <v>7</v>
      </c>
      <c r="E59" s="9">
        <v>32794849.092</v>
      </c>
      <c r="F59" s="10" t="s">
        <v>7</v>
      </c>
      <c r="G59" s="10" t="s">
        <v>7</v>
      </c>
      <c r="H59" s="10" t="s">
        <v>7</v>
      </c>
      <c r="I59" s="75">
        <v>100</v>
      </c>
      <c r="K59" s="273"/>
    </row>
    <row r="60" spans="1:11" s="1" customFormat="1" ht="12.75" customHeight="1" x14ac:dyDescent="0.2">
      <c r="A60" s="76">
        <v>2014</v>
      </c>
      <c r="B60" s="9" t="s">
        <v>7</v>
      </c>
      <c r="C60" s="9" t="s">
        <v>7</v>
      </c>
      <c r="D60" s="9" t="s">
        <v>7</v>
      </c>
      <c r="E60" s="9">
        <v>31807836.010000002</v>
      </c>
      <c r="F60" s="10" t="s">
        <v>7</v>
      </c>
      <c r="G60" s="10" t="s">
        <v>7</v>
      </c>
      <c r="H60" s="10" t="s">
        <v>7</v>
      </c>
      <c r="I60" s="75">
        <v>100</v>
      </c>
      <c r="K60" s="273"/>
    </row>
    <row r="61" spans="1:11" s="1" customFormat="1" ht="12.75" customHeight="1" x14ac:dyDescent="0.2">
      <c r="A61" s="76">
        <v>2015</v>
      </c>
      <c r="B61" s="9" t="s">
        <v>7</v>
      </c>
      <c r="C61" s="9" t="s">
        <v>7</v>
      </c>
      <c r="D61" s="9" t="s">
        <v>7</v>
      </c>
      <c r="E61" s="9">
        <v>36077007.730999999</v>
      </c>
      <c r="F61" s="10" t="s">
        <v>7</v>
      </c>
      <c r="G61" s="10" t="s">
        <v>7</v>
      </c>
      <c r="H61" s="10" t="s">
        <v>7</v>
      </c>
      <c r="I61" s="75">
        <v>100</v>
      </c>
      <c r="K61" s="273"/>
    </row>
    <row r="62" spans="1:11" s="1" customFormat="1" ht="12.75" customHeight="1" x14ac:dyDescent="0.2">
      <c r="A62" s="76">
        <v>2016</v>
      </c>
      <c r="B62" s="9" t="s">
        <v>7</v>
      </c>
      <c r="C62" s="9" t="s">
        <v>7</v>
      </c>
      <c r="D62" s="9" t="s">
        <v>7</v>
      </c>
      <c r="E62" s="9">
        <v>35578664.395999998</v>
      </c>
      <c r="F62" s="10" t="s">
        <v>7</v>
      </c>
      <c r="G62" s="10" t="s">
        <v>7</v>
      </c>
      <c r="H62" s="10" t="s">
        <v>7</v>
      </c>
      <c r="I62" s="75">
        <v>100</v>
      </c>
      <c r="K62" s="273"/>
    </row>
    <row r="63" spans="1:11" s="1" customFormat="1" ht="12.75" customHeight="1" x14ac:dyDescent="0.2">
      <c r="A63" s="76">
        <v>2017</v>
      </c>
      <c r="B63" s="9" t="s">
        <v>7</v>
      </c>
      <c r="C63" s="9" t="s">
        <v>7</v>
      </c>
      <c r="D63" s="9" t="s">
        <v>7</v>
      </c>
      <c r="E63" s="9">
        <v>34218714.373999998</v>
      </c>
      <c r="F63" s="10" t="s">
        <v>7</v>
      </c>
      <c r="G63" s="10" t="s">
        <v>7</v>
      </c>
      <c r="H63" s="10" t="s">
        <v>7</v>
      </c>
      <c r="I63" s="75">
        <v>100</v>
      </c>
      <c r="K63" s="273"/>
    </row>
    <row r="64" spans="1:11" s="1" customFormat="1" ht="12.75" customHeight="1" x14ac:dyDescent="0.2">
      <c r="A64" s="76">
        <v>2018</v>
      </c>
      <c r="B64" s="9" t="s">
        <v>7</v>
      </c>
      <c r="C64" s="9" t="s">
        <v>7</v>
      </c>
      <c r="D64" s="9" t="s">
        <v>7</v>
      </c>
      <c r="E64" s="9">
        <v>32684479.385000002</v>
      </c>
      <c r="F64" s="10" t="s">
        <v>7</v>
      </c>
      <c r="G64" s="10" t="s">
        <v>7</v>
      </c>
      <c r="H64" s="10" t="s">
        <v>7</v>
      </c>
      <c r="I64" s="75">
        <v>100</v>
      </c>
      <c r="K64" s="273"/>
    </row>
    <row r="65" spans="1:11" s="1" customFormat="1" ht="12.75" customHeight="1" x14ac:dyDescent="0.2">
      <c r="A65" s="76">
        <v>2019</v>
      </c>
      <c r="B65" s="287" t="s">
        <v>7</v>
      </c>
      <c r="C65" s="287" t="s">
        <v>7</v>
      </c>
      <c r="D65" s="287" t="s">
        <v>7</v>
      </c>
      <c r="E65" s="287">
        <v>34829336.342</v>
      </c>
      <c r="F65" s="289" t="s">
        <v>7</v>
      </c>
      <c r="G65" s="289" t="s">
        <v>7</v>
      </c>
      <c r="H65" s="289" t="s">
        <v>7</v>
      </c>
      <c r="I65" s="290">
        <v>100</v>
      </c>
      <c r="K65" s="273"/>
    </row>
    <row r="66" spans="1:11" s="1" customFormat="1" ht="12.75" customHeight="1" x14ac:dyDescent="0.2">
      <c r="A66" s="76">
        <v>2020</v>
      </c>
      <c r="B66" s="287" t="s">
        <v>7</v>
      </c>
      <c r="C66" s="287" t="s">
        <v>7</v>
      </c>
      <c r="D66" s="287" t="s">
        <v>7</v>
      </c>
      <c r="E66" s="287">
        <v>34506114.159999996</v>
      </c>
      <c r="F66" s="289" t="s">
        <v>7</v>
      </c>
      <c r="G66" s="289" t="s">
        <v>7</v>
      </c>
      <c r="H66" s="289" t="s">
        <v>7</v>
      </c>
      <c r="I66" s="290">
        <v>100</v>
      </c>
      <c r="K66" s="273"/>
    </row>
    <row r="67" spans="1:11" s="1" customFormat="1" ht="12.75" customHeight="1" x14ac:dyDescent="0.2">
      <c r="A67" s="294">
        <v>2021</v>
      </c>
      <c r="B67" s="80" t="s">
        <v>7</v>
      </c>
      <c r="C67" s="80" t="s">
        <v>7</v>
      </c>
      <c r="D67" s="80" t="s">
        <v>7</v>
      </c>
      <c r="E67" s="80">
        <v>36199274.586000003</v>
      </c>
      <c r="F67" s="295" t="s">
        <v>7</v>
      </c>
      <c r="G67" s="295" t="s">
        <v>7</v>
      </c>
      <c r="H67" s="295" t="s">
        <v>7</v>
      </c>
      <c r="I67" s="296">
        <v>100</v>
      </c>
      <c r="K67" s="273"/>
    </row>
    <row r="68" spans="1:11" ht="12.75" customHeight="1" x14ac:dyDescent="0.2">
      <c r="A68" s="4"/>
      <c r="B68" s="2"/>
      <c r="C68" s="2"/>
      <c r="D68" s="2"/>
      <c r="E68" s="2"/>
      <c r="F68" s="8"/>
      <c r="G68" s="8"/>
      <c r="H68" s="8"/>
      <c r="I68" s="8"/>
    </row>
    <row r="69" spans="1:11" ht="13.2" customHeight="1" x14ac:dyDescent="0.2">
      <c r="A69" s="358" t="s">
        <v>50</v>
      </c>
      <c r="B69" s="358"/>
      <c r="C69" s="358"/>
      <c r="D69" s="358"/>
      <c r="E69" s="358"/>
      <c r="F69" s="358"/>
      <c r="G69" s="358"/>
      <c r="H69" s="358"/>
      <c r="I69" s="358"/>
    </row>
    <row r="70" spans="1:11" ht="26.25" customHeight="1" x14ac:dyDescent="0.25">
      <c r="A70" s="358" t="s">
        <v>253</v>
      </c>
      <c r="B70" s="359"/>
      <c r="C70" s="359"/>
      <c r="D70" s="359"/>
      <c r="E70" s="359"/>
      <c r="F70" s="359"/>
      <c r="G70" s="359"/>
      <c r="H70" s="359"/>
      <c r="I70" s="359"/>
    </row>
    <row r="71" spans="1:11" ht="12.75" customHeight="1" x14ac:dyDescent="0.2">
      <c r="A71" s="1" t="s">
        <v>51</v>
      </c>
      <c r="B71" s="3"/>
      <c r="C71" s="3"/>
      <c r="D71" s="2"/>
      <c r="E71" s="2"/>
      <c r="F71" s="8"/>
      <c r="G71" s="8"/>
      <c r="H71" s="8"/>
      <c r="I71" s="8"/>
    </row>
    <row r="72" spans="1:11" ht="12.75" customHeight="1" x14ac:dyDescent="0.2">
      <c r="A72" s="4"/>
      <c r="B72" s="2"/>
      <c r="C72" s="2"/>
      <c r="D72" s="2"/>
      <c r="E72" s="2"/>
      <c r="F72" s="8"/>
      <c r="G72" s="8"/>
      <c r="H72" s="8"/>
      <c r="I72" s="8"/>
    </row>
    <row r="73" spans="1:11" ht="12.75" customHeight="1" x14ac:dyDescent="0.2">
      <c r="A73" s="249"/>
    </row>
  </sheetData>
  <mergeCells count="6">
    <mergeCell ref="A1:I1"/>
    <mergeCell ref="A70:I70"/>
    <mergeCell ref="B3:E3"/>
    <mergeCell ref="F3:I3"/>
    <mergeCell ref="A3:A4"/>
    <mergeCell ref="A69:I69"/>
  </mergeCells>
  <phoneticPr fontId="4" type="noConversion"/>
  <conditionalFormatting sqref="K7:K31 K33:K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9:K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92D050"/>
    <pageSetUpPr fitToPage="1"/>
  </sheetPr>
  <dimension ref="A1:L132"/>
  <sheetViews>
    <sheetView zoomScaleNormal="100" workbookViewId="0">
      <pane ySplit="4" topLeftCell="A17" activePane="bottomLeft" state="frozenSplit"/>
      <selection activeCell="S23" sqref="S23"/>
      <selection pane="bottomLeft" activeCell="L128" sqref="L128"/>
    </sheetView>
  </sheetViews>
  <sheetFormatPr defaultColWidth="11.44140625" defaultRowHeight="12.75" customHeight="1" x14ac:dyDescent="0.2"/>
  <cols>
    <col min="1" max="1" width="5.33203125" style="35" customWidth="1"/>
    <col min="2" max="10" width="10.109375" style="32" customWidth="1"/>
    <col min="11" max="16384" width="11.44140625" style="31"/>
  </cols>
  <sheetData>
    <row r="1" spans="1:11" s="1" customFormat="1" ht="13.2" x14ac:dyDescent="0.25">
      <c r="A1" s="370" t="s">
        <v>323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11" ht="12.75" customHeight="1" x14ac:dyDescent="0.2">
      <c r="A2" s="64" t="s">
        <v>166</v>
      </c>
      <c r="J2" s="65"/>
    </row>
    <row r="3" spans="1:11" ht="12.75" customHeight="1" x14ac:dyDescent="0.2">
      <c r="A3" s="365" t="s">
        <v>54</v>
      </c>
      <c r="B3" s="367" t="s">
        <v>52</v>
      </c>
      <c r="C3" s="368"/>
      <c r="D3" s="368"/>
      <c r="E3" s="367" t="s">
        <v>53</v>
      </c>
      <c r="F3" s="368"/>
      <c r="G3" s="368"/>
      <c r="H3" s="367" t="s">
        <v>45</v>
      </c>
      <c r="I3" s="368"/>
      <c r="J3" s="369"/>
    </row>
    <row r="4" spans="1:11" ht="25.5" customHeight="1" x14ac:dyDescent="0.2">
      <c r="A4" s="366"/>
      <c r="B4" s="205" t="s">
        <v>149</v>
      </c>
      <c r="C4" s="205" t="s">
        <v>150</v>
      </c>
      <c r="D4" s="205" t="s">
        <v>45</v>
      </c>
      <c r="E4" s="205" t="s">
        <v>149</v>
      </c>
      <c r="F4" s="205" t="s">
        <v>150</v>
      </c>
      <c r="G4" s="205" t="s">
        <v>45</v>
      </c>
      <c r="H4" s="205" t="s">
        <v>149</v>
      </c>
      <c r="I4" s="205" t="s">
        <v>150</v>
      </c>
      <c r="J4" s="206" t="s">
        <v>45</v>
      </c>
    </row>
    <row r="5" spans="1:11" s="139" customFormat="1" ht="12.75" customHeight="1" x14ac:dyDescent="0.25">
      <c r="A5" s="136"/>
      <c r="B5" s="137"/>
      <c r="C5" s="137"/>
      <c r="D5" s="137"/>
      <c r="E5" s="137"/>
      <c r="F5" s="137"/>
      <c r="G5" s="137"/>
      <c r="H5" s="137"/>
      <c r="I5" s="137"/>
      <c r="J5" s="138"/>
    </row>
    <row r="6" spans="1:11" ht="12.75" customHeight="1" x14ac:dyDescent="0.2">
      <c r="A6" s="66" t="s">
        <v>151</v>
      </c>
      <c r="B6" s="4"/>
      <c r="C6" s="14"/>
      <c r="E6" s="14"/>
      <c r="F6" s="14"/>
      <c r="G6" s="14"/>
      <c r="H6" s="14"/>
      <c r="I6" s="14"/>
      <c r="J6" s="67"/>
    </row>
    <row r="7" spans="1:11" s="194" customFormat="1" ht="12.75" customHeight="1" x14ac:dyDescent="0.2">
      <c r="A7" s="128">
        <v>1980</v>
      </c>
      <c r="B7" s="27">
        <v>197722</v>
      </c>
      <c r="C7" s="27">
        <v>9226</v>
      </c>
      <c r="D7" s="27">
        <v>206948</v>
      </c>
      <c r="E7" s="27">
        <v>112989</v>
      </c>
      <c r="F7" s="27">
        <v>16763</v>
      </c>
      <c r="G7" s="27">
        <v>129752</v>
      </c>
      <c r="H7" s="27">
        <v>310711</v>
      </c>
      <c r="I7" s="27">
        <v>25989</v>
      </c>
      <c r="J7" s="129">
        <v>336700</v>
      </c>
      <c r="K7" s="274"/>
    </row>
    <row r="8" spans="1:11" s="194" customFormat="1" ht="12.75" customHeight="1" x14ac:dyDescent="0.2">
      <c r="A8" s="128">
        <v>1985</v>
      </c>
      <c r="B8" s="27">
        <v>150703</v>
      </c>
      <c r="C8" s="27">
        <v>11903</v>
      </c>
      <c r="D8" s="27">
        <v>162606</v>
      </c>
      <c r="E8" s="27">
        <v>114681</v>
      </c>
      <c r="F8" s="27">
        <v>23506</v>
      </c>
      <c r="G8" s="27">
        <v>138187</v>
      </c>
      <c r="H8" s="27">
        <v>265384</v>
      </c>
      <c r="I8" s="27">
        <v>35409</v>
      </c>
      <c r="J8" s="129">
        <v>300793</v>
      </c>
      <c r="K8" s="274"/>
    </row>
    <row r="9" spans="1:11" s="194" customFormat="1" ht="12.75" customHeight="1" x14ac:dyDescent="0.2">
      <c r="A9" s="128">
        <v>1990</v>
      </c>
      <c r="B9" s="27">
        <v>144966</v>
      </c>
      <c r="C9" s="27">
        <v>16581</v>
      </c>
      <c r="D9" s="27">
        <v>161547</v>
      </c>
      <c r="E9" s="27">
        <v>131904</v>
      </c>
      <c r="F9" s="27">
        <v>36043</v>
      </c>
      <c r="G9" s="27">
        <v>167947</v>
      </c>
      <c r="H9" s="27">
        <v>276870</v>
      </c>
      <c r="I9" s="27">
        <v>52624</v>
      </c>
      <c r="J9" s="129">
        <v>329494</v>
      </c>
      <c r="K9" s="274"/>
    </row>
    <row r="10" spans="1:11" s="194" customFormat="1" ht="12.75" customHeight="1" x14ac:dyDescent="0.2">
      <c r="A10" s="128">
        <v>1995</v>
      </c>
      <c r="B10" s="27">
        <v>149407</v>
      </c>
      <c r="C10" s="27">
        <v>13010</v>
      </c>
      <c r="D10" s="27">
        <v>162417</v>
      </c>
      <c r="E10" s="27">
        <v>202639</v>
      </c>
      <c r="F10" s="27">
        <v>63476</v>
      </c>
      <c r="G10" s="27">
        <v>266115</v>
      </c>
      <c r="H10" s="27">
        <v>352046</v>
      </c>
      <c r="I10" s="27">
        <v>76486</v>
      </c>
      <c r="J10" s="129">
        <v>428532</v>
      </c>
      <c r="K10" s="274"/>
    </row>
    <row r="11" spans="1:11" s="194" customFormat="1" ht="12.75" customHeight="1" x14ac:dyDescent="0.2">
      <c r="A11" s="128">
        <v>1996</v>
      </c>
      <c r="B11" s="27">
        <v>124887</v>
      </c>
      <c r="C11" s="27">
        <v>11488</v>
      </c>
      <c r="D11" s="27">
        <v>136375</v>
      </c>
      <c r="E11" s="27">
        <v>172984</v>
      </c>
      <c r="F11" s="27">
        <v>58243</v>
      </c>
      <c r="G11" s="27">
        <v>231227</v>
      </c>
      <c r="H11" s="27">
        <v>297871</v>
      </c>
      <c r="I11" s="27">
        <v>69731</v>
      </c>
      <c r="J11" s="129">
        <v>367602</v>
      </c>
      <c r="K11" s="274"/>
    </row>
    <row r="12" spans="1:11" s="194" customFormat="1" ht="12.75" customHeight="1" x14ac:dyDescent="0.2">
      <c r="A12" s="128">
        <v>1997</v>
      </c>
      <c r="B12" s="27">
        <v>124027</v>
      </c>
      <c r="C12" s="27">
        <v>10322</v>
      </c>
      <c r="D12" s="27">
        <v>134349</v>
      </c>
      <c r="E12" s="27">
        <v>196305</v>
      </c>
      <c r="F12" s="27">
        <v>64850</v>
      </c>
      <c r="G12" s="27">
        <v>261155</v>
      </c>
      <c r="H12" s="27">
        <v>320332</v>
      </c>
      <c r="I12" s="27">
        <v>75172</v>
      </c>
      <c r="J12" s="129">
        <v>395504</v>
      </c>
      <c r="K12" s="274"/>
    </row>
    <row r="13" spans="1:11" s="194" customFormat="1" ht="12.75" customHeight="1" x14ac:dyDescent="0.2">
      <c r="A13" s="128">
        <v>1998</v>
      </c>
      <c r="B13" s="27">
        <v>112261</v>
      </c>
      <c r="C13" s="27">
        <v>9924</v>
      </c>
      <c r="D13" s="27">
        <v>122185</v>
      </c>
      <c r="E13" s="27">
        <v>171691</v>
      </c>
      <c r="F13" s="27">
        <v>57650</v>
      </c>
      <c r="G13" s="27">
        <v>229341</v>
      </c>
      <c r="H13" s="27">
        <v>283952</v>
      </c>
      <c r="I13" s="27">
        <v>67574</v>
      </c>
      <c r="J13" s="129">
        <v>351526</v>
      </c>
      <c r="K13" s="274"/>
    </row>
    <row r="14" spans="1:11" s="194" customFormat="1" ht="12.75" customHeight="1" x14ac:dyDescent="0.2">
      <c r="A14" s="128">
        <v>1999</v>
      </c>
      <c r="B14" s="27">
        <v>131054</v>
      </c>
      <c r="C14" s="27">
        <v>11290</v>
      </c>
      <c r="D14" s="27">
        <v>142344</v>
      </c>
      <c r="E14" s="27">
        <v>194390</v>
      </c>
      <c r="F14" s="27">
        <v>66164</v>
      </c>
      <c r="G14" s="27">
        <v>260554</v>
      </c>
      <c r="H14" s="27">
        <v>325444</v>
      </c>
      <c r="I14" s="27">
        <v>77454</v>
      </c>
      <c r="J14" s="129">
        <v>402898</v>
      </c>
      <c r="K14" s="274"/>
    </row>
    <row r="15" spans="1:11" s="194" customFormat="1" ht="12.75" customHeight="1" x14ac:dyDescent="0.2">
      <c r="A15" s="128">
        <v>2000</v>
      </c>
      <c r="B15" s="27">
        <v>81525</v>
      </c>
      <c r="C15" s="27">
        <v>8013</v>
      </c>
      <c r="D15" s="27">
        <v>89538</v>
      </c>
      <c r="E15" s="27">
        <v>234254</v>
      </c>
      <c r="F15" s="27">
        <v>87830</v>
      </c>
      <c r="G15" s="27">
        <v>322084</v>
      </c>
      <c r="H15" s="27">
        <v>315779</v>
      </c>
      <c r="I15" s="27">
        <v>95843</v>
      </c>
      <c r="J15" s="129">
        <v>411622</v>
      </c>
      <c r="K15" s="274"/>
    </row>
    <row r="16" spans="1:11" s="194" customFormat="1" ht="12.75" customHeight="1" x14ac:dyDescent="0.2">
      <c r="A16" s="128">
        <v>2001</v>
      </c>
      <c r="B16" s="27">
        <v>83722</v>
      </c>
      <c r="C16" s="27">
        <v>6584</v>
      </c>
      <c r="D16" s="27">
        <v>90306</v>
      </c>
      <c r="E16" s="27">
        <v>207951</v>
      </c>
      <c r="F16" s="27">
        <v>88123</v>
      </c>
      <c r="G16" s="27">
        <v>296074</v>
      </c>
      <c r="H16" s="27">
        <v>291673</v>
      </c>
      <c r="I16" s="27">
        <v>94707</v>
      </c>
      <c r="J16" s="129">
        <v>386380</v>
      </c>
      <c r="K16" s="274"/>
    </row>
    <row r="17" spans="1:11" s="194" customFormat="1" ht="12.75" customHeight="1" x14ac:dyDescent="0.2">
      <c r="A17" s="128">
        <v>2002</v>
      </c>
      <c r="B17" s="27">
        <v>97659</v>
      </c>
      <c r="C17" s="27">
        <v>9137</v>
      </c>
      <c r="D17" s="27">
        <v>106796</v>
      </c>
      <c r="E17" s="27">
        <v>207722</v>
      </c>
      <c r="F17" s="27">
        <v>82771</v>
      </c>
      <c r="G17" s="27">
        <v>290493</v>
      </c>
      <c r="H17" s="27">
        <v>305381</v>
      </c>
      <c r="I17" s="27">
        <v>91908</v>
      </c>
      <c r="J17" s="129">
        <v>397289</v>
      </c>
      <c r="K17" s="274"/>
    </row>
    <row r="18" spans="1:11" s="194" customFormat="1" ht="12.75" customHeight="1" x14ac:dyDescent="0.2">
      <c r="A18" s="128">
        <v>2003</v>
      </c>
      <c r="B18" s="27">
        <v>93750</v>
      </c>
      <c r="C18" s="27">
        <v>10647</v>
      </c>
      <c r="D18" s="27">
        <v>104397</v>
      </c>
      <c r="E18" s="27">
        <v>199042</v>
      </c>
      <c r="F18" s="27">
        <v>74721</v>
      </c>
      <c r="G18" s="27">
        <v>273763</v>
      </c>
      <c r="H18" s="27">
        <v>292792</v>
      </c>
      <c r="I18" s="27">
        <v>85368</v>
      </c>
      <c r="J18" s="129">
        <v>378160</v>
      </c>
      <c r="K18" s="274"/>
    </row>
    <row r="19" spans="1:11" s="194" customFormat="1" ht="12.75" customHeight="1" x14ac:dyDescent="0.2">
      <c r="A19" s="128">
        <v>2004</v>
      </c>
      <c r="B19" s="27">
        <v>95769</v>
      </c>
      <c r="C19" s="27">
        <v>12251</v>
      </c>
      <c r="D19" s="27">
        <v>108020</v>
      </c>
      <c r="E19" s="27">
        <v>171359</v>
      </c>
      <c r="F19" s="27">
        <v>67314</v>
      </c>
      <c r="G19" s="27">
        <v>238673</v>
      </c>
      <c r="H19" s="27">
        <v>267128</v>
      </c>
      <c r="I19" s="27">
        <v>79565</v>
      </c>
      <c r="J19" s="129">
        <v>346693</v>
      </c>
      <c r="K19" s="274"/>
    </row>
    <row r="20" spans="1:11" s="194" customFormat="1" ht="12.75" customHeight="1" x14ac:dyDescent="0.2">
      <c r="A20" s="128">
        <v>2005</v>
      </c>
      <c r="B20" s="27">
        <v>97050.417450572233</v>
      </c>
      <c r="C20" s="27">
        <v>9014.9437001498209</v>
      </c>
      <c r="D20" s="27">
        <v>106065.36115072205</v>
      </c>
      <c r="E20" s="27">
        <v>167993.75792771677</v>
      </c>
      <c r="F20" s="27">
        <v>63803.97043833504</v>
      </c>
      <c r="G20" s="27">
        <v>231797.7283660518</v>
      </c>
      <c r="H20" s="27">
        <v>265044.17537828902</v>
      </c>
      <c r="I20" s="27">
        <v>72818.914138484863</v>
      </c>
      <c r="J20" s="129">
        <v>337863.08951677388</v>
      </c>
      <c r="K20" s="274"/>
    </row>
    <row r="21" spans="1:11" s="194" customFormat="1" ht="12.75" customHeight="1" x14ac:dyDescent="0.2">
      <c r="A21" s="128">
        <v>2006</v>
      </c>
      <c r="B21" s="27">
        <v>94177</v>
      </c>
      <c r="C21" s="27">
        <v>10065</v>
      </c>
      <c r="D21" s="27">
        <v>104242</v>
      </c>
      <c r="E21" s="27">
        <v>179901</v>
      </c>
      <c r="F21" s="27">
        <v>64310</v>
      </c>
      <c r="G21" s="27">
        <v>244211</v>
      </c>
      <c r="H21" s="27">
        <v>274078</v>
      </c>
      <c r="I21" s="27">
        <v>74375</v>
      </c>
      <c r="J21" s="129">
        <v>348453</v>
      </c>
      <c r="K21" s="274"/>
    </row>
    <row r="22" spans="1:11" s="194" customFormat="1" ht="12.75" customHeight="1" x14ac:dyDescent="0.2">
      <c r="A22" s="128">
        <v>2007</v>
      </c>
      <c r="B22" s="27">
        <v>100583</v>
      </c>
      <c r="C22" s="27">
        <v>7603</v>
      </c>
      <c r="D22" s="27">
        <v>108186</v>
      </c>
      <c r="E22" s="27">
        <v>178544</v>
      </c>
      <c r="F22" s="27">
        <v>65402</v>
      </c>
      <c r="G22" s="27">
        <v>243946</v>
      </c>
      <c r="H22" s="27">
        <v>279127</v>
      </c>
      <c r="I22" s="27">
        <v>73005</v>
      </c>
      <c r="J22" s="129">
        <v>352132</v>
      </c>
      <c r="K22" s="274"/>
    </row>
    <row r="23" spans="1:11" s="194" customFormat="1" ht="12.75" customHeight="1" x14ac:dyDescent="0.2">
      <c r="A23" s="128">
        <v>2008</v>
      </c>
      <c r="B23" s="27">
        <v>63979.809493189714</v>
      </c>
      <c r="C23" s="27">
        <v>7139.913924410107</v>
      </c>
      <c r="D23" s="27">
        <v>71119.723417599816</v>
      </c>
      <c r="E23" s="27">
        <v>185611.61524216941</v>
      </c>
      <c r="F23" s="27">
        <v>60867.187016789445</v>
      </c>
      <c r="G23" s="27">
        <v>246478.80225895887</v>
      </c>
      <c r="H23" s="27">
        <v>249591.42473535912</v>
      </c>
      <c r="I23" s="27">
        <v>68007.100941199547</v>
      </c>
      <c r="J23" s="129">
        <v>317598.52567655867</v>
      </c>
      <c r="K23" s="274"/>
    </row>
    <row r="24" spans="1:11" s="194" customFormat="1" ht="12.75" customHeight="1" x14ac:dyDescent="0.2">
      <c r="A24" s="128">
        <v>2009</v>
      </c>
      <c r="B24" s="27">
        <v>70946.781803782389</v>
      </c>
      <c r="C24" s="27">
        <v>10264.427037809766</v>
      </c>
      <c r="D24" s="27">
        <v>81211.208841585219</v>
      </c>
      <c r="E24" s="27">
        <v>162589.62694355348</v>
      </c>
      <c r="F24" s="27">
        <v>54023.355069276477</v>
      </c>
      <c r="G24" s="27">
        <v>216612.98201291941</v>
      </c>
      <c r="H24" s="27">
        <v>233536.40874739853</v>
      </c>
      <c r="I24" s="27">
        <v>64287.782107091451</v>
      </c>
      <c r="J24" s="129">
        <v>297824.19085458311</v>
      </c>
      <c r="K24" s="274"/>
    </row>
    <row r="25" spans="1:11" s="194" customFormat="1" ht="12.75" customHeight="1" x14ac:dyDescent="0.2">
      <c r="A25" s="128">
        <v>2010</v>
      </c>
      <c r="B25" s="27">
        <v>73988.037969285331</v>
      </c>
      <c r="C25" s="27">
        <v>7304.7420365097778</v>
      </c>
      <c r="D25" s="27">
        <v>81292.780005795081</v>
      </c>
      <c r="E25" s="27">
        <v>163026.34795907958</v>
      </c>
      <c r="F25" s="27">
        <v>51829.585043198153</v>
      </c>
      <c r="G25" s="27">
        <v>214855.93300219302</v>
      </c>
      <c r="H25" s="27">
        <v>237014.38592829587</v>
      </c>
      <c r="I25" s="27">
        <v>59134.327079715047</v>
      </c>
      <c r="J25" s="129">
        <v>296148.71300795092</v>
      </c>
      <c r="K25" s="274"/>
    </row>
    <row r="26" spans="1:11" s="194" customFormat="1" ht="12.75" customHeight="1" x14ac:dyDescent="0.2">
      <c r="A26" s="128">
        <v>2011</v>
      </c>
      <c r="B26" s="27">
        <v>73262.621510442448</v>
      </c>
      <c r="C26" s="27">
        <v>8461.5222042100031</v>
      </c>
      <c r="D26" s="27">
        <v>81724.143714654056</v>
      </c>
      <c r="E26" s="27">
        <v>160400.0832334256</v>
      </c>
      <c r="F26" s="27">
        <v>47015.992227000192</v>
      </c>
      <c r="G26" s="27">
        <v>207416.07546049941</v>
      </c>
      <c r="H26" s="27">
        <v>233662.70474382958</v>
      </c>
      <c r="I26" s="27">
        <v>55477.514431209638</v>
      </c>
      <c r="J26" s="129">
        <v>289140.21917502297</v>
      </c>
      <c r="K26" s="274"/>
    </row>
    <row r="27" spans="1:11" s="194" customFormat="1" ht="12.75" customHeight="1" x14ac:dyDescent="0.2">
      <c r="A27" s="128">
        <v>2012</v>
      </c>
      <c r="B27" s="27">
        <v>70108.343309999997</v>
      </c>
      <c r="C27" s="27">
        <v>5664.4100499999995</v>
      </c>
      <c r="D27" s="27">
        <f t="shared" ref="D27:D31" si="0">SUM(B27:C27)</f>
        <v>75772.753360000002</v>
      </c>
      <c r="E27" s="27">
        <v>168994.80903999999</v>
      </c>
      <c r="F27" s="27">
        <v>46575.282979999996</v>
      </c>
      <c r="G27" s="27">
        <f t="shared" ref="G27:G31" si="1">SUM(E27:F27)</f>
        <v>215570.09201999998</v>
      </c>
      <c r="H27" s="27">
        <f>B27+E27</f>
        <v>239103.15234999999</v>
      </c>
      <c r="I27" s="27">
        <f>C27+F27</f>
        <v>52239.693029999995</v>
      </c>
      <c r="J27" s="129">
        <f t="shared" ref="J27:J31" si="2">SUM(H27:I27)</f>
        <v>291342.84537999996</v>
      </c>
      <c r="K27" s="274"/>
    </row>
    <row r="28" spans="1:11" s="194" customFormat="1" ht="12.75" customHeight="1" x14ac:dyDescent="0.2">
      <c r="A28" s="128">
        <v>2013</v>
      </c>
      <c r="B28" s="27">
        <v>76683.093709999986</v>
      </c>
      <c r="C28" s="27">
        <v>6219.0145499999999</v>
      </c>
      <c r="D28" s="27">
        <f t="shared" si="0"/>
        <v>82902.108259999979</v>
      </c>
      <c r="E28" s="27">
        <v>172134.72727</v>
      </c>
      <c r="F28" s="27">
        <v>45526.553310000003</v>
      </c>
      <c r="G28" s="27">
        <f t="shared" si="1"/>
        <v>217661.28058000002</v>
      </c>
      <c r="H28" s="27">
        <f>B28+E28</f>
        <v>248817.82097999999</v>
      </c>
      <c r="I28" s="27">
        <f>C28+F28</f>
        <v>51745.567860000003</v>
      </c>
      <c r="J28" s="129">
        <f t="shared" si="2"/>
        <v>300563.38883999997</v>
      </c>
      <c r="K28" s="274"/>
    </row>
    <row r="29" spans="1:11" s="194" customFormat="1" ht="12.75" customHeight="1" x14ac:dyDescent="0.2">
      <c r="A29" s="128">
        <v>2014</v>
      </c>
      <c r="B29" s="27">
        <v>79059.415069999988</v>
      </c>
      <c r="C29" s="27">
        <v>5262.4873799999996</v>
      </c>
      <c r="D29" s="27">
        <f t="shared" si="0"/>
        <v>84321.902449999994</v>
      </c>
      <c r="E29" s="27">
        <v>171600.26707</v>
      </c>
      <c r="F29" s="27">
        <v>43500.656049999998</v>
      </c>
      <c r="G29" s="27">
        <f t="shared" si="1"/>
        <v>215100.92311999999</v>
      </c>
      <c r="H29" s="27">
        <f t="shared" ref="H29:I32" si="3">B29+E29</f>
        <v>250659.68213999999</v>
      </c>
      <c r="I29" s="27">
        <f t="shared" si="3"/>
        <v>48763.143429999996</v>
      </c>
      <c r="J29" s="129">
        <f t="shared" si="2"/>
        <v>299422.82556999999</v>
      </c>
      <c r="K29" s="274"/>
    </row>
    <row r="30" spans="1:11" s="194" customFormat="1" ht="12.75" customHeight="1" x14ac:dyDescent="0.2">
      <c r="A30" s="128">
        <v>2015</v>
      </c>
      <c r="B30" s="27">
        <v>78130.714720000004</v>
      </c>
      <c r="C30" s="27">
        <v>9169.8056099999994</v>
      </c>
      <c r="D30" s="27">
        <f t="shared" si="0"/>
        <v>87300.520329999999</v>
      </c>
      <c r="E30" s="27">
        <v>156399.47471000001</v>
      </c>
      <c r="F30" s="27">
        <v>51308.162950000005</v>
      </c>
      <c r="G30" s="27">
        <f t="shared" si="1"/>
        <v>207707.63766000001</v>
      </c>
      <c r="H30" s="27">
        <f t="shared" si="3"/>
        <v>234530.18943000003</v>
      </c>
      <c r="I30" s="27">
        <f t="shared" si="3"/>
        <v>60477.968560000008</v>
      </c>
      <c r="J30" s="129">
        <f t="shared" si="2"/>
        <v>295008.15799000004</v>
      </c>
      <c r="K30" s="274"/>
    </row>
    <row r="31" spans="1:11" s="194" customFormat="1" ht="12.75" customHeight="1" x14ac:dyDescent="0.2">
      <c r="A31" s="128">
        <v>2016</v>
      </c>
      <c r="B31" s="27">
        <v>86063.556290000008</v>
      </c>
      <c r="C31" s="27">
        <v>9326.0569199999991</v>
      </c>
      <c r="D31" s="27">
        <f t="shared" si="0"/>
        <v>95389.61321000001</v>
      </c>
      <c r="E31" s="27">
        <v>147695.87132000001</v>
      </c>
      <c r="F31" s="27">
        <v>49343.023329999996</v>
      </c>
      <c r="G31" s="27">
        <f t="shared" si="1"/>
        <v>197038.89465</v>
      </c>
      <c r="H31" s="27">
        <f t="shared" si="3"/>
        <v>233759.42761000001</v>
      </c>
      <c r="I31" s="27">
        <f t="shared" si="3"/>
        <v>58669.080249999999</v>
      </c>
      <c r="J31" s="129">
        <f t="shared" si="2"/>
        <v>292428.50786000001</v>
      </c>
      <c r="K31" s="274"/>
    </row>
    <row r="32" spans="1:11" s="194" customFormat="1" ht="12.75" customHeight="1" x14ac:dyDescent="0.2">
      <c r="A32" s="128">
        <v>2017</v>
      </c>
      <c r="B32" s="27">
        <v>73149.815459999998</v>
      </c>
      <c r="C32" s="27">
        <v>10438.36399</v>
      </c>
      <c r="D32" s="27">
        <f>SUM(B32:C32)</f>
        <v>83588.179449999996</v>
      </c>
      <c r="E32" s="27">
        <v>165655.69313999999</v>
      </c>
      <c r="F32" s="27">
        <v>50832.001130000004</v>
      </c>
      <c r="G32" s="27">
        <f>SUM(E32:F32)</f>
        <v>216487.69426999998</v>
      </c>
      <c r="H32" s="27">
        <f t="shared" si="3"/>
        <v>238805.5086</v>
      </c>
      <c r="I32" s="27">
        <f t="shared" si="3"/>
        <v>61270.365120000002</v>
      </c>
      <c r="J32" s="129">
        <f>SUM(H32:I32)</f>
        <v>300075.87372000003</v>
      </c>
      <c r="K32" s="274"/>
    </row>
    <row r="33" spans="1:11" s="194" customFormat="1" ht="12.75" customHeight="1" x14ac:dyDescent="0.2">
      <c r="A33" s="128">
        <v>2018</v>
      </c>
      <c r="B33" s="27">
        <v>70533.122029999999</v>
      </c>
      <c r="C33" s="27">
        <v>6943.2137400000001</v>
      </c>
      <c r="D33" s="27">
        <f t="shared" ref="D33:D36" si="4">SUM(B33:C33)</f>
        <v>77476.335770000005</v>
      </c>
      <c r="E33" s="27">
        <v>162630.35438</v>
      </c>
      <c r="F33" s="27">
        <v>45377.722959999999</v>
      </c>
      <c r="G33" s="27">
        <f t="shared" ref="G33:G36" si="5">SUM(E33:F33)</f>
        <v>208008.07734000002</v>
      </c>
      <c r="H33" s="27">
        <f>B33+E33</f>
        <v>233163.47641</v>
      </c>
      <c r="I33" s="27">
        <f>C33+F33</f>
        <v>52320.936699999998</v>
      </c>
      <c r="J33" s="129">
        <f t="shared" ref="J33:J36" si="6">SUM(H33:I33)</f>
        <v>285484.41311000002</v>
      </c>
      <c r="K33" s="274"/>
    </row>
    <row r="34" spans="1:11" s="194" customFormat="1" ht="12.75" customHeight="1" x14ac:dyDescent="0.2">
      <c r="A34" s="68">
        <v>2019</v>
      </c>
      <c r="B34" s="288">
        <v>77779.540829999998</v>
      </c>
      <c r="C34" s="288">
        <v>7602.8847900000001</v>
      </c>
      <c r="D34" s="288">
        <f t="shared" si="4"/>
        <v>85382.425619999995</v>
      </c>
      <c r="E34" s="288">
        <v>151800.62208</v>
      </c>
      <c r="F34" s="288">
        <v>46754.968380000006</v>
      </c>
      <c r="G34" s="288">
        <f t="shared" si="5"/>
        <v>198555.59046000001</v>
      </c>
      <c r="H34" s="288">
        <f t="shared" ref="H34:I36" si="7">B34+E34</f>
        <v>229580.16291000001</v>
      </c>
      <c r="I34" s="288">
        <f t="shared" si="7"/>
        <v>54357.853170000002</v>
      </c>
      <c r="J34" s="84">
        <f t="shared" si="6"/>
        <v>283938.01608000003</v>
      </c>
      <c r="K34" s="274"/>
    </row>
    <row r="35" spans="1:11" s="194" customFormat="1" ht="12.75" customHeight="1" x14ac:dyDescent="0.2">
      <c r="A35" s="68">
        <v>2020</v>
      </c>
      <c r="B35" s="288">
        <v>72280.270980000001</v>
      </c>
      <c r="C35" s="288">
        <v>7515.1760199999999</v>
      </c>
      <c r="D35" s="288">
        <f t="shared" si="4"/>
        <v>79795.447</v>
      </c>
      <c r="E35" s="288">
        <v>149115.45517</v>
      </c>
      <c r="F35" s="288">
        <v>45426.564720000002</v>
      </c>
      <c r="G35" s="288">
        <f t="shared" si="5"/>
        <v>194542.01989</v>
      </c>
      <c r="H35" s="288">
        <f t="shared" si="7"/>
        <v>221395.72615</v>
      </c>
      <c r="I35" s="288">
        <f t="shared" si="7"/>
        <v>52941.740740000001</v>
      </c>
      <c r="J35" s="84">
        <f t="shared" si="6"/>
        <v>274337.46688999998</v>
      </c>
      <c r="K35" s="274"/>
    </row>
    <row r="36" spans="1:11" s="194" customFormat="1" ht="12.75" customHeight="1" x14ac:dyDescent="0.2">
      <c r="A36" s="70">
        <v>2021</v>
      </c>
      <c r="B36" s="292">
        <v>68406.257469999997</v>
      </c>
      <c r="C36" s="292">
        <v>6291.5685199999998</v>
      </c>
      <c r="D36" s="288">
        <f t="shared" si="4"/>
        <v>74697.825989999998</v>
      </c>
      <c r="E36" s="292">
        <v>157034.35537999999</v>
      </c>
      <c r="F36" s="292">
        <v>46521.874600000003</v>
      </c>
      <c r="G36" s="288">
        <f t="shared" si="5"/>
        <v>203556.22998</v>
      </c>
      <c r="H36" s="292">
        <f t="shared" si="7"/>
        <v>225440.61284999998</v>
      </c>
      <c r="I36" s="292">
        <f t="shared" si="7"/>
        <v>52813.443120000004</v>
      </c>
      <c r="J36" s="160">
        <f t="shared" si="6"/>
        <v>278254.05596999999</v>
      </c>
      <c r="K36" s="274"/>
    </row>
    <row r="37" spans="1:11" ht="12.75" customHeight="1" x14ac:dyDescent="0.2">
      <c r="A37" s="130"/>
      <c r="B37" s="29"/>
      <c r="C37" s="29"/>
      <c r="D37" s="29"/>
      <c r="E37" s="29"/>
      <c r="F37" s="29"/>
      <c r="G37" s="29"/>
      <c r="H37" s="29"/>
      <c r="I37" s="29"/>
      <c r="J37" s="131"/>
      <c r="K37" s="40"/>
    </row>
    <row r="38" spans="1:11" ht="12.75" customHeight="1" x14ac:dyDescent="0.2">
      <c r="A38" s="73" t="s">
        <v>55</v>
      </c>
      <c r="B38" s="2"/>
      <c r="C38" s="2"/>
      <c r="E38" s="2"/>
      <c r="F38" s="2"/>
      <c r="G38" s="2"/>
      <c r="H38" s="2"/>
      <c r="I38" s="2"/>
      <c r="J38" s="74"/>
    </row>
    <row r="39" spans="1:11" s="194" customFormat="1" ht="12.75" customHeight="1" x14ac:dyDescent="0.2">
      <c r="A39" s="128">
        <v>1980</v>
      </c>
      <c r="B39" s="146">
        <f t="shared" ref="B39:J67" si="8">B7/$J7</f>
        <v>0.58723492723492721</v>
      </c>
      <c r="C39" s="146">
        <f t="shared" ref="C39:I39" si="9">C7/$J7</f>
        <v>2.74012474012474E-2</v>
      </c>
      <c r="D39" s="146">
        <f t="shared" si="9"/>
        <v>0.61463617463617459</v>
      </c>
      <c r="E39" s="146">
        <f t="shared" si="9"/>
        <v>0.33557766557766555</v>
      </c>
      <c r="F39" s="146">
        <f t="shared" si="9"/>
        <v>4.9786159786159787E-2</v>
      </c>
      <c r="G39" s="146">
        <f t="shared" si="9"/>
        <v>0.38536382536382535</v>
      </c>
      <c r="H39" s="146">
        <f t="shared" si="9"/>
        <v>0.92281259281259276</v>
      </c>
      <c r="I39" s="146">
        <f t="shared" si="9"/>
        <v>7.7187407187407187E-2</v>
      </c>
      <c r="J39" s="147">
        <f t="shared" ref="J39:J66" si="10">J7/$J7</f>
        <v>1</v>
      </c>
    </row>
    <row r="40" spans="1:11" s="194" customFormat="1" ht="12.75" customHeight="1" x14ac:dyDescent="0.2">
      <c r="A40" s="128">
        <v>1985</v>
      </c>
      <c r="B40" s="146">
        <f t="shared" si="8"/>
        <v>0.50101897318089184</v>
      </c>
      <c r="C40" s="146">
        <f t="shared" ref="C40:I49" si="11">C8/$J8</f>
        <v>3.9572064509479941E-2</v>
      </c>
      <c r="D40" s="146">
        <f t="shared" si="11"/>
        <v>0.54059103769037176</v>
      </c>
      <c r="E40" s="146">
        <f t="shared" si="11"/>
        <v>0.38126219692612529</v>
      </c>
      <c r="F40" s="146">
        <f t="shared" si="11"/>
        <v>7.8146765383502945E-2</v>
      </c>
      <c r="G40" s="146">
        <f t="shared" si="11"/>
        <v>0.45940896230962824</v>
      </c>
      <c r="H40" s="146">
        <f t="shared" si="11"/>
        <v>0.88228117010701712</v>
      </c>
      <c r="I40" s="146">
        <f t="shared" si="11"/>
        <v>0.11771882989298288</v>
      </c>
      <c r="J40" s="147">
        <f t="shared" si="10"/>
        <v>1</v>
      </c>
    </row>
    <row r="41" spans="1:11" s="194" customFormat="1" ht="12.75" customHeight="1" x14ac:dyDescent="0.2">
      <c r="A41" s="128">
        <v>1990</v>
      </c>
      <c r="B41" s="146">
        <f t="shared" si="8"/>
        <v>0.43996552289267787</v>
      </c>
      <c r="C41" s="146">
        <f t="shared" si="11"/>
        <v>5.0322615889818935E-2</v>
      </c>
      <c r="D41" s="146">
        <f t="shared" si="11"/>
        <v>0.49028813878249677</v>
      </c>
      <c r="E41" s="146">
        <f t="shared" si="11"/>
        <v>0.40032291938548198</v>
      </c>
      <c r="F41" s="146">
        <f t="shared" si="11"/>
        <v>0.10938894183202122</v>
      </c>
      <c r="G41" s="146">
        <f t="shared" si="11"/>
        <v>0.50971186121750323</v>
      </c>
      <c r="H41" s="146">
        <f t="shared" si="11"/>
        <v>0.8402884422781598</v>
      </c>
      <c r="I41" s="146">
        <f t="shared" si="11"/>
        <v>0.15971155772184015</v>
      </c>
      <c r="J41" s="147">
        <f t="shared" si="10"/>
        <v>1</v>
      </c>
    </row>
    <row r="42" spans="1:11" s="194" customFormat="1" ht="12.75" customHeight="1" x14ac:dyDescent="0.2">
      <c r="A42" s="128">
        <v>1995</v>
      </c>
      <c r="B42" s="146">
        <f t="shared" si="8"/>
        <v>0.34864840898696015</v>
      </c>
      <c r="C42" s="146">
        <f t="shared" si="11"/>
        <v>3.0359459736962469E-2</v>
      </c>
      <c r="D42" s="146">
        <f t="shared" si="11"/>
        <v>0.37900786872392261</v>
      </c>
      <c r="E42" s="146">
        <f t="shared" si="11"/>
        <v>0.47286783717435338</v>
      </c>
      <c r="F42" s="146">
        <f t="shared" si="11"/>
        <v>0.14812429410172404</v>
      </c>
      <c r="G42" s="146">
        <f t="shared" si="11"/>
        <v>0.62099213127607744</v>
      </c>
      <c r="H42" s="146">
        <f t="shared" si="11"/>
        <v>0.82151624616131347</v>
      </c>
      <c r="I42" s="146">
        <f t="shared" si="11"/>
        <v>0.1784837538386865</v>
      </c>
      <c r="J42" s="147">
        <f t="shared" si="10"/>
        <v>1</v>
      </c>
    </row>
    <row r="43" spans="1:11" s="194" customFormat="1" ht="12.75" customHeight="1" x14ac:dyDescent="0.2">
      <c r="A43" s="128">
        <v>1996</v>
      </c>
      <c r="B43" s="146">
        <f t="shared" si="8"/>
        <v>0.33973427783309124</v>
      </c>
      <c r="C43" s="146">
        <f t="shared" si="11"/>
        <v>3.1251190145864277E-2</v>
      </c>
      <c r="D43" s="146">
        <f t="shared" si="11"/>
        <v>0.37098546797895549</v>
      </c>
      <c r="E43" s="146">
        <f t="shared" si="11"/>
        <v>0.47057415356826132</v>
      </c>
      <c r="F43" s="146">
        <f t="shared" si="11"/>
        <v>0.15844037845278316</v>
      </c>
      <c r="G43" s="146">
        <f t="shared" si="11"/>
        <v>0.62901453202104451</v>
      </c>
      <c r="H43" s="146">
        <f t="shared" si="11"/>
        <v>0.81030843140135256</v>
      </c>
      <c r="I43" s="146">
        <f t="shared" si="11"/>
        <v>0.18969156859864744</v>
      </c>
      <c r="J43" s="147">
        <f t="shared" si="10"/>
        <v>1</v>
      </c>
    </row>
    <row r="44" spans="1:11" s="194" customFormat="1" ht="12.75" customHeight="1" x14ac:dyDescent="0.2">
      <c r="A44" s="128">
        <v>1997</v>
      </c>
      <c r="B44" s="146">
        <f t="shared" si="8"/>
        <v>0.31359227719567945</v>
      </c>
      <c r="C44" s="146">
        <f t="shared" si="11"/>
        <v>2.6098345402322101E-2</v>
      </c>
      <c r="D44" s="146">
        <f t="shared" si="11"/>
        <v>0.33969062259800153</v>
      </c>
      <c r="E44" s="146">
        <f t="shared" si="11"/>
        <v>0.49634137707836079</v>
      </c>
      <c r="F44" s="146">
        <f t="shared" si="11"/>
        <v>0.16396800032363767</v>
      </c>
      <c r="G44" s="146">
        <f t="shared" si="11"/>
        <v>0.66030937740199847</v>
      </c>
      <c r="H44" s="146">
        <f t="shared" si="11"/>
        <v>0.80993365427404018</v>
      </c>
      <c r="I44" s="146">
        <f t="shared" si="11"/>
        <v>0.19006634572595979</v>
      </c>
      <c r="J44" s="147">
        <f t="shared" si="10"/>
        <v>1</v>
      </c>
    </row>
    <row r="45" spans="1:11" s="194" customFormat="1" ht="12.75" customHeight="1" x14ac:dyDescent="0.2">
      <c r="A45" s="128">
        <v>1998</v>
      </c>
      <c r="B45" s="146">
        <f t="shared" si="8"/>
        <v>0.31935333375056185</v>
      </c>
      <c r="C45" s="146">
        <f t="shared" si="11"/>
        <v>2.8231197692347082E-2</v>
      </c>
      <c r="D45" s="146">
        <f t="shared" si="11"/>
        <v>0.34758453144290891</v>
      </c>
      <c r="E45" s="146">
        <f t="shared" si="11"/>
        <v>0.48841621956839609</v>
      </c>
      <c r="F45" s="146">
        <f t="shared" si="11"/>
        <v>0.163999248988695</v>
      </c>
      <c r="G45" s="146">
        <f t="shared" si="11"/>
        <v>0.65241546855709109</v>
      </c>
      <c r="H45" s="146">
        <f t="shared" si="11"/>
        <v>0.80776955331895794</v>
      </c>
      <c r="I45" s="146">
        <f t="shared" si="11"/>
        <v>0.19223044668104208</v>
      </c>
      <c r="J45" s="147">
        <f t="shared" si="10"/>
        <v>1</v>
      </c>
    </row>
    <row r="46" spans="1:11" s="194" customFormat="1" ht="12.75" customHeight="1" x14ac:dyDescent="0.2">
      <c r="A46" s="128">
        <v>1999</v>
      </c>
      <c r="B46" s="146">
        <f t="shared" si="8"/>
        <v>0.3252783582941588</v>
      </c>
      <c r="C46" s="146">
        <f t="shared" si="11"/>
        <v>2.8021980749470089E-2</v>
      </c>
      <c r="D46" s="146">
        <f t="shared" si="11"/>
        <v>0.3533003390436289</v>
      </c>
      <c r="E46" s="146">
        <f t="shared" si="11"/>
        <v>0.48247943648268299</v>
      </c>
      <c r="F46" s="146">
        <f t="shared" si="11"/>
        <v>0.16422022447368814</v>
      </c>
      <c r="G46" s="146">
        <f t="shared" si="11"/>
        <v>0.6466996609563711</v>
      </c>
      <c r="H46" s="146">
        <f t="shared" si="11"/>
        <v>0.80775779477684173</v>
      </c>
      <c r="I46" s="146">
        <f t="shared" si="11"/>
        <v>0.19224220522315821</v>
      </c>
      <c r="J46" s="147">
        <f t="shared" si="10"/>
        <v>1</v>
      </c>
    </row>
    <row r="47" spans="1:11" s="194" customFormat="1" ht="12.75" customHeight="1" x14ac:dyDescent="0.2">
      <c r="A47" s="128">
        <v>2000</v>
      </c>
      <c r="B47" s="146">
        <f t="shared" si="8"/>
        <v>0.19805792693296276</v>
      </c>
      <c r="C47" s="146">
        <f t="shared" si="11"/>
        <v>1.9466889524855327E-2</v>
      </c>
      <c r="D47" s="146">
        <f t="shared" si="11"/>
        <v>0.2175248164578181</v>
      </c>
      <c r="E47" s="146">
        <f t="shared" si="11"/>
        <v>0.56909980516104586</v>
      </c>
      <c r="F47" s="146">
        <f t="shared" si="11"/>
        <v>0.2133753783811361</v>
      </c>
      <c r="G47" s="146">
        <f t="shared" si="11"/>
        <v>0.78247518354218193</v>
      </c>
      <c r="H47" s="146">
        <f t="shared" si="11"/>
        <v>0.76715773209400862</v>
      </c>
      <c r="I47" s="146">
        <f t="shared" si="11"/>
        <v>0.23284226790599141</v>
      </c>
      <c r="J47" s="147">
        <f t="shared" si="10"/>
        <v>1</v>
      </c>
    </row>
    <row r="48" spans="1:11" s="194" customFormat="1" ht="12.75" customHeight="1" x14ac:dyDescent="0.2">
      <c r="A48" s="128">
        <v>2001</v>
      </c>
      <c r="B48" s="146">
        <f t="shared" si="8"/>
        <v>0.21668305812930275</v>
      </c>
      <c r="C48" s="146">
        <f t="shared" si="11"/>
        <v>1.7040219473057613E-2</v>
      </c>
      <c r="D48" s="146">
        <f t="shared" si="11"/>
        <v>0.23372327760236036</v>
      </c>
      <c r="E48" s="146">
        <f t="shared" si="11"/>
        <v>0.53820332315337238</v>
      </c>
      <c r="F48" s="146">
        <f t="shared" si="11"/>
        <v>0.22807339924426731</v>
      </c>
      <c r="G48" s="146">
        <f t="shared" si="11"/>
        <v>0.76627672239763966</v>
      </c>
      <c r="H48" s="146">
        <f t="shared" si="11"/>
        <v>0.75488638128267505</v>
      </c>
      <c r="I48" s="146">
        <f t="shared" si="11"/>
        <v>0.24511361871732493</v>
      </c>
      <c r="J48" s="147">
        <f t="shared" si="10"/>
        <v>1</v>
      </c>
    </row>
    <row r="49" spans="1:10" s="194" customFormat="1" ht="12.75" customHeight="1" x14ac:dyDescent="0.2">
      <c r="A49" s="128">
        <v>2002</v>
      </c>
      <c r="B49" s="146">
        <f t="shared" si="8"/>
        <v>0.24581350100304816</v>
      </c>
      <c r="C49" s="146">
        <f t="shared" si="11"/>
        <v>2.2998371462587687E-2</v>
      </c>
      <c r="D49" s="146">
        <f t="shared" si="11"/>
        <v>0.26881187246563587</v>
      </c>
      <c r="E49" s="146">
        <f t="shared" si="11"/>
        <v>0.52284860643007991</v>
      </c>
      <c r="F49" s="146">
        <f t="shared" si="11"/>
        <v>0.20833952110428428</v>
      </c>
      <c r="G49" s="146">
        <f t="shared" si="11"/>
        <v>0.73118812753436413</v>
      </c>
      <c r="H49" s="146">
        <f t="shared" si="11"/>
        <v>0.76866210743312802</v>
      </c>
      <c r="I49" s="146">
        <f t="shared" si="11"/>
        <v>0.23133789256687198</v>
      </c>
      <c r="J49" s="147">
        <f t="shared" si="10"/>
        <v>1</v>
      </c>
    </row>
    <row r="50" spans="1:10" s="194" customFormat="1" ht="12.75" customHeight="1" x14ac:dyDescent="0.2">
      <c r="A50" s="128">
        <v>2003</v>
      </c>
      <c r="B50" s="146">
        <f t="shared" si="8"/>
        <v>0.24791093716945209</v>
      </c>
      <c r="C50" s="146">
        <f t="shared" ref="C50:I59" si="12">C18/$J18</f>
        <v>2.8154749312460335E-2</v>
      </c>
      <c r="D50" s="146">
        <f t="shared" si="12"/>
        <v>0.27606568648191243</v>
      </c>
      <c r="E50" s="146">
        <f t="shared" si="12"/>
        <v>0.52634334673154215</v>
      </c>
      <c r="F50" s="146">
        <f t="shared" si="12"/>
        <v>0.19759096678654539</v>
      </c>
      <c r="G50" s="146">
        <f t="shared" si="12"/>
        <v>0.72393431351808757</v>
      </c>
      <c r="H50" s="146">
        <f t="shared" si="12"/>
        <v>0.77425428390099427</v>
      </c>
      <c r="I50" s="146">
        <f t="shared" si="12"/>
        <v>0.22574571609900571</v>
      </c>
      <c r="J50" s="147">
        <f t="shared" si="10"/>
        <v>1</v>
      </c>
    </row>
    <row r="51" spans="1:10" s="194" customFormat="1" ht="12.75" customHeight="1" x14ac:dyDescent="0.2">
      <c r="A51" s="128">
        <v>2004</v>
      </c>
      <c r="B51" s="146">
        <f t="shared" si="8"/>
        <v>0.27623574747687435</v>
      </c>
      <c r="C51" s="146">
        <f t="shared" si="12"/>
        <v>3.5336738843876281E-2</v>
      </c>
      <c r="D51" s="146">
        <f t="shared" si="12"/>
        <v>0.31157248632075063</v>
      </c>
      <c r="E51" s="146">
        <f t="shared" si="12"/>
        <v>0.49426726239064533</v>
      </c>
      <c r="F51" s="146">
        <f t="shared" si="12"/>
        <v>0.19416025128860404</v>
      </c>
      <c r="G51" s="146">
        <f t="shared" si="12"/>
        <v>0.68842751367924937</v>
      </c>
      <c r="H51" s="146">
        <f t="shared" si="12"/>
        <v>0.77050300986751963</v>
      </c>
      <c r="I51" s="146">
        <f t="shared" si="12"/>
        <v>0.22949699013248032</v>
      </c>
      <c r="J51" s="147">
        <f t="shared" si="10"/>
        <v>1</v>
      </c>
    </row>
    <row r="52" spans="1:10" s="194" customFormat="1" ht="12.75" customHeight="1" x14ac:dyDescent="0.2">
      <c r="A52" s="128">
        <v>2005</v>
      </c>
      <c r="B52" s="146">
        <f t="shared" si="8"/>
        <v>0.28724776532819213</v>
      </c>
      <c r="C52" s="146">
        <f t="shared" si="12"/>
        <v>2.6682238989300004E-2</v>
      </c>
      <c r="D52" s="146">
        <f t="shared" si="12"/>
        <v>0.31393000431749213</v>
      </c>
      <c r="E52" s="146">
        <f t="shared" si="12"/>
        <v>0.49722435844645996</v>
      </c>
      <c r="F52" s="146">
        <f t="shared" si="12"/>
        <v>0.18884563723604786</v>
      </c>
      <c r="G52" s="146">
        <f t="shared" si="12"/>
        <v>0.68606999568250782</v>
      </c>
      <c r="H52" s="146">
        <f t="shared" si="12"/>
        <v>0.78447212377465214</v>
      </c>
      <c r="I52" s="146">
        <f t="shared" si="12"/>
        <v>0.21552787622534786</v>
      </c>
      <c r="J52" s="147">
        <f t="shared" si="10"/>
        <v>1</v>
      </c>
    </row>
    <row r="53" spans="1:10" s="194" customFormat="1" ht="12.75" customHeight="1" x14ac:dyDescent="0.2">
      <c r="A53" s="128">
        <v>2006</v>
      </c>
      <c r="B53" s="146">
        <f t="shared" si="8"/>
        <v>0.27027174396547021</v>
      </c>
      <c r="C53" s="146">
        <f t="shared" si="12"/>
        <v>2.8884813733846458E-2</v>
      </c>
      <c r="D53" s="146">
        <f t="shared" si="12"/>
        <v>0.29915655769931671</v>
      </c>
      <c r="E53" s="146">
        <f t="shared" si="12"/>
        <v>0.51628483611850096</v>
      </c>
      <c r="F53" s="146">
        <f t="shared" si="12"/>
        <v>0.18455860618218239</v>
      </c>
      <c r="G53" s="146">
        <f t="shared" si="12"/>
        <v>0.70084344230068329</v>
      </c>
      <c r="H53" s="146">
        <f t="shared" si="12"/>
        <v>0.78655658008397111</v>
      </c>
      <c r="I53" s="146">
        <f t="shared" si="12"/>
        <v>0.21344341991602886</v>
      </c>
      <c r="J53" s="147">
        <f t="shared" si="10"/>
        <v>1</v>
      </c>
    </row>
    <row r="54" spans="1:10" s="194" customFormat="1" ht="12.75" customHeight="1" x14ac:dyDescent="0.2">
      <c r="A54" s="128">
        <v>2007</v>
      </c>
      <c r="B54" s="146">
        <f t="shared" si="8"/>
        <v>0.28564004407438121</v>
      </c>
      <c r="C54" s="146">
        <f t="shared" si="12"/>
        <v>2.1591335067531494E-2</v>
      </c>
      <c r="D54" s="146">
        <f t="shared" si="12"/>
        <v>0.30723137914191267</v>
      </c>
      <c r="E54" s="146">
        <f t="shared" si="12"/>
        <v>0.50703713380209692</v>
      </c>
      <c r="F54" s="146">
        <f t="shared" si="12"/>
        <v>0.18573148705599038</v>
      </c>
      <c r="G54" s="146">
        <f t="shared" si="12"/>
        <v>0.69276862085808733</v>
      </c>
      <c r="H54" s="146">
        <f t="shared" si="12"/>
        <v>0.79267717787647818</v>
      </c>
      <c r="I54" s="146">
        <f t="shared" si="12"/>
        <v>0.20732282212352185</v>
      </c>
      <c r="J54" s="147">
        <f t="shared" si="10"/>
        <v>1</v>
      </c>
    </row>
    <row r="55" spans="1:10" s="194" customFormat="1" ht="12.75" customHeight="1" x14ac:dyDescent="0.2">
      <c r="A55" s="128">
        <v>2008</v>
      </c>
      <c r="B55" s="146">
        <f t="shared" si="8"/>
        <v>0.20144869802810908</v>
      </c>
      <c r="C55" s="146">
        <f t="shared" si="12"/>
        <v>2.2480941651729747E-2</v>
      </c>
      <c r="D55" s="146">
        <f t="shared" si="12"/>
        <v>0.22392963967983881</v>
      </c>
      <c r="E55" s="146">
        <f t="shared" si="12"/>
        <v>0.58442215638996919</v>
      </c>
      <c r="F55" s="146">
        <f t="shared" si="12"/>
        <v>0.19164820393019202</v>
      </c>
      <c r="G55" s="146">
        <f t="shared" si="12"/>
        <v>0.77607036032016119</v>
      </c>
      <c r="H55" s="146">
        <f t="shared" si="12"/>
        <v>0.78587085441807825</v>
      </c>
      <c r="I55" s="146">
        <f t="shared" si="12"/>
        <v>0.21412914558192175</v>
      </c>
      <c r="J55" s="147">
        <f t="shared" si="10"/>
        <v>1</v>
      </c>
    </row>
    <row r="56" spans="1:10" s="194" customFormat="1" ht="12.75" customHeight="1" x14ac:dyDescent="0.2">
      <c r="A56" s="128">
        <v>2009</v>
      </c>
      <c r="B56" s="146">
        <f t="shared" si="8"/>
        <v>0.23821698835210858</v>
      </c>
      <c r="C56" s="146">
        <f t="shared" si="12"/>
        <v>3.4464718961736453E-2</v>
      </c>
      <c r="D56" s="146">
        <f t="shared" si="12"/>
        <v>0.27268170731382174</v>
      </c>
      <c r="E56" s="146">
        <f t="shared" si="12"/>
        <v>0.54592485075512276</v>
      </c>
      <c r="F56" s="146">
        <f t="shared" si="12"/>
        <v>0.18139344193049162</v>
      </c>
      <c r="G56" s="146">
        <f t="shared" si="12"/>
        <v>0.72731829268591475</v>
      </c>
      <c r="H56" s="146">
        <f t="shared" si="12"/>
        <v>0.78414183910744173</v>
      </c>
      <c r="I56" s="146">
        <f t="shared" si="12"/>
        <v>0.21585816089224558</v>
      </c>
      <c r="J56" s="147">
        <f t="shared" si="10"/>
        <v>1</v>
      </c>
    </row>
    <row r="57" spans="1:10" s="194" customFormat="1" ht="12.75" customHeight="1" x14ac:dyDescent="0.2">
      <c r="A57" s="128">
        <v>2010</v>
      </c>
      <c r="B57" s="146">
        <f t="shared" si="8"/>
        <v>0.2498340688966591</v>
      </c>
      <c r="C57" s="146">
        <f t="shared" si="12"/>
        <v>2.4665790245435446E-2</v>
      </c>
      <c r="D57" s="146">
        <f t="shared" si="12"/>
        <v>0.27449985914209446</v>
      </c>
      <c r="E57" s="146">
        <f t="shared" si="12"/>
        <v>0.55048811896981864</v>
      </c>
      <c r="F57" s="146">
        <f t="shared" si="12"/>
        <v>0.17501202188849846</v>
      </c>
      <c r="G57" s="146">
        <f t="shared" si="12"/>
        <v>0.72550014085803105</v>
      </c>
      <c r="H57" s="146">
        <f t="shared" si="12"/>
        <v>0.80032218786624465</v>
      </c>
      <c r="I57" s="146">
        <f t="shared" si="12"/>
        <v>0.19967781213395794</v>
      </c>
      <c r="J57" s="147">
        <f t="shared" si="10"/>
        <v>1</v>
      </c>
    </row>
    <row r="58" spans="1:10" s="194" customFormat="1" ht="12.75" customHeight="1" x14ac:dyDescent="0.2">
      <c r="A58" s="128">
        <v>2011</v>
      </c>
      <c r="B58" s="146">
        <f t="shared" si="8"/>
        <v>0.25338094340343209</v>
      </c>
      <c r="C58" s="146">
        <f t="shared" si="12"/>
        <v>2.9264424812129153E-2</v>
      </c>
      <c r="D58" s="146">
        <f t="shared" si="12"/>
        <v>0.28264536821556679</v>
      </c>
      <c r="E58" s="146">
        <f t="shared" si="12"/>
        <v>0.55474843206206426</v>
      </c>
      <c r="F58" s="146">
        <f t="shared" si="12"/>
        <v>0.16260619972256565</v>
      </c>
      <c r="G58" s="146">
        <f t="shared" si="12"/>
        <v>0.71735463178488457</v>
      </c>
      <c r="H58" s="146">
        <f t="shared" si="12"/>
        <v>0.80812937546536334</v>
      </c>
      <c r="I58" s="146">
        <f t="shared" si="12"/>
        <v>0.19187062453469289</v>
      </c>
      <c r="J58" s="147">
        <f t="shared" si="10"/>
        <v>1</v>
      </c>
    </row>
    <row r="59" spans="1:10" s="194" customFormat="1" ht="12.75" customHeight="1" x14ac:dyDescent="0.2">
      <c r="A59" s="128">
        <v>2012</v>
      </c>
      <c r="B59" s="146">
        <f t="shared" si="8"/>
        <v>0.24063863047179801</v>
      </c>
      <c r="C59" s="146">
        <f t="shared" si="12"/>
        <v>1.9442420295620717E-2</v>
      </c>
      <c r="D59" s="146">
        <f t="shared" si="12"/>
        <v>0.26008105076741878</v>
      </c>
      <c r="E59" s="146">
        <f t="shared" si="12"/>
        <v>0.58005477642527725</v>
      </c>
      <c r="F59" s="146">
        <f t="shared" si="12"/>
        <v>0.15986417280730411</v>
      </c>
      <c r="G59" s="146">
        <f t="shared" si="12"/>
        <v>0.73991894923258139</v>
      </c>
      <c r="H59" s="146">
        <f t="shared" si="12"/>
        <v>0.82069340689707526</v>
      </c>
      <c r="I59" s="146">
        <f t="shared" si="12"/>
        <v>0.17930659310292482</v>
      </c>
      <c r="J59" s="147">
        <f t="shared" si="10"/>
        <v>1</v>
      </c>
    </row>
    <row r="60" spans="1:10" s="194" customFormat="1" ht="12.75" customHeight="1" x14ac:dyDescent="0.2">
      <c r="A60" s="128">
        <v>2013</v>
      </c>
      <c r="B60" s="146">
        <f t="shared" si="8"/>
        <v>0.25513118549119429</v>
      </c>
      <c r="C60" s="146">
        <f t="shared" ref="C60:I66" si="13">C28/$J28</f>
        <v>2.0691191212615024E-2</v>
      </c>
      <c r="D60" s="146">
        <f t="shared" si="13"/>
        <v>0.27582237670380927</v>
      </c>
      <c r="E60" s="146">
        <f t="shared" si="13"/>
        <v>0.57270690197611895</v>
      </c>
      <c r="F60" s="146">
        <f t="shared" si="13"/>
        <v>0.15147072132007175</v>
      </c>
      <c r="G60" s="146">
        <f t="shared" si="13"/>
        <v>0.72417762329619084</v>
      </c>
      <c r="H60" s="146">
        <f t="shared" si="13"/>
        <v>0.82783808746731324</v>
      </c>
      <c r="I60" s="146">
        <f t="shared" si="13"/>
        <v>0.17216191253268678</v>
      </c>
      <c r="J60" s="147">
        <f t="shared" si="10"/>
        <v>1</v>
      </c>
    </row>
    <row r="61" spans="1:10" s="194" customFormat="1" ht="12.75" customHeight="1" x14ac:dyDescent="0.2">
      <c r="A61" s="128">
        <v>2014</v>
      </c>
      <c r="B61" s="146">
        <f t="shared" si="8"/>
        <v>0.26403937281500683</v>
      </c>
      <c r="C61" s="146">
        <f t="shared" si="13"/>
        <v>1.7575438245170522E-2</v>
      </c>
      <c r="D61" s="146">
        <f t="shared" si="13"/>
        <v>0.28161481106017738</v>
      </c>
      <c r="E61" s="146">
        <f t="shared" si="13"/>
        <v>0.57310349250539272</v>
      </c>
      <c r="F61" s="146">
        <f t="shared" si="13"/>
        <v>0.14528169643442992</v>
      </c>
      <c r="G61" s="146">
        <f t="shared" si="13"/>
        <v>0.71838518893982262</v>
      </c>
      <c r="H61" s="146">
        <f t="shared" si="13"/>
        <v>0.83714286532039961</v>
      </c>
      <c r="I61" s="146">
        <f t="shared" si="13"/>
        <v>0.16285713467960045</v>
      </c>
      <c r="J61" s="147">
        <f t="shared" si="10"/>
        <v>1</v>
      </c>
    </row>
    <row r="62" spans="1:10" s="194" customFormat="1" ht="12.75" customHeight="1" x14ac:dyDescent="0.2">
      <c r="A62" s="128">
        <v>2015</v>
      </c>
      <c r="B62" s="146">
        <f t="shared" si="8"/>
        <v>0.26484255639685877</v>
      </c>
      <c r="C62" s="146">
        <f t="shared" si="13"/>
        <v>3.108322723167144E-2</v>
      </c>
      <c r="D62" s="146">
        <f t="shared" si="13"/>
        <v>0.29592578362853017</v>
      </c>
      <c r="E62" s="146">
        <f t="shared" si="13"/>
        <v>0.5301530499210857</v>
      </c>
      <c r="F62" s="146">
        <f t="shared" si="13"/>
        <v>0.17392116645038411</v>
      </c>
      <c r="G62" s="146">
        <f t="shared" si="13"/>
        <v>0.70407421637146972</v>
      </c>
      <c r="H62" s="146">
        <f t="shared" si="13"/>
        <v>0.79499560631794441</v>
      </c>
      <c r="I62" s="146">
        <f t="shared" si="13"/>
        <v>0.20500439368205556</v>
      </c>
      <c r="J62" s="147">
        <f t="shared" si="10"/>
        <v>1</v>
      </c>
    </row>
    <row r="63" spans="1:10" s="194" customFormat="1" ht="12.75" customHeight="1" x14ac:dyDescent="0.2">
      <c r="A63" s="128">
        <v>2016</v>
      </c>
      <c r="B63" s="146">
        <f t="shared" si="8"/>
        <v>0.29430631411354358</v>
      </c>
      <c r="C63" s="146">
        <f t="shared" si="13"/>
        <v>3.1891750186219342E-2</v>
      </c>
      <c r="D63" s="146">
        <f t="shared" si="13"/>
        <v>0.32619806429976295</v>
      </c>
      <c r="E63" s="146">
        <f t="shared" si="13"/>
        <v>0.50506659696362199</v>
      </c>
      <c r="F63" s="146">
        <f t="shared" si="13"/>
        <v>0.16873533873661503</v>
      </c>
      <c r="G63" s="146">
        <f t="shared" si="13"/>
        <v>0.67380193570023705</v>
      </c>
      <c r="H63" s="146">
        <f t="shared" si="13"/>
        <v>0.79937291107716557</v>
      </c>
      <c r="I63" s="146">
        <f t="shared" si="13"/>
        <v>0.2006270889228344</v>
      </c>
      <c r="J63" s="147">
        <f t="shared" si="10"/>
        <v>1</v>
      </c>
    </row>
    <row r="64" spans="1:10" s="194" customFormat="1" ht="12.75" customHeight="1" x14ac:dyDescent="0.2">
      <c r="A64" s="128">
        <v>2017</v>
      </c>
      <c r="B64" s="146">
        <f t="shared" si="8"/>
        <v>0.2437710654747802</v>
      </c>
      <c r="C64" s="146">
        <f t="shared" si="13"/>
        <v>3.478574888609675E-2</v>
      </c>
      <c r="D64" s="146">
        <f t="shared" si="13"/>
        <v>0.27855681436087693</v>
      </c>
      <c r="E64" s="146">
        <f t="shared" si="13"/>
        <v>0.55204602451502938</v>
      </c>
      <c r="F64" s="146">
        <f t="shared" si="13"/>
        <v>0.16939716112409359</v>
      </c>
      <c r="G64" s="146">
        <f t="shared" si="13"/>
        <v>0.72144318563912291</v>
      </c>
      <c r="H64" s="146">
        <f t="shared" si="13"/>
        <v>0.7958170899898096</v>
      </c>
      <c r="I64" s="146">
        <f t="shared" si="13"/>
        <v>0.20418291001019032</v>
      </c>
      <c r="J64" s="147">
        <f t="shared" si="10"/>
        <v>1</v>
      </c>
    </row>
    <row r="65" spans="1:11" s="194" customFormat="1" ht="12.75" customHeight="1" x14ac:dyDescent="0.2">
      <c r="A65" s="128">
        <v>2018</v>
      </c>
      <c r="B65" s="146">
        <f t="shared" si="8"/>
        <v>0.247064704029298</v>
      </c>
      <c r="C65" s="146">
        <f t="shared" si="13"/>
        <v>2.4320815502192443E-2</v>
      </c>
      <c r="D65" s="146">
        <f t="shared" si="13"/>
        <v>0.27138551953149048</v>
      </c>
      <c r="E65" s="146">
        <f t="shared" si="13"/>
        <v>0.56966456630098716</v>
      </c>
      <c r="F65" s="146">
        <f t="shared" si="13"/>
        <v>0.15894991416752235</v>
      </c>
      <c r="G65" s="146">
        <f t="shared" si="13"/>
        <v>0.72861448046850952</v>
      </c>
      <c r="H65" s="146">
        <f t="shared" si="13"/>
        <v>0.81672927033028508</v>
      </c>
      <c r="I65" s="146">
        <f t="shared" si="13"/>
        <v>0.1832707296697148</v>
      </c>
      <c r="J65" s="147">
        <f t="shared" si="10"/>
        <v>1</v>
      </c>
    </row>
    <row r="66" spans="1:11" s="194" customFormat="1" ht="12.75" customHeight="1" x14ac:dyDescent="0.2">
      <c r="A66" s="68">
        <v>2019</v>
      </c>
      <c r="B66" s="297">
        <f t="shared" si="8"/>
        <v>0.27393140905825542</v>
      </c>
      <c r="C66" s="297">
        <f t="shared" si="13"/>
        <v>2.6776565163637241E-2</v>
      </c>
      <c r="D66" s="297">
        <f t="shared" si="13"/>
        <v>0.30070797422189266</v>
      </c>
      <c r="E66" s="297">
        <f t="shared" si="13"/>
        <v>0.53462591651422231</v>
      </c>
      <c r="F66" s="297">
        <f t="shared" si="13"/>
        <v>0.16466610926388495</v>
      </c>
      <c r="G66" s="297">
        <f t="shared" si="13"/>
        <v>0.69929202577810723</v>
      </c>
      <c r="H66" s="297">
        <f t="shared" si="13"/>
        <v>0.80855732557247773</v>
      </c>
      <c r="I66" s="297">
        <f t="shared" si="13"/>
        <v>0.19144267442752216</v>
      </c>
      <c r="J66" s="298">
        <f t="shared" si="10"/>
        <v>1</v>
      </c>
    </row>
    <row r="67" spans="1:11" s="194" customFormat="1" ht="12.75" customHeight="1" x14ac:dyDescent="0.2">
      <c r="A67" s="68">
        <v>2020</v>
      </c>
      <c r="B67" s="297">
        <f t="shared" si="8"/>
        <v>0.26347210900282148</v>
      </c>
      <c r="C67" s="297">
        <f t="shared" si="8"/>
        <v>2.7393910519022655E-2</v>
      </c>
      <c r="D67" s="297">
        <f t="shared" si="8"/>
        <v>0.2908660195218441</v>
      </c>
      <c r="E67" s="297">
        <f t="shared" si="8"/>
        <v>0.54354753967962477</v>
      </c>
      <c r="F67" s="297">
        <f t="shared" si="8"/>
        <v>0.16558644079853121</v>
      </c>
      <c r="G67" s="297">
        <f t="shared" si="8"/>
        <v>0.7091339804781559</v>
      </c>
      <c r="H67" s="297">
        <f t="shared" si="8"/>
        <v>0.80701964868244624</v>
      </c>
      <c r="I67" s="297">
        <f t="shared" si="8"/>
        <v>0.19298035131755387</v>
      </c>
      <c r="J67" s="298">
        <f t="shared" si="8"/>
        <v>1</v>
      </c>
    </row>
    <row r="68" spans="1:11" s="194" customFormat="1" ht="12.75" customHeight="1" x14ac:dyDescent="0.2">
      <c r="A68" s="70">
        <v>2021</v>
      </c>
      <c r="B68" s="299">
        <f>B36/$J36</f>
        <v>0.24584100753368796</v>
      </c>
      <c r="C68" s="299">
        <f t="shared" ref="C68:J68" si="14">C36/$J36</f>
        <v>2.261087802679982E-2</v>
      </c>
      <c r="D68" s="299">
        <f t="shared" si="14"/>
        <v>0.26845188556048777</v>
      </c>
      <c r="E68" s="299">
        <f t="shared" si="14"/>
        <v>0.56435603367064913</v>
      </c>
      <c r="F68" s="299">
        <f t="shared" si="14"/>
        <v>0.16719208076886313</v>
      </c>
      <c r="G68" s="299">
        <f t="shared" si="14"/>
        <v>0.73154811443951229</v>
      </c>
      <c r="H68" s="299">
        <f t="shared" si="14"/>
        <v>0.810197041204337</v>
      </c>
      <c r="I68" s="299">
        <f t="shared" si="14"/>
        <v>0.18980295879566297</v>
      </c>
      <c r="J68" s="300">
        <f t="shared" si="14"/>
        <v>1</v>
      </c>
    </row>
    <row r="69" spans="1:11" s="194" customFormat="1" ht="12.75" customHeight="1" x14ac:dyDescent="0.2">
      <c r="A69" s="130"/>
      <c r="B69" s="148"/>
      <c r="C69" s="148"/>
      <c r="D69" s="148"/>
      <c r="E69" s="148"/>
      <c r="F69" s="148"/>
      <c r="G69" s="148"/>
      <c r="H69" s="148"/>
      <c r="I69" s="148"/>
      <c r="J69" s="149"/>
    </row>
    <row r="70" spans="1:11" ht="12.75" customHeight="1" x14ac:dyDescent="0.2">
      <c r="A70" s="73" t="s">
        <v>56</v>
      </c>
      <c r="B70" s="14"/>
      <c r="C70" s="14"/>
      <c r="E70" s="14"/>
      <c r="F70" s="14"/>
      <c r="G70" s="14"/>
      <c r="H70" s="14"/>
      <c r="I70" s="14"/>
      <c r="J70" s="67"/>
    </row>
    <row r="71" spans="1:11" s="194" customFormat="1" ht="12.75" customHeight="1" x14ac:dyDescent="0.2">
      <c r="A71" s="128">
        <v>1980</v>
      </c>
      <c r="B71" s="27">
        <v>5949020</v>
      </c>
      <c r="C71" s="27">
        <v>2523580</v>
      </c>
      <c r="D71" s="27">
        <v>8472600</v>
      </c>
      <c r="E71" s="27">
        <v>4365529</v>
      </c>
      <c r="F71" s="27">
        <v>5473103</v>
      </c>
      <c r="G71" s="27">
        <v>9838632</v>
      </c>
      <c r="H71" s="27">
        <v>10314549</v>
      </c>
      <c r="I71" s="27">
        <v>7996683</v>
      </c>
      <c r="J71" s="129">
        <v>18311232</v>
      </c>
      <c r="K71" s="274"/>
    </row>
    <row r="72" spans="1:11" s="194" customFormat="1" ht="12.75" customHeight="1" x14ac:dyDescent="0.2">
      <c r="A72" s="128">
        <v>1985</v>
      </c>
      <c r="B72" s="27">
        <v>5643751</v>
      </c>
      <c r="C72" s="27">
        <v>3728609</v>
      </c>
      <c r="D72" s="27">
        <v>9372360</v>
      </c>
      <c r="E72" s="27">
        <v>4736075</v>
      </c>
      <c r="F72" s="27">
        <v>7998038</v>
      </c>
      <c r="G72" s="27">
        <v>12734113</v>
      </c>
      <c r="H72" s="27">
        <v>10379826</v>
      </c>
      <c r="I72" s="27">
        <v>11726647</v>
      </c>
      <c r="J72" s="129">
        <v>22106473</v>
      </c>
      <c r="K72" s="274"/>
    </row>
    <row r="73" spans="1:11" s="194" customFormat="1" ht="12.75" customHeight="1" x14ac:dyDescent="0.2">
      <c r="A73" s="128">
        <v>1990</v>
      </c>
      <c r="B73" s="27">
        <v>6021913</v>
      </c>
      <c r="C73" s="27">
        <v>6020545</v>
      </c>
      <c r="D73" s="27">
        <v>12042458</v>
      </c>
      <c r="E73" s="27">
        <v>6594385</v>
      </c>
      <c r="F73" s="27">
        <v>13412085</v>
      </c>
      <c r="G73" s="27">
        <v>20006470</v>
      </c>
      <c r="H73" s="27">
        <v>12616298</v>
      </c>
      <c r="I73" s="27">
        <v>19432630</v>
      </c>
      <c r="J73" s="129">
        <v>32048928</v>
      </c>
      <c r="K73" s="274"/>
    </row>
    <row r="74" spans="1:11" s="194" customFormat="1" ht="12.75" customHeight="1" x14ac:dyDescent="0.2">
      <c r="A74" s="128">
        <v>1995</v>
      </c>
      <c r="B74" s="27">
        <v>6675249</v>
      </c>
      <c r="C74" s="27">
        <v>4016098</v>
      </c>
      <c r="D74" s="27">
        <v>10691347</v>
      </c>
      <c r="E74" s="27">
        <v>12126147</v>
      </c>
      <c r="F74" s="27">
        <v>24319101</v>
      </c>
      <c r="G74" s="27">
        <v>36445248</v>
      </c>
      <c r="H74" s="27">
        <v>18801396</v>
      </c>
      <c r="I74" s="27">
        <v>28335199</v>
      </c>
      <c r="J74" s="129">
        <v>47136595</v>
      </c>
      <c r="K74" s="274"/>
    </row>
    <row r="75" spans="1:11" s="194" customFormat="1" ht="12.75" customHeight="1" x14ac:dyDescent="0.2">
      <c r="A75" s="128">
        <v>1996</v>
      </c>
      <c r="B75" s="27">
        <v>6001030</v>
      </c>
      <c r="C75" s="27">
        <v>3515544</v>
      </c>
      <c r="D75" s="27">
        <v>9516574</v>
      </c>
      <c r="E75" s="27">
        <v>10891958</v>
      </c>
      <c r="F75" s="27">
        <v>22347932</v>
      </c>
      <c r="G75" s="27">
        <v>33239890</v>
      </c>
      <c r="H75" s="27">
        <v>16892988</v>
      </c>
      <c r="I75" s="27">
        <v>25863476</v>
      </c>
      <c r="J75" s="129">
        <v>42756464</v>
      </c>
      <c r="K75" s="274"/>
    </row>
    <row r="76" spans="1:11" s="194" customFormat="1" ht="12.75" customHeight="1" x14ac:dyDescent="0.2">
      <c r="A76" s="128">
        <v>1997</v>
      </c>
      <c r="B76" s="27">
        <v>6155115</v>
      </c>
      <c r="C76" s="27">
        <v>3187981</v>
      </c>
      <c r="D76" s="27">
        <v>9343096</v>
      </c>
      <c r="E76" s="27">
        <v>12656590</v>
      </c>
      <c r="F76" s="27">
        <v>23879219</v>
      </c>
      <c r="G76" s="27">
        <v>36535809</v>
      </c>
      <c r="H76" s="27">
        <v>18811705</v>
      </c>
      <c r="I76" s="27">
        <v>27067200</v>
      </c>
      <c r="J76" s="129">
        <v>45878905</v>
      </c>
      <c r="K76" s="274"/>
    </row>
    <row r="77" spans="1:11" s="194" customFormat="1" ht="12.75" customHeight="1" x14ac:dyDescent="0.2">
      <c r="A77" s="128">
        <v>1998</v>
      </c>
      <c r="B77" s="27">
        <v>5619189</v>
      </c>
      <c r="C77" s="27">
        <v>3402709</v>
      </c>
      <c r="D77" s="27">
        <v>9021898</v>
      </c>
      <c r="E77" s="27">
        <v>11503727</v>
      </c>
      <c r="F77" s="27">
        <v>21698720</v>
      </c>
      <c r="G77" s="27">
        <v>33202447</v>
      </c>
      <c r="H77" s="27">
        <v>17122916</v>
      </c>
      <c r="I77" s="27">
        <v>25101429</v>
      </c>
      <c r="J77" s="129">
        <v>42224345</v>
      </c>
      <c r="K77" s="274"/>
    </row>
    <row r="78" spans="1:11" s="194" customFormat="1" ht="12.75" customHeight="1" x14ac:dyDescent="0.2">
      <c r="A78" s="128">
        <v>1999</v>
      </c>
      <c r="B78" s="27">
        <v>6351053</v>
      </c>
      <c r="C78" s="27">
        <v>3498040</v>
      </c>
      <c r="D78" s="27">
        <v>9849093</v>
      </c>
      <c r="E78" s="27">
        <v>12993492</v>
      </c>
      <c r="F78" s="27">
        <v>24035636</v>
      </c>
      <c r="G78" s="27">
        <v>37029128</v>
      </c>
      <c r="H78" s="27">
        <v>19344545</v>
      </c>
      <c r="I78" s="27">
        <v>27533676</v>
      </c>
      <c r="J78" s="129">
        <v>46878221</v>
      </c>
      <c r="K78" s="274"/>
    </row>
    <row r="79" spans="1:11" s="194" customFormat="1" ht="12.75" customHeight="1" x14ac:dyDescent="0.2">
      <c r="A79" s="128">
        <v>2000</v>
      </c>
      <c r="B79" s="27">
        <v>3796506</v>
      </c>
      <c r="C79" s="27">
        <v>1898818</v>
      </c>
      <c r="D79" s="27">
        <v>5695324</v>
      </c>
      <c r="E79" s="27">
        <v>15938078</v>
      </c>
      <c r="F79" s="27">
        <v>29389491</v>
      </c>
      <c r="G79" s="27">
        <v>45327569</v>
      </c>
      <c r="H79" s="27">
        <v>19734584</v>
      </c>
      <c r="I79" s="27">
        <v>31288309</v>
      </c>
      <c r="J79" s="129">
        <v>51022893</v>
      </c>
      <c r="K79" s="274"/>
    </row>
    <row r="80" spans="1:11" s="194" customFormat="1" ht="12.75" customHeight="1" x14ac:dyDescent="0.2">
      <c r="A80" s="128">
        <v>2001</v>
      </c>
      <c r="B80" s="27">
        <v>4342694</v>
      </c>
      <c r="C80" s="27">
        <v>1669478</v>
      </c>
      <c r="D80" s="27">
        <v>6012172</v>
      </c>
      <c r="E80" s="27">
        <v>16204409</v>
      </c>
      <c r="F80" s="27">
        <v>30941634</v>
      </c>
      <c r="G80" s="27">
        <v>47146043</v>
      </c>
      <c r="H80" s="27">
        <v>20547103</v>
      </c>
      <c r="I80" s="27">
        <v>32611112</v>
      </c>
      <c r="J80" s="129">
        <v>53158215</v>
      </c>
      <c r="K80" s="274"/>
    </row>
    <row r="81" spans="1:11" s="194" customFormat="1" ht="12.75" customHeight="1" x14ac:dyDescent="0.2">
      <c r="A81" s="128">
        <v>2002</v>
      </c>
      <c r="B81" s="27">
        <v>5134883</v>
      </c>
      <c r="C81" s="27">
        <v>2823680</v>
      </c>
      <c r="D81" s="27">
        <v>7958563</v>
      </c>
      <c r="E81" s="27">
        <v>15497649</v>
      </c>
      <c r="F81" s="27">
        <v>30081146</v>
      </c>
      <c r="G81" s="27">
        <v>45578795</v>
      </c>
      <c r="H81" s="27">
        <v>20632532</v>
      </c>
      <c r="I81" s="27">
        <v>32904826</v>
      </c>
      <c r="J81" s="129">
        <v>53537358</v>
      </c>
      <c r="K81" s="274"/>
    </row>
    <row r="82" spans="1:11" s="194" customFormat="1" ht="12.75" customHeight="1" x14ac:dyDescent="0.2">
      <c r="A82" s="128">
        <v>2003</v>
      </c>
      <c r="B82" s="27">
        <v>5234617</v>
      </c>
      <c r="C82" s="27">
        <v>3329889</v>
      </c>
      <c r="D82" s="27">
        <v>8564506</v>
      </c>
      <c r="E82" s="27">
        <v>14348174</v>
      </c>
      <c r="F82" s="27">
        <v>27628699</v>
      </c>
      <c r="G82" s="27">
        <v>41976873</v>
      </c>
      <c r="H82" s="27">
        <v>19582791</v>
      </c>
      <c r="I82" s="27">
        <v>30958588</v>
      </c>
      <c r="J82" s="129">
        <v>50541379</v>
      </c>
      <c r="K82" s="274"/>
    </row>
    <row r="83" spans="1:11" s="194" customFormat="1" ht="12.75" customHeight="1" x14ac:dyDescent="0.2">
      <c r="A83" s="128">
        <v>2004</v>
      </c>
      <c r="B83" s="27">
        <v>6014307</v>
      </c>
      <c r="C83" s="27">
        <v>3896454</v>
      </c>
      <c r="D83" s="27">
        <v>9910761</v>
      </c>
      <c r="E83" s="27">
        <v>13401599</v>
      </c>
      <c r="F83" s="27">
        <v>24565184</v>
      </c>
      <c r="G83" s="27">
        <v>37966783</v>
      </c>
      <c r="H83" s="27">
        <v>19415906</v>
      </c>
      <c r="I83" s="27">
        <v>28461638</v>
      </c>
      <c r="J83" s="129">
        <v>47877544</v>
      </c>
      <c r="K83" s="274"/>
    </row>
    <row r="84" spans="1:11" s="194" customFormat="1" ht="12.75" customHeight="1" x14ac:dyDescent="0.2">
      <c r="A84" s="128">
        <v>2005</v>
      </c>
      <c r="B84" s="27">
        <v>5780509.4510359531</v>
      </c>
      <c r="C84" s="27">
        <v>2629846.2727051708</v>
      </c>
      <c r="D84" s="27">
        <v>8410355.7237411235</v>
      </c>
      <c r="E84" s="27">
        <v>13501477.964380752</v>
      </c>
      <c r="F84" s="27">
        <v>21934610.316869013</v>
      </c>
      <c r="G84" s="27">
        <v>35436088.281249762</v>
      </c>
      <c r="H84" s="27">
        <v>19281987.415416706</v>
      </c>
      <c r="I84" s="27">
        <v>24564456.589574184</v>
      </c>
      <c r="J84" s="129">
        <v>43846444.004990891</v>
      </c>
      <c r="K84" s="274"/>
    </row>
    <row r="85" spans="1:11" s="194" customFormat="1" ht="12.75" customHeight="1" x14ac:dyDescent="0.2">
      <c r="A85" s="128">
        <v>2006</v>
      </c>
      <c r="B85" s="27">
        <v>5647875</v>
      </c>
      <c r="C85" s="27">
        <v>2644727</v>
      </c>
      <c r="D85" s="27">
        <v>8292602</v>
      </c>
      <c r="E85" s="27">
        <v>13966286</v>
      </c>
      <c r="F85" s="27">
        <v>20757398</v>
      </c>
      <c r="G85" s="27">
        <v>34723684</v>
      </c>
      <c r="H85" s="27">
        <v>19614161</v>
      </c>
      <c r="I85" s="27">
        <v>23402125</v>
      </c>
      <c r="J85" s="129">
        <v>43016286</v>
      </c>
      <c r="K85" s="274"/>
    </row>
    <row r="86" spans="1:11" s="194" customFormat="1" ht="12.75" customHeight="1" x14ac:dyDescent="0.2">
      <c r="A86" s="128">
        <v>2007</v>
      </c>
      <c r="B86" s="27">
        <v>5430589</v>
      </c>
      <c r="C86" s="27">
        <v>2025335</v>
      </c>
      <c r="D86" s="27">
        <v>7455924</v>
      </c>
      <c r="E86" s="27">
        <v>14219423</v>
      </c>
      <c r="F86" s="27">
        <v>20409398</v>
      </c>
      <c r="G86" s="27">
        <v>34628821</v>
      </c>
      <c r="H86" s="27">
        <v>19650012</v>
      </c>
      <c r="I86" s="27">
        <v>22434733</v>
      </c>
      <c r="J86" s="129">
        <v>42084745</v>
      </c>
      <c r="K86" s="274"/>
    </row>
    <row r="87" spans="1:11" s="194" customFormat="1" ht="12.75" customHeight="1" x14ac:dyDescent="0.2">
      <c r="A87" s="128">
        <v>2008</v>
      </c>
      <c r="B87" s="27">
        <v>4110139.7592255007</v>
      </c>
      <c r="C87" s="27">
        <v>1816907.6811325527</v>
      </c>
      <c r="D87" s="27">
        <v>5927047.4403580539</v>
      </c>
      <c r="E87" s="27">
        <v>14096527.302394489</v>
      </c>
      <c r="F87" s="27">
        <v>18332098.142477617</v>
      </c>
      <c r="G87" s="27">
        <v>32428625.444872104</v>
      </c>
      <c r="H87" s="27">
        <v>18206667.06161999</v>
      </c>
      <c r="I87" s="27">
        <v>20149005.823610168</v>
      </c>
      <c r="J87" s="129">
        <v>38355672.885230154</v>
      </c>
      <c r="K87" s="274"/>
    </row>
    <row r="88" spans="1:11" s="194" customFormat="1" ht="12.75" customHeight="1" x14ac:dyDescent="0.2">
      <c r="A88" s="128">
        <v>2009</v>
      </c>
      <c r="B88" s="27">
        <v>4754544.5693050139</v>
      </c>
      <c r="C88" s="27">
        <v>2739519.8084239773</v>
      </c>
      <c r="D88" s="27">
        <v>7494064.3777282815</v>
      </c>
      <c r="E88" s="27">
        <v>12847568.36914059</v>
      </c>
      <c r="F88" s="27">
        <v>15832162.410475263</v>
      </c>
      <c r="G88" s="27">
        <v>28679730.779630743</v>
      </c>
      <c r="H88" s="27">
        <v>17602112.9384498</v>
      </c>
      <c r="I88" s="27">
        <v>18571682.218900569</v>
      </c>
      <c r="J88" s="129">
        <v>36173795.157365061</v>
      </c>
      <c r="K88" s="274"/>
    </row>
    <row r="89" spans="1:11" s="194" customFormat="1" ht="12.75" customHeight="1" x14ac:dyDescent="0.2">
      <c r="A89" s="128">
        <v>2010</v>
      </c>
      <c r="B89" s="27">
        <v>4780927.4428373957</v>
      </c>
      <c r="C89" s="27">
        <v>1865347.0346107255</v>
      </c>
      <c r="D89" s="27">
        <v>6646274.4774480881</v>
      </c>
      <c r="E89" s="27">
        <v>12974007.253597697</v>
      </c>
      <c r="F89" s="27">
        <v>15380754.4240337</v>
      </c>
      <c r="G89" s="27">
        <v>28354761.677618574</v>
      </c>
      <c r="H89" s="27">
        <v>17754934.696430609</v>
      </c>
      <c r="I89" s="27">
        <v>17246101.458646581</v>
      </c>
      <c r="J89" s="129">
        <v>35001036.155066028</v>
      </c>
      <c r="K89" s="274"/>
    </row>
    <row r="90" spans="1:11" s="194" customFormat="1" ht="12.75" customHeight="1" x14ac:dyDescent="0.2">
      <c r="A90" s="128">
        <v>2011</v>
      </c>
      <c r="B90" s="27">
        <v>5113394.0709865289</v>
      </c>
      <c r="C90" s="27">
        <v>2115281.3467167867</v>
      </c>
      <c r="D90" s="27">
        <v>7228675.4177035047</v>
      </c>
      <c r="E90" s="27">
        <v>12635903.854600336</v>
      </c>
      <c r="F90" s="27">
        <v>13242324.51162415</v>
      </c>
      <c r="G90" s="27">
        <v>25878228.366236173</v>
      </c>
      <c r="H90" s="27">
        <v>17749297.925583772</v>
      </c>
      <c r="I90" s="27">
        <v>15357605.858340897</v>
      </c>
      <c r="J90" s="129">
        <v>33106903.783922274</v>
      </c>
      <c r="K90" s="274"/>
    </row>
    <row r="91" spans="1:11" s="194" customFormat="1" ht="12.75" customHeight="1" x14ac:dyDescent="0.2">
      <c r="A91" s="128">
        <v>2012</v>
      </c>
      <c r="B91" s="27">
        <v>4370240.7036000006</v>
      </c>
      <c r="C91" s="27">
        <v>1192478.0482000001</v>
      </c>
      <c r="D91" s="27">
        <f t="shared" ref="D91:D95" si="15">SUM(B91:C91)</f>
        <v>5562718.7518000007</v>
      </c>
      <c r="E91" s="27">
        <v>13815706.325999999</v>
      </c>
      <c r="F91" s="27">
        <v>12726079.202</v>
      </c>
      <c r="G91" s="27">
        <f t="shared" ref="G91:G95" si="16">SUM(E91:F91)</f>
        <v>26541785.527999997</v>
      </c>
      <c r="H91" s="27">
        <f>B91+E91</f>
        <v>18185947.029600002</v>
      </c>
      <c r="I91" s="27">
        <f>C91+F91</f>
        <v>13918557.2502</v>
      </c>
      <c r="J91" s="129">
        <f t="shared" ref="J91:J95" si="17">SUM(H91:I91)</f>
        <v>32104504.279800002</v>
      </c>
      <c r="K91" s="274"/>
    </row>
    <row r="92" spans="1:11" s="194" customFormat="1" ht="12.75" customHeight="1" x14ac:dyDescent="0.2">
      <c r="A92" s="128">
        <v>2013</v>
      </c>
      <c r="B92" s="27">
        <v>4787035.2352999998</v>
      </c>
      <c r="C92" s="27">
        <v>1395654.6170000001</v>
      </c>
      <c r="D92" s="27">
        <f t="shared" si="15"/>
        <v>6182689.8522999994</v>
      </c>
      <c r="E92" s="27">
        <v>14191774.537</v>
      </c>
      <c r="F92" s="27">
        <v>12420384.703</v>
      </c>
      <c r="G92" s="27">
        <f t="shared" si="16"/>
        <v>26612159.240000002</v>
      </c>
      <c r="H92" s="27">
        <f>B92+E92</f>
        <v>18978809.772300001</v>
      </c>
      <c r="I92" s="27">
        <f>C92+F92</f>
        <v>13816039.32</v>
      </c>
      <c r="J92" s="129">
        <f t="shared" si="17"/>
        <v>32794849.092300002</v>
      </c>
      <c r="K92" s="274"/>
    </row>
    <row r="93" spans="1:11" s="194" customFormat="1" ht="12.75" customHeight="1" x14ac:dyDescent="0.2">
      <c r="A93" s="128">
        <v>2014</v>
      </c>
      <c r="B93" s="27">
        <v>5011735.4106000001</v>
      </c>
      <c r="C93" s="27">
        <v>1235595.2645</v>
      </c>
      <c r="D93" s="27">
        <f t="shared" si="15"/>
        <v>6247330.6751000006</v>
      </c>
      <c r="E93" s="27">
        <v>14155131.135</v>
      </c>
      <c r="F93" s="27">
        <v>11405374.200999999</v>
      </c>
      <c r="G93" s="27">
        <f t="shared" si="16"/>
        <v>25560505.335999999</v>
      </c>
      <c r="H93" s="27">
        <f t="shared" ref="H93:I96" si="18">B93+E93</f>
        <v>19166866.545600001</v>
      </c>
      <c r="I93" s="27">
        <f t="shared" si="18"/>
        <v>12640969.465499999</v>
      </c>
      <c r="J93" s="129">
        <f t="shared" si="17"/>
        <v>31807836.011100002</v>
      </c>
      <c r="K93" s="274"/>
    </row>
    <row r="94" spans="1:11" s="194" customFormat="1" ht="12.75" customHeight="1" x14ac:dyDescent="0.2">
      <c r="A94" s="128">
        <v>2015</v>
      </c>
      <c r="B94" s="27">
        <v>5807607.8476999998</v>
      </c>
      <c r="C94" s="27">
        <v>1703591.5985000001</v>
      </c>
      <c r="D94" s="27">
        <f t="shared" si="15"/>
        <v>7511199.4462000001</v>
      </c>
      <c r="E94" s="27">
        <v>15468636.313999999</v>
      </c>
      <c r="F94" s="27">
        <v>13097171.971000001</v>
      </c>
      <c r="G94" s="27">
        <f t="shared" si="16"/>
        <v>28565808.285</v>
      </c>
      <c r="H94" s="27">
        <f t="shared" si="18"/>
        <v>21276244.161699999</v>
      </c>
      <c r="I94" s="27">
        <f t="shared" si="18"/>
        <v>14800763.569500001</v>
      </c>
      <c r="J94" s="129">
        <f t="shared" si="17"/>
        <v>36077007.731200002</v>
      </c>
      <c r="K94" s="274"/>
    </row>
    <row r="95" spans="1:11" s="194" customFormat="1" ht="12.75" customHeight="1" x14ac:dyDescent="0.2">
      <c r="A95" s="128">
        <v>2016</v>
      </c>
      <c r="B95" s="27">
        <v>6739448.3289000001</v>
      </c>
      <c r="C95" s="27">
        <v>1476445.4875999999</v>
      </c>
      <c r="D95" s="27">
        <f t="shared" si="15"/>
        <v>8215893.8164999997</v>
      </c>
      <c r="E95" s="27">
        <v>14682497.99</v>
      </c>
      <c r="F95" s="27">
        <v>12680272.59</v>
      </c>
      <c r="G95" s="27">
        <f t="shared" si="16"/>
        <v>27362770.579999998</v>
      </c>
      <c r="H95" s="27">
        <f t="shared" si="18"/>
        <v>21421946.3189</v>
      </c>
      <c r="I95" s="27">
        <f t="shared" si="18"/>
        <v>14156718.0776</v>
      </c>
      <c r="J95" s="129">
        <f t="shared" si="17"/>
        <v>35578664.396499999</v>
      </c>
      <c r="K95" s="274"/>
    </row>
    <row r="96" spans="1:11" s="194" customFormat="1" ht="12.75" customHeight="1" x14ac:dyDescent="0.2">
      <c r="A96" s="128">
        <v>2017</v>
      </c>
      <c r="B96" s="27">
        <v>5236611.0408999994</v>
      </c>
      <c r="C96" s="27">
        <v>1332632.0419000001</v>
      </c>
      <c r="D96" s="27">
        <f>SUM(B96:C96)</f>
        <v>6569243.082799999</v>
      </c>
      <c r="E96" s="27">
        <v>15394646.848999999</v>
      </c>
      <c r="F96" s="27">
        <v>12254824.441</v>
      </c>
      <c r="G96" s="27">
        <f>SUM(E96:F96)</f>
        <v>27649471.289999999</v>
      </c>
      <c r="H96" s="27">
        <f t="shared" si="18"/>
        <v>20631257.889899999</v>
      </c>
      <c r="I96" s="27">
        <f t="shared" si="18"/>
        <v>13587456.482899999</v>
      </c>
      <c r="J96" s="129">
        <f>SUM(H96:I96)</f>
        <v>34218714.3728</v>
      </c>
      <c r="K96" s="274"/>
    </row>
    <row r="97" spans="1:12" s="194" customFormat="1" ht="12.75" customHeight="1" x14ac:dyDescent="0.2">
      <c r="A97" s="128">
        <v>2018</v>
      </c>
      <c r="B97" s="27">
        <v>4917284.7326999996</v>
      </c>
      <c r="C97" s="27">
        <v>1072083.9827999999</v>
      </c>
      <c r="D97" s="27">
        <f t="shared" ref="D97:D100" si="19">SUM(B97:C97)</f>
        <v>5989368.715499999</v>
      </c>
      <c r="E97" s="27">
        <v>15673361.0524</v>
      </c>
      <c r="F97" s="27">
        <v>11021749.617000001</v>
      </c>
      <c r="G97" s="27">
        <f t="shared" ref="G97:G100" si="20">SUM(E97:F97)</f>
        <v>26695110.669399999</v>
      </c>
      <c r="H97" s="27">
        <f>B97+E97</f>
        <v>20590645.785099998</v>
      </c>
      <c r="I97" s="27">
        <f>C97+F97</f>
        <v>12093833.5998</v>
      </c>
      <c r="J97" s="129">
        <f t="shared" ref="J97:J100" si="21">SUM(H97:I97)</f>
        <v>32684479.384899996</v>
      </c>
      <c r="K97" s="274"/>
    </row>
    <row r="98" spans="1:12" s="275" customFormat="1" ht="12.75" customHeight="1" x14ac:dyDescent="0.2">
      <c r="A98" s="68">
        <v>2019</v>
      </c>
      <c r="B98" s="288">
        <v>5824278.1578000002</v>
      </c>
      <c r="C98" s="288">
        <v>1387046.7652999999</v>
      </c>
      <c r="D98" s="288">
        <f t="shared" si="19"/>
        <v>7211324.9231000002</v>
      </c>
      <c r="E98" s="288">
        <v>15901935.515000001</v>
      </c>
      <c r="F98" s="288">
        <v>11716075.903000001</v>
      </c>
      <c r="G98" s="288">
        <f t="shared" si="20"/>
        <v>27618011.418000001</v>
      </c>
      <c r="H98" s="288">
        <f t="shared" ref="H98:I100" si="22">B98+E98</f>
        <v>21726213.672800001</v>
      </c>
      <c r="I98" s="288">
        <f t="shared" si="22"/>
        <v>13103122.668300001</v>
      </c>
      <c r="J98" s="84">
        <f t="shared" si="21"/>
        <v>34829336.3411</v>
      </c>
      <c r="K98" s="274"/>
    </row>
    <row r="99" spans="1:12" s="275" customFormat="1" ht="12.75" customHeight="1" x14ac:dyDescent="0.2">
      <c r="A99" s="68">
        <v>2020</v>
      </c>
      <c r="B99" s="288">
        <v>5400508.5493999999</v>
      </c>
      <c r="C99" s="288">
        <v>1511154.121</v>
      </c>
      <c r="D99" s="288">
        <f t="shared" si="19"/>
        <v>6911662.6704000002</v>
      </c>
      <c r="E99" s="288">
        <v>16257748.285</v>
      </c>
      <c r="F99" s="288">
        <v>11336703.205</v>
      </c>
      <c r="G99" s="288">
        <f t="shared" si="20"/>
        <v>27594451.490000002</v>
      </c>
      <c r="H99" s="288">
        <f t="shared" si="22"/>
        <v>21658256.834399998</v>
      </c>
      <c r="I99" s="288">
        <f t="shared" si="22"/>
        <v>12847857.325999999</v>
      </c>
      <c r="J99" s="84">
        <f t="shared" si="21"/>
        <v>34506114.160399996</v>
      </c>
      <c r="K99" s="274"/>
    </row>
    <row r="100" spans="1:12" s="275" customFormat="1" ht="12.75" customHeight="1" x14ac:dyDescent="0.2">
      <c r="A100" s="70">
        <v>2021</v>
      </c>
      <c r="B100" s="292">
        <v>5642055.6267999997</v>
      </c>
      <c r="C100" s="292">
        <v>1096643.2267</v>
      </c>
      <c r="D100" s="288">
        <f t="shared" si="19"/>
        <v>6738698.8534999993</v>
      </c>
      <c r="E100" s="292">
        <v>17639090.625999998</v>
      </c>
      <c r="F100" s="292">
        <v>11821485.106000001</v>
      </c>
      <c r="G100" s="288">
        <f t="shared" si="20"/>
        <v>29460575.732000001</v>
      </c>
      <c r="H100" s="292">
        <f t="shared" si="22"/>
        <v>23281146.252799999</v>
      </c>
      <c r="I100" s="292">
        <f t="shared" si="22"/>
        <v>12918128.332700001</v>
      </c>
      <c r="J100" s="160">
        <f t="shared" si="21"/>
        <v>36199274.585500002</v>
      </c>
      <c r="K100" s="274"/>
    </row>
    <row r="101" spans="1:12" s="13" customFormat="1" ht="12.75" customHeight="1" x14ac:dyDescent="0.2">
      <c r="A101" s="130"/>
      <c r="B101" s="29"/>
      <c r="C101" s="29"/>
      <c r="D101" s="29"/>
      <c r="E101" s="29"/>
      <c r="F101" s="29"/>
      <c r="G101" s="29"/>
      <c r="H101" s="29"/>
      <c r="I101" s="29"/>
      <c r="J101" s="131"/>
      <c r="K101" s="40"/>
      <c r="L101" s="40"/>
    </row>
    <row r="102" spans="1:12" ht="12.75" customHeight="1" x14ac:dyDescent="0.2">
      <c r="A102" s="73" t="s">
        <v>57</v>
      </c>
      <c r="B102" s="2"/>
      <c r="C102" s="2"/>
      <c r="E102" s="2"/>
      <c r="F102" s="2"/>
      <c r="G102" s="2"/>
      <c r="H102" s="2"/>
      <c r="I102" s="2"/>
      <c r="J102" s="74"/>
    </row>
    <row r="103" spans="1:12" s="194" customFormat="1" ht="12.75" customHeight="1" x14ac:dyDescent="0.2">
      <c r="A103" s="132">
        <v>1980</v>
      </c>
      <c r="B103" s="150">
        <f>B71/$J71</f>
        <v>0.32488365610790143</v>
      </c>
      <c r="C103" s="150">
        <f t="shared" ref="C103:I103" si="23">C71/$J71</f>
        <v>0.1378159590791051</v>
      </c>
      <c r="D103" s="150">
        <f t="shared" si="23"/>
        <v>0.46269961518700653</v>
      </c>
      <c r="E103" s="150">
        <f t="shared" si="23"/>
        <v>0.2384071699817904</v>
      </c>
      <c r="F103" s="150">
        <f t="shared" si="23"/>
        <v>0.29889321483120307</v>
      </c>
      <c r="G103" s="150">
        <f t="shared" si="23"/>
        <v>0.53730038481299347</v>
      </c>
      <c r="H103" s="150">
        <f t="shared" si="23"/>
        <v>0.56329082608969183</v>
      </c>
      <c r="I103" s="150">
        <f t="shared" si="23"/>
        <v>0.43670917391030817</v>
      </c>
      <c r="J103" s="151">
        <f>J71/$J71</f>
        <v>1</v>
      </c>
    </row>
    <row r="104" spans="1:12" s="194" customFormat="1" ht="12.75" customHeight="1" x14ac:dyDescent="0.2">
      <c r="A104" s="132">
        <v>1985</v>
      </c>
      <c r="B104" s="150">
        <f t="shared" ref="B104:J119" si="24">B72/$J72</f>
        <v>0.25529857250408061</v>
      </c>
      <c r="C104" s="150">
        <f t="shared" si="24"/>
        <v>0.16866593780020903</v>
      </c>
      <c r="D104" s="150">
        <f t="shared" si="24"/>
        <v>0.42396451030428961</v>
      </c>
      <c r="E104" s="150">
        <f t="shared" si="24"/>
        <v>0.21423928638458067</v>
      </c>
      <c r="F104" s="150">
        <f t="shared" si="24"/>
        <v>0.36179620331112972</v>
      </c>
      <c r="G104" s="150">
        <f t="shared" si="24"/>
        <v>0.57603548969571039</v>
      </c>
      <c r="H104" s="150">
        <f t="shared" si="24"/>
        <v>0.46953785888866123</v>
      </c>
      <c r="I104" s="150">
        <f t="shared" si="24"/>
        <v>0.53046214111133871</v>
      </c>
      <c r="J104" s="151">
        <f t="shared" si="24"/>
        <v>1</v>
      </c>
    </row>
    <row r="105" spans="1:12" s="194" customFormat="1" ht="12.75" customHeight="1" x14ac:dyDescent="0.2">
      <c r="A105" s="132">
        <v>1990</v>
      </c>
      <c r="B105" s="150">
        <f t="shared" si="24"/>
        <v>0.18789748599391531</v>
      </c>
      <c r="C105" s="150">
        <f t="shared" si="24"/>
        <v>0.18785480125887519</v>
      </c>
      <c r="D105" s="150">
        <f t="shared" si="24"/>
        <v>0.37575228725279047</v>
      </c>
      <c r="E105" s="150">
        <f t="shared" si="24"/>
        <v>0.205759924325706</v>
      </c>
      <c r="F105" s="150">
        <f t="shared" si="24"/>
        <v>0.41848778842150353</v>
      </c>
      <c r="G105" s="150">
        <f t="shared" si="24"/>
        <v>0.62424771274720947</v>
      </c>
      <c r="H105" s="150">
        <f t="shared" si="24"/>
        <v>0.39365741031962131</v>
      </c>
      <c r="I105" s="150">
        <f t="shared" si="24"/>
        <v>0.60634258968037869</v>
      </c>
      <c r="J105" s="151">
        <f t="shared" si="24"/>
        <v>1</v>
      </c>
    </row>
    <row r="106" spans="1:12" s="194" customFormat="1" ht="12.75" customHeight="1" x14ac:dyDescent="0.2">
      <c r="A106" s="132">
        <v>1995</v>
      </c>
      <c r="B106" s="150">
        <f t="shared" si="24"/>
        <v>0.14161500210187011</v>
      </c>
      <c r="C106" s="150">
        <f t="shared" si="24"/>
        <v>8.5201275145139352E-2</v>
      </c>
      <c r="D106" s="150">
        <f t="shared" si="24"/>
        <v>0.22681627724700945</v>
      </c>
      <c r="E106" s="150">
        <f t="shared" si="24"/>
        <v>0.25725547210187755</v>
      </c>
      <c r="F106" s="150">
        <f t="shared" si="24"/>
        <v>0.51592825065111303</v>
      </c>
      <c r="G106" s="150">
        <f t="shared" si="24"/>
        <v>0.77318372275299052</v>
      </c>
      <c r="H106" s="150">
        <f t="shared" si="24"/>
        <v>0.39887047420374766</v>
      </c>
      <c r="I106" s="150">
        <f t="shared" si="24"/>
        <v>0.60112952579625234</v>
      </c>
      <c r="J106" s="151">
        <f t="shared" si="24"/>
        <v>1</v>
      </c>
    </row>
    <row r="107" spans="1:12" s="194" customFormat="1" ht="12.75" customHeight="1" x14ac:dyDescent="0.2">
      <c r="A107" s="132">
        <v>1996</v>
      </c>
      <c r="B107" s="150">
        <f t="shared" si="24"/>
        <v>0.14035374861681732</v>
      </c>
      <c r="C107" s="150">
        <f t="shared" si="24"/>
        <v>8.2222514939495464E-2</v>
      </c>
      <c r="D107" s="150">
        <f t="shared" si="24"/>
        <v>0.2225762635563128</v>
      </c>
      <c r="E107" s="150">
        <f t="shared" si="24"/>
        <v>0.25474412477140301</v>
      </c>
      <c r="F107" s="150">
        <f t="shared" si="24"/>
        <v>0.52267961167228427</v>
      </c>
      <c r="G107" s="150">
        <f t="shared" si="24"/>
        <v>0.77742373644368723</v>
      </c>
      <c r="H107" s="150">
        <f t="shared" si="24"/>
        <v>0.39509787338822033</v>
      </c>
      <c r="I107" s="150">
        <f t="shared" si="24"/>
        <v>0.60490212661177967</v>
      </c>
      <c r="J107" s="151">
        <f t="shared" si="24"/>
        <v>1</v>
      </c>
    </row>
    <row r="108" spans="1:12" s="194" customFormat="1" ht="12.75" customHeight="1" x14ac:dyDescent="0.2">
      <c r="A108" s="132">
        <v>1997</v>
      </c>
      <c r="B108" s="150">
        <f t="shared" si="24"/>
        <v>0.13416002408950256</v>
      </c>
      <c r="C108" s="150">
        <f t="shared" si="24"/>
        <v>6.9486858938764995E-2</v>
      </c>
      <c r="D108" s="150">
        <f t="shared" si="24"/>
        <v>0.20364688302826756</v>
      </c>
      <c r="E108" s="150">
        <f t="shared" si="24"/>
        <v>0.27586948729486899</v>
      </c>
      <c r="F108" s="150">
        <f t="shared" si="24"/>
        <v>0.52048362967686346</v>
      </c>
      <c r="G108" s="150">
        <f t="shared" si="24"/>
        <v>0.79635311697173239</v>
      </c>
      <c r="H108" s="150">
        <f t="shared" si="24"/>
        <v>0.41002951138437155</v>
      </c>
      <c r="I108" s="150">
        <f t="shared" si="24"/>
        <v>0.58997048861562851</v>
      </c>
      <c r="J108" s="151">
        <f t="shared" si="24"/>
        <v>1</v>
      </c>
    </row>
    <row r="109" spans="1:12" s="194" customFormat="1" ht="12.75" customHeight="1" x14ac:dyDescent="0.2">
      <c r="A109" s="132">
        <v>1998</v>
      </c>
      <c r="B109" s="150">
        <f t="shared" si="24"/>
        <v>0.13307936452300206</v>
      </c>
      <c r="C109" s="150">
        <f t="shared" si="24"/>
        <v>8.058642472725154E-2</v>
      </c>
      <c r="D109" s="150">
        <f t="shared" si="24"/>
        <v>0.21366578925025362</v>
      </c>
      <c r="E109" s="150">
        <f t="shared" si="24"/>
        <v>0.27244299467522826</v>
      </c>
      <c r="F109" s="150">
        <f t="shared" si="24"/>
        <v>0.51389121607451815</v>
      </c>
      <c r="G109" s="150">
        <f t="shared" si="24"/>
        <v>0.78633421074974641</v>
      </c>
      <c r="H109" s="150">
        <f t="shared" si="24"/>
        <v>0.40552235919823032</v>
      </c>
      <c r="I109" s="150">
        <f t="shared" si="24"/>
        <v>0.59447764080176968</v>
      </c>
      <c r="J109" s="151">
        <f t="shared" si="24"/>
        <v>1</v>
      </c>
    </row>
    <row r="110" spans="1:12" s="194" customFormat="1" ht="12.75" customHeight="1" x14ac:dyDescent="0.2">
      <c r="A110" s="132">
        <v>1999</v>
      </c>
      <c r="B110" s="150">
        <f t="shared" si="24"/>
        <v>0.13547982121591176</v>
      </c>
      <c r="C110" s="150">
        <f t="shared" si="24"/>
        <v>7.4619725863743852E-2</v>
      </c>
      <c r="D110" s="150">
        <f t="shared" si="24"/>
        <v>0.21009954707965561</v>
      </c>
      <c r="E110" s="150">
        <f t="shared" si="24"/>
        <v>0.27717544998134636</v>
      </c>
      <c r="F110" s="150">
        <f t="shared" si="24"/>
        <v>0.51272500293899803</v>
      </c>
      <c r="G110" s="150">
        <f t="shared" si="24"/>
        <v>0.78990045292034439</v>
      </c>
      <c r="H110" s="150">
        <f t="shared" si="24"/>
        <v>0.41265527119725809</v>
      </c>
      <c r="I110" s="150">
        <f t="shared" si="24"/>
        <v>0.58734472880274191</v>
      </c>
      <c r="J110" s="151">
        <f t="shared" si="24"/>
        <v>1</v>
      </c>
    </row>
    <row r="111" spans="1:12" s="194" customFormat="1" ht="12.75" customHeight="1" x14ac:dyDescent="0.2">
      <c r="A111" s="132">
        <v>2000</v>
      </c>
      <c r="B111" s="150">
        <f t="shared" si="24"/>
        <v>7.4407893727233387E-2</v>
      </c>
      <c r="C111" s="150">
        <f t="shared" si="24"/>
        <v>3.7215020324308151E-2</v>
      </c>
      <c r="D111" s="150">
        <f t="shared" si="24"/>
        <v>0.11162291405154152</v>
      </c>
      <c r="E111" s="150">
        <f t="shared" si="24"/>
        <v>0.31237111545203838</v>
      </c>
      <c r="F111" s="150">
        <f t="shared" si="24"/>
        <v>0.57600597049642011</v>
      </c>
      <c r="G111" s="150">
        <f t="shared" si="24"/>
        <v>0.88837708594845843</v>
      </c>
      <c r="H111" s="150">
        <f t="shared" si="24"/>
        <v>0.38677900917927177</v>
      </c>
      <c r="I111" s="150">
        <f t="shared" si="24"/>
        <v>0.61322099082072823</v>
      </c>
      <c r="J111" s="151">
        <f t="shared" si="24"/>
        <v>1</v>
      </c>
    </row>
    <row r="112" spans="1:12" s="194" customFormat="1" ht="12.75" customHeight="1" x14ac:dyDescent="0.2">
      <c r="A112" s="132">
        <v>2001</v>
      </c>
      <c r="B112" s="150">
        <f t="shared" si="24"/>
        <v>8.1693751379725593E-2</v>
      </c>
      <c r="C112" s="150">
        <f t="shared" si="24"/>
        <v>3.1405832569810707E-2</v>
      </c>
      <c r="D112" s="150">
        <f t="shared" si="24"/>
        <v>0.1130995839495363</v>
      </c>
      <c r="E112" s="150">
        <f t="shared" si="24"/>
        <v>0.30483358028481583</v>
      </c>
      <c r="F112" s="150">
        <f t="shared" si="24"/>
        <v>0.58206683576564788</v>
      </c>
      <c r="G112" s="150">
        <f t="shared" si="24"/>
        <v>0.88690041605046366</v>
      </c>
      <c r="H112" s="150">
        <f t="shared" si="24"/>
        <v>0.3865273316645414</v>
      </c>
      <c r="I112" s="150">
        <f t="shared" si="24"/>
        <v>0.61347266833545855</v>
      </c>
      <c r="J112" s="151">
        <f t="shared" si="24"/>
        <v>1</v>
      </c>
    </row>
    <row r="113" spans="1:10" s="194" customFormat="1" ht="12.75" customHeight="1" x14ac:dyDescent="0.2">
      <c r="A113" s="132">
        <v>2002</v>
      </c>
      <c r="B113" s="150">
        <f t="shared" si="24"/>
        <v>9.5912147924819155E-2</v>
      </c>
      <c r="C113" s="150">
        <f t="shared" si="24"/>
        <v>5.2742236551904562E-2</v>
      </c>
      <c r="D113" s="150">
        <f t="shared" si="24"/>
        <v>0.14865438447672372</v>
      </c>
      <c r="E113" s="150">
        <f t="shared" si="24"/>
        <v>0.28947354854529805</v>
      </c>
      <c r="F113" s="150">
        <f t="shared" si="24"/>
        <v>0.5618720669779782</v>
      </c>
      <c r="G113" s="150">
        <f t="shared" si="24"/>
        <v>0.85134561552327626</v>
      </c>
      <c r="H113" s="150">
        <f t="shared" si="24"/>
        <v>0.38538569647011717</v>
      </c>
      <c r="I113" s="150">
        <f t="shared" si="24"/>
        <v>0.61461430352988278</v>
      </c>
      <c r="J113" s="151">
        <f t="shared" si="24"/>
        <v>1</v>
      </c>
    </row>
    <row r="114" spans="1:10" s="194" customFormat="1" ht="12.75" customHeight="1" x14ac:dyDescent="0.2">
      <c r="A114" s="132">
        <v>2003</v>
      </c>
      <c r="B114" s="150">
        <f t="shared" si="24"/>
        <v>0.10357091760396961</v>
      </c>
      <c r="C114" s="150">
        <f t="shared" si="24"/>
        <v>6.5884411266261655E-2</v>
      </c>
      <c r="D114" s="150">
        <f t="shared" si="24"/>
        <v>0.16945532887023126</v>
      </c>
      <c r="E114" s="150">
        <f t="shared" si="24"/>
        <v>0.28388964218803764</v>
      </c>
      <c r="F114" s="150">
        <f t="shared" si="24"/>
        <v>0.54665502894173112</v>
      </c>
      <c r="G114" s="150">
        <f t="shared" si="24"/>
        <v>0.83054467112976871</v>
      </c>
      <c r="H114" s="150">
        <f t="shared" si="24"/>
        <v>0.38746055979200728</v>
      </c>
      <c r="I114" s="150">
        <f t="shared" si="24"/>
        <v>0.61253944020799278</v>
      </c>
      <c r="J114" s="151">
        <f t="shared" si="24"/>
        <v>1</v>
      </c>
    </row>
    <row r="115" spans="1:10" s="194" customFormat="1" ht="12.75" customHeight="1" x14ac:dyDescent="0.2">
      <c r="A115" s="132">
        <v>2004</v>
      </c>
      <c r="B115" s="150">
        <f t="shared" si="24"/>
        <v>0.12561853632258163</v>
      </c>
      <c r="C115" s="150">
        <f t="shared" si="24"/>
        <v>8.1383748506397902E-2</v>
      </c>
      <c r="D115" s="150">
        <f t="shared" si="24"/>
        <v>0.20700228482897953</v>
      </c>
      <c r="E115" s="150">
        <f t="shared" si="24"/>
        <v>0.27991408665406897</v>
      </c>
      <c r="F115" s="150">
        <f t="shared" si="24"/>
        <v>0.51308362851695155</v>
      </c>
      <c r="G115" s="150">
        <f t="shared" si="24"/>
        <v>0.79299771517102047</v>
      </c>
      <c r="H115" s="150">
        <f t="shared" si="24"/>
        <v>0.4055326229766506</v>
      </c>
      <c r="I115" s="150">
        <f t="shared" si="24"/>
        <v>0.5944673770233494</v>
      </c>
      <c r="J115" s="151">
        <f t="shared" si="24"/>
        <v>1</v>
      </c>
    </row>
    <row r="116" spans="1:10" s="194" customFormat="1" ht="12.75" customHeight="1" x14ac:dyDescent="0.2">
      <c r="A116" s="132">
        <v>2005</v>
      </c>
      <c r="B116" s="150">
        <f t="shared" si="24"/>
        <v>0.13183530802128396</v>
      </c>
      <c r="C116" s="150">
        <f t="shared" si="24"/>
        <v>5.9978553161707353E-2</v>
      </c>
      <c r="D116" s="150">
        <f t="shared" si="24"/>
        <v>0.19181386118299129</v>
      </c>
      <c r="E116" s="150">
        <f t="shared" si="24"/>
        <v>0.30792640705011165</v>
      </c>
      <c r="F116" s="150">
        <f t="shared" si="24"/>
        <v>0.50025973176689698</v>
      </c>
      <c r="G116" s="150">
        <f t="shared" si="24"/>
        <v>0.80818613881700863</v>
      </c>
      <c r="H116" s="150">
        <f t="shared" si="24"/>
        <v>0.43976171507139561</v>
      </c>
      <c r="I116" s="150">
        <f t="shared" si="24"/>
        <v>0.56023828492860439</v>
      </c>
      <c r="J116" s="151">
        <f t="shared" si="24"/>
        <v>1</v>
      </c>
    </row>
    <row r="117" spans="1:10" s="194" customFormat="1" ht="12.75" customHeight="1" x14ac:dyDescent="0.2">
      <c r="A117" s="132">
        <v>2006</v>
      </c>
      <c r="B117" s="150">
        <f t="shared" si="24"/>
        <v>0.13129620255918886</v>
      </c>
      <c r="C117" s="150">
        <f t="shared" si="24"/>
        <v>6.1481993122325808E-2</v>
      </c>
      <c r="D117" s="150">
        <f t="shared" si="24"/>
        <v>0.19277819568151466</v>
      </c>
      <c r="E117" s="150">
        <f t="shared" si="24"/>
        <v>0.32467438030331119</v>
      </c>
      <c r="F117" s="150">
        <f t="shared" si="24"/>
        <v>0.48254742401517414</v>
      </c>
      <c r="G117" s="150">
        <f t="shared" si="24"/>
        <v>0.80722180431848534</v>
      </c>
      <c r="H117" s="150">
        <f t="shared" si="24"/>
        <v>0.45597058286250003</v>
      </c>
      <c r="I117" s="150">
        <f t="shared" si="24"/>
        <v>0.54402941713749997</v>
      </c>
      <c r="J117" s="151">
        <f t="shared" si="24"/>
        <v>1</v>
      </c>
    </row>
    <row r="118" spans="1:10" s="194" customFormat="1" ht="12.75" customHeight="1" x14ac:dyDescent="0.2">
      <c r="A118" s="132">
        <v>2007</v>
      </c>
      <c r="B118" s="150">
        <f t="shared" si="24"/>
        <v>0.12903937044171232</v>
      </c>
      <c r="C118" s="150">
        <f t="shared" si="24"/>
        <v>4.8125157940246521E-2</v>
      </c>
      <c r="D118" s="150">
        <f t="shared" si="24"/>
        <v>0.17716452838195884</v>
      </c>
      <c r="E118" s="150">
        <f t="shared" si="24"/>
        <v>0.33787594530987414</v>
      </c>
      <c r="F118" s="150">
        <f t="shared" si="24"/>
        <v>0.48495952630816702</v>
      </c>
      <c r="G118" s="150">
        <f t="shared" si="24"/>
        <v>0.82283547161804116</v>
      </c>
      <c r="H118" s="150">
        <f t="shared" si="24"/>
        <v>0.46691531575158646</v>
      </c>
      <c r="I118" s="150">
        <f t="shared" si="24"/>
        <v>0.53308468424841349</v>
      </c>
      <c r="J118" s="151">
        <f t="shared" si="24"/>
        <v>1</v>
      </c>
    </row>
    <row r="119" spans="1:10" s="194" customFormat="1" ht="12.75" customHeight="1" x14ac:dyDescent="0.2">
      <c r="A119" s="132">
        <v>2008</v>
      </c>
      <c r="B119" s="150">
        <f t="shared" si="24"/>
        <v>0.10715858828820643</v>
      </c>
      <c r="C119" s="150">
        <f t="shared" si="24"/>
        <v>4.7369985831540451E-2</v>
      </c>
      <c r="D119" s="150">
        <f t="shared" si="24"/>
        <v>0.15452857411974688</v>
      </c>
      <c r="E119" s="150">
        <f t="shared" si="24"/>
        <v>0.36752131411107958</v>
      </c>
      <c r="F119" s="150">
        <f t="shared" si="24"/>
        <v>0.47795011176917368</v>
      </c>
      <c r="G119" s="150">
        <f t="shared" si="24"/>
        <v>0.84547142588025326</v>
      </c>
      <c r="H119" s="150">
        <f t="shared" si="24"/>
        <v>0.47467990239928598</v>
      </c>
      <c r="I119" s="150">
        <f t="shared" si="24"/>
        <v>0.52532009760071408</v>
      </c>
      <c r="J119" s="151">
        <f t="shared" si="24"/>
        <v>1</v>
      </c>
    </row>
    <row r="120" spans="1:10" s="194" customFormat="1" ht="12.75" customHeight="1" x14ac:dyDescent="0.2">
      <c r="A120" s="132">
        <v>2009</v>
      </c>
      <c r="B120" s="150">
        <f t="shared" ref="B120:J132" si="25">B88/$J88</f>
        <v>0.13143615560992578</v>
      </c>
      <c r="C120" s="150">
        <f t="shared" si="25"/>
        <v>7.5732164582299991E-2</v>
      </c>
      <c r="D120" s="150">
        <f t="shared" si="25"/>
        <v>0.20716832019220616</v>
      </c>
      <c r="E120" s="150">
        <f t="shared" si="25"/>
        <v>0.35516230224809014</v>
      </c>
      <c r="F120" s="150">
        <f t="shared" si="25"/>
        <v>0.43766937755912516</v>
      </c>
      <c r="G120" s="150">
        <f t="shared" si="25"/>
        <v>0.79283167980762692</v>
      </c>
      <c r="H120" s="150">
        <f t="shared" si="25"/>
        <v>0.48659845785813194</v>
      </c>
      <c r="I120" s="150">
        <f t="shared" si="25"/>
        <v>0.51340154214146194</v>
      </c>
      <c r="J120" s="151">
        <f t="shared" si="25"/>
        <v>1</v>
      </c>
    </row>
    <row r="121" spans="1:10" s="194" customFormat="1" ht="12.75" customHeight="1" x14ac:dyDescent="0.2">
      <c r="A121" s="132">
        <v>2010</v>
      </c>
      <c r="B121" s="150">
        <f t="shared" si="25"/>
        <v>0.13659388315409648</v>
      </c>
      <c r="C121" s="150">
        <f t="shared" si="25"/>
        <v>5.3294051820255504E-2</v>
      </c>
      <c r="D121" s="150">
        <f t="shared" si="25"/>
        <v>0.18988793497435105</v>
      </c>
      <c r="E121" s="150">
        <f t="shared" si="25"/>
        <v>0.37067494791064487</v>
      </c>
      <c r="F121" s="150">
        <f t="shared" si="25"/>
        <v>0.43943711711538858</v>
      </c>
      <c r="G121" s="150">
        <f t="shared" si="25"/>
        <v>0.81011206502566702</v>
      </c>
      <c r="H121" s="150">
        <f t="shared" si="25"/>
        <v>0.50726883106461318</v>
      </c>
      <c r="I121" s="150">
        <f t="shared" si="25"/>
        <v>0.49273116893570568</v>
      </c>
      <c r="J121" s="151">
        <f t="shared" si="25"/>
        <v>1</v>
      </c>
    </row>
    <row r="122" spans="1:10" s="194" customFormat="1" ht="12.75" customHeight="1" x14ac:dyDescent="0.2">
      <c r="A122" s="132">
        <v>2011</v>
      </c>
      <c r="B122" s="150">
        <f t="shared" si="25"/>
        <v>0.1544509901729243</v>
      </c>
      <c r="C122" s="150">
        <f t="shared" si="25"/>
        <v>6.3892454592628864E-2</v>
      </c>
      <c r="D122" s="150">
        <f t="shared" si="25"/>
        <v>0.21834344476555886</v>
      </c>
      <c r="E122" s="150">
        <f t="shared" si="25"/>
        <v>0.38166975495717359</v>
      </c>
      <c r="F122" s="150">
        <f t="shared" si="25"/>
        <v>0.39998680027744027</v>
      </c>
      <c r="G122" s="150">
        <f t="shared" si="25"/>
        <v>0.7816565552349668</v>
      </c>
      <c r="H122" s="150">
        <f t="shared" si="25"/>
        <v>0.53612074513000441</v>
      </c>
      <c r="I122" s="150">
        <f t="shared" si="25"/>
        <v>0.46387925487006793</v>
      </c>
      <c r="J122" s="151">
        <f t="shared" si="25"/>
        <v>1</v>
      </c>
    </row>
    <row r="123" spans="1:10" s="194" customFormat="1" ht="12.75" customHeight="1" x14ac:dyDescent="0.2">
      <c r="A123" s="132">
        <v>2012</v>
      </c>
      <c r="B123" s="150">
        <f t="shared" si="25"/>
        <v>0.13612546904671363</v>
      </c>
      <c r="C123" s="150">
        <f t="shared" si="25"/>
        <v>3.7143636849434288E-2</v>
      </c>
      <c r="D123" s="150">
        <f t="shared" si="25"/>
        <v>0.17326910589614791</v>
      </c>
      <c r="E123" s="150">
        <f t="shared" si="25"/>
        <v>0.43033545092589315</v>
      </c>
      <c r="F123" s="150">
        <f t="shared" si="25"/>
        <v>0.39639544317795888</v>
      </c>
      <c r="G123" s="150">
        <f t="shared" si="25"/>
        <v>0.82673089410385192</v>
      </c>
      <c r="H123" s="150">
        <f t="shared" si="25"/>
        <v>0.56646091997260684</v>
      </c>
      <c r="I123" s="150">
        <f t="shared" si="25"/>
        <v>0.43353908002739316</v>
      </c>
      <c r="J123" s="151">
        <f t="shared" si="25"/>
        <v>1</v>
      </c>
    </row>
    <row r="124" spans="1:10" s="194" customFormat="1" ht="12.75" customHeight="1" x14ac:dyDescent="0.2">
      <c r="A124" s="132">
        <v>2013</v>
      </c>
      <c r="B124" s="150">
        <f t="shared" si="25"/>
        <v>0.14596911916950892</v>
      </c>
      <c r="C124" s="150">
        <f t="shared" si="25"/>
        <v>4.2557128806172489E-2</v>
      </c>
      <c r="D124" s="150">
        <f t="shared" si="25"/>
        <v>0.18852624797568138</v>
      </c>
      <c r="E124" s="150">
        <f t="shared" si="25"/>
        <v>0.43274401102007598</v>
      </c>
      <c r="F124" s="150">
        <f t="shared" si="25"/>
        <v>0.37872974100424261</v>
      </c>
      <c r="G124" s="150">
        <f t="shared" si="25"/>
        <v>0.8114737520243186</v>
      </c>
      <c r="H124" s="150">
        <f t="shared" si="25"/>
        <v>0.57871313018958492</v>
      </c>
      <c r="I124" s="150">
        <f t="shared" si="25"/>
        <v>0.42128686981041508</v>
      </c>
      <c r="J124" s="151">
        <f t="shared" si="25"/>
        <v>1</v>
      </c>
    </row>
    <row r="125" spans="1:10" s="194" customFormat="1" ht="12.75" customHeight="1" x14ac:dyDescent="0.2">
      <c r="A125" s="132">
        <v>2014</v>
      </c>
      <c r="B125" s="150">
        <f t="shared" si="25"/>
        <v>0.15756291653575716</v>
      </c>
      <c r="C125" s="150">
        <f t="shared" si="25"/>
        <v>3.884562483498763E-2</v>
      </c>
      <c r="D125" s="150">
        <f t="shared" si="25"/>
        <v>0.19640854137074479</v>
      </c>
      <c r="E125" s="150">
        <f t="shared" si="25"/>
        <v>0.4450202500434256</v>
      </c>
      <c r="F125" s="150">
        <f t="shared" si="25"/>
        <v>0.35857120858582958</v>
      </c>
      <c r="G125" s="150">
        <f t="shared" si="25"/>
        <v>0.80359145862925518</v>
      </c>
      <c r="H125" s="150">
        <f t="shared" si="25"/>
        <v>0.60258316657918276</v>
      </c>
      <c r="I125" s="150">
        <f t="shared" si="25"/>
        <v>0.39741683342081718</v>
      </c>
      <c r="J125" s="151">
        <f t="shared" si="25"/>
        <v>1</v>
      </c>
    </row>
    <row r="126" spans="1:10" s="194" customFormat="1" ht="12.75" customHeight="1" x14ac:dyDescent="0.2">
      <c r="A126" s="132">
        <v>2015</v>
      </c>
      <c r="B126" s="150">
        <f t="shared" si="25"/>
        <v>0.16097809139191671</v>
      </c>
      <c r="C126" s="150">
        <f t="shared" si="25"/>
        <v>4.7220978280488199E-2</v>
      </c>
      <c r="D126" s="150">
        <f t="shared" si="25"/>
        <v>0.20819906967240492</v>
      </c>
      <c r="E126" s="150">
        <f t="shared" si="25"/>
        <v>0.42876716465103237</v>
      </c>
      <c r="F126" s="150">
        <f t="shared" si="25"/>
        <v>0.36303376567656265</v>
      </c>
      <c r="G126" s="150">
        <f t="shared" si="25"/>
        <v>0.79180093032759502</v>
      </c>
      <c r="H126" s="150">
        <f t="shared" si="25"/>
        <v>0.58974525604294914</v>
      </c>
      <c r="I126" s="150">
        <f t="shared" si="25"/>
        <v>0.41025474395705086</v>
      </c>
      <c r="J126" s="151">
        <f t="shared" si="25"/>
        <v>1</v>
      </c>
    </row>
    <row r="127" spans="1:10" s="194" customFormat="1" ht="12.75" customHeight="1" x14ac:dyDescent="0.2">
      <c r="A127" s="132">
        <v>2016</v>
      </c>
      <c r="B127" s="150">
        <f t="shared" si="25"/>
        <v>0.18942387082869203</v>
      </c>
      <c r="C127" s="150">
        <f t="shared" si="25"/>
        <v>4.1498058250473369E-2</v>
      </c>
      <c r="D127" s="150">
        <f t="shared" si="25"/>
        <v>0.23092192907916539</v>
      </c>
      <c r="E127" s="150">
        <f t="shared" si="25"/>
        <v>0.41267704224007828</v>
      </c>
      <c r="F127" s="150">
        <f t="shared" si="25"/>
        <v>0.35640102868075629</v>
      </c>
      <c r="G127" s="150">
        <f t="shared" si="25"/>
        <v>0.76907807092083458</v>
      </c>
      <c r="H127" s="150">
        <f t="shared" si="25"/>
        <v>0.60210091306877034</v>
      </c>
      <c r="I127" s="150">
        <f t="shared" si="25"/>
        <v>0.39789908693122972</v>
      </c>
      <c r="J127" s="151">
        <f t="shared" si="25"/>
        <v>1</v>
      </c>
    </row>
    <row r="128" spans="1:10" s="194" customFormat="1" ht="12.75" customHeight="1" x14ac:dyDescent="0.2">
      <c r="A128" s="132">
        <v>2017</v>
      </c>
      <c r="B128" s="150">
        <f t="shared" si="25"/>
        <v>0.15303354134959879</v>
      </c>
      <c r="C128" s="150">
        <f t="shared" si="25"/>
        <v>3.8944538575630752E-2</v>
      </c>
      <c r="D128" s="150">
        <f t="shared" si="25"/>
        <v>0.19197807992522953</v>
      </c>
      <c r="E128" s="150">
        <f t="shared" si="25"/>
        <v>0.44988969139170815</v>
      </c>
      <c r="F128" s="150">
        <f t="shared" si="25"/>
        <v>0.35813222868306227</v>
      </c>
      <c r="G128" s="150">
        <f t="shared" si="25"/>
        <v>0.80802192007477036</v>
      </c>
      <c r="H128" s="150">
        <f t="shared" si="25"/>
        <v>0.60292323274130688</v>
      </c>
      <c r="I128" s="150">
        <f t="shared" si="25"/>
        <v>0.39707676725869301</v>
      </c>
      <c r="J128" s="151">
        <f t="shared" si="25"/>
        <v>1</v>
      </c>
    </row>
    <row r="129" spans="1:10" s="194" customFormat="1" ht="12.75" customHeight="1" x14ac:dyDescent="0.2">
      <c r="A129" s="132">
        <v>2018</v>
      </c>
      <c r="B129" s="150">
        <f t="shared" si="25"/>
        <v>0.15044708758530054</v>
      </c>
      <c r="C129" s="150">
        <f t="shared" si="25"/>
        <v>3.2801011457912199E-2</v>
      </c>
      <c r="D129" s="150">
        <f t="shared" si="25"/>
        <v>0.18324809904321274</v>
      </c>
      <c r="E129" s="150">
        <f t="shared" si="25"/>
        <v>0.47953528241422699</v>
      </c>
      <c r="F129" s="150">
        <f t="shared" si="25"/>
        <v>0.33721661854256035</v>
      </c>
      <c r="G129" s="150">
        <f t="shared" si="25"/>
        <v>0.81675190095678729</v>
      </c>
      <c r="H129" s="150">
        <f t="shared" si="25"/>
        <v>0.6299823699995275</v>
      </c>
      <c r="I129" s="150">
        <f t="shared" si="25"/>
        <v>0.37001763000047255</v>
      </c>
      <c r="J129" s="151">
        <f t="shared" si="25"/>
        <v>1</v>
      </c>
    </row>
    <row r="130" spans="1:10" s="194" customFormat="1" ht="12.75" customHeight="1" x14ac:dyDescent="0.2">
      <c r="A130" s="76">
        <v>2019</v>
      </c>
      <c r="B130" s="301">
        <f t="shared" si="25"/>
        <v>0.16722334588176235</v>
      </c>
      <c r="C130" s="301">
        <f t="shared" si="25"/>
        <v>3.9824094025680004E-2</v>
      </c>
      <c r="D130" s="301">
        <f t="shared" si="25"/>
        <v>0.20704743990744234</v>
      </c>
      <c r="E130" s="301">
        <f t="shared" si="25"/>
        <v>0.45656728452316458</v>
      </c>
      <c r="F130" s="301">
        <f t="shared" si="25"/>
        <v>0.33638527556939307</v>
      </c>
      <c r="G130" s="301">
        <f t="shared" si="25"/>
        <v>0.79295256009255766</v>
      </c>
      <c r="H130" s="301">
        <f t="shared" si="25"/>
        <v>0.62379063040492699</v>
      </c>
      <c r="I130" s="301">
        <f t="shared" si="25"/>
        <v>0.37620936959507312</v>
      </c>
      <c r="J130" s="302">
        <f t="shared" si="25"/>
        <v>1</v>
      </c>
    </row>
    <row r="131" spans="1:10" s="194" customFormat="1" ht="12.75" customHeight="1" x14ac:dyDescent="0.2">
      <c r="A131" s="76">
        <v>2020</v>
      </c>
      <c r="B131" s="301">
        <f t="shared" si="25"/>
        <v>0.1565087428939694</v>
      </c>
      <c r="C131" s="301">
        <f t="shared" si="25"/>
        <v>4.3793807496708366E-2</v>
      </c>
      <c r="D131" s="301">
        <f t="shared" si="25"/>
        <v>0.20030255039067779</v>
      </c>
      <c r="E131" s="301">
        <f t="shared" si="25"/>
        <v>0.4711555815710412</v>
      </c>
      <c r="F131" s="301">
        <f t="shared" si="25"/>
        <v>0.32854186803828117</v>
      </c>
      <c r="G131" s="301">
        <f t="shared" si="25"/>
        <v>0.79969744960932243</v>
      </c>
      <c r="H131" s="301">
        <f t="shared" si="25"/>
        <v>0.62766432446501053</v>
      </c>
      <c r="I131" s="301">
        <f t="shared" si="25"/>
        <v>0.37233567553498947</v>
      </c>
      <c r="J131" s="302">
        <f t="shared" si="25"/>
        <v>1</v>
      </c>
    </row>
    <row r="132" spans="1:10" ht="12.75" customHeight="1" x14ac:dyDescent="0.2">
      <c r="A132" s="294">
        <v>2021</v>
      </c>
      <c r="B132" s="303">
        <f t="shared" si="25"/>
        <v>0.15586101355356949</v>
      </c>
      <c r="C132" s="303">
        <f t="shared" si="25"/>
        <v>3.0294618863419765E-2</v>
      </c>
      <c r="D132" s="303">
        <f t="shared" si="25"/>
        <v>0.18615563241698926</v>
      </c>
      <c r="E132" s="303">
        <f t="shared" si="25"/>
        <v>0.48727746144022238</v>
      </c>
      <c r="F132" s="303">
        <f t="shared" si="25"/>
        <v>0.32656690614278827</v>
      </c>
      <c r="G132" s="303">
        <f t="shared" si="25"/>
        <v>0.81384436758301071</v>
      </c>
      <c r="H132" s="303">
        <f t="shared" si="25"/>
        <v>0.64313847499379184</v>
      </c>
      <c r="I132" s="303">
        <f t="shared" si="25"/>
        <v>0.35686152500620805</v>
      </c>
      <c r="J132" s="304">
        <f t="shared" si="25"/>
        <v>1</v>
      </c>
    </row>
  </sheetData>
  <mergeCells count="5">
    <mergeCell ref="B3:D3"/>
    <mergeCell ref="E3:G3"/>
    <mergeCell ref="H3:J3"/>
    <mergeCell ref="A3:A4"/>
    <mergeCell ref="A1:J1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62" orientation="portrait" r:id="rId1"/>
  <headerFooter alignWithMargins="0"/>
  <rowBreaks count="1" manualBreakCount="1"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rgb="FF92D050"/>
    <pageSetUpPr fitToPage="1"/>
  </sheetPr>
  <dimension ref="A1:K128"/>
  <sheetViews>
    <sheetView workbookViewId="0">
      <pane ySplit="5" topLeftCell="A79" activePane="bottomLeft" state="frozenSplit"/>
      <selection activeCell="S23" sqref="S23"/>
      <selection pane="bottomLeft" activeCell="L129" sqref="L129"/>
    </sheetView>
  </sheetViews>
  <sheetFormatPr defaultColWidth="11.44140625" defaultRowHeight="12.75" customHeight="1" x14ac:dyDescent="0.2"/>
  <cols>
    <col min="1" max="1" width="5.88671875" style="35" customWidth="1"/>
    <col min="2" max="11" width="9.6640625" style="32" customWidth="1"/>
    <col min="12" max="16384" width="11.44140625" style="31"/>
  </cols>
  <sheetData>
    <row r="1" spans="1:11" s="1" customFormat="1" ht="13.2" x14ac:dyDescent="0.25">
      <c r="A1" s="370" t="s">
        <v>323</v>
      </c>
      <c r="B1" s="371"/>
      <c r="C1" s="371"/>
      <c r="D1" s="371"/>
      <c r="E1" s="371"/>
      <c r="F1" s="371"/>
      <c r="G1" s="371"/>
      <c r="H1" s="371"/>
      <c r="I1" s="371"/>
      <c r="J1" s="372"/>
      <c r="K1" s="62"/>
    </row>
    <row r="2" spans="1:11" ht="12.75" customHeight="1" x14ac:dyDescent="0.2">
      <c r="A2" s="64" t="s">
        <v>167</v>
      </c>
      <c r="B2" s="18"/>
      <c r="C2" s="18"/>
      <c r="D2" s="18"/>
      <c r="E2" s="18"/>
      <c r="F2" s="18"/>
      <c r="G2" s="18"/>
      <c r="H2" s="18"/>
      <c r="I2" s="18"/>
      <c r="J2" s="18"/>
      <c r="K2" s="81"/>
    </row>
    <row r="3" spans="1:11" s="1" customFormat="1" ht="12.75" customHeight="1" x14ac:dyDescent="0.2">
      <c r="A3" s="373" t="s">
        <v>54</v>
      </c>
      <c r="B3" s="367" t="s">
        <v>58</v>
      </c>
      <c r="C3" s="368"/>
      <c r="D3" s="368"/>
      <c r="E3" s="368"/>
      <c r="F3" s="368"/>
      <c r="G3" s="368"/>
      <c r="H3" s="368"/>
      <c r="I3" s="368"/>
      <c r="J3" s="378" t="s">
        <v>64</v>
      </c>
      <c r="K3" s="380" t="s">
        <v>45</v>
      </c>
    </row>
    <row r="4" spans="1:11" s="1" customFormat="1" ht="12.75" customHeight="1" x14ac:dyDescent="0.2">
      <c r="A4" s="374"/>
      <c r="B4" s="376" t="s">
        <v>152</v>
      </c>
      <c r="C4" s="376" t="s">
        <v>153</v>
      </c>
      <c r="D4" s="376" t="s">
        <v>59</v>
      </c>
      <c r="E4" s="376" t="s">
        <v>154</v>
      </c>
      <c r="F4" s="383" t="s">
        <v>60</v>
      </c>
      <c r="G4" s="384"/>
      <c r="H4" s="376" t="s">
        <v>92</v>
      </c>
      <c r="I4" s="376" t="s">
        <v>63</v>
      </c>
      <c r="J4" s="379"/>
      <c r="K4" s="381"/>
    </row>
    <row r="5" spans="1:11" s="1" customFormat="1" ht="12.75" customHeight="1" x14ac:dyDescent="0.2">
      <c r="A5" s="375"/>
      <c r="B5" s="377"/>
      <c r="C5" s="377"/>
      <c r="D5" s="377"/>
      <c r="E5" s="377"/>
      <c r="F5" s="207" t="s">
        <v>61</v>
      </c>
      <c r="G5" s="208" t="s">
        <v>62</v>
      </c>
      <c r="H5" s="377"/>
      <c r="I5" s="377"/>
      <c r="J5" s="377"/>
      <c r="K5" s="382"/>
    </row>
    <row r="6" spans="1:11" ht="12.75" customHeight="1" x14ac:dyDescent="0.2">
      <c r="A6" s="73" t="s">
        <v>65</v>
      </c>
      <c r="B6" s="14"/>
      <c r="C6" s="14"/>
      <c r="D6" s="14"/>
      <c r="E6" s="31"/>
      <c r="F6" s="14"/>
      <c r="G6" s="14"/>
      <c r="H6" s="14"/>
      <c r="I6" s="14"/>
      <c r="J6" s="14"/>
      <c r="K6" s="67"/>
    </row>
    <row r="7" spans="1:11" s="1" customFormat="1" ht="12.75" customHeight="1" x14ac:dyDescent="0.2">
      <c r="A7" s="82">
        <v>1993</v>
      </c>
      <c r="B7" s="34">
        <v>15526</v>
      </c>
      <c r="C7" s="34">
        <v>7003</v>
      </c>
      <c r="D7" s="34">
        <v>32542</v>
      </c>
      <c r="E7" s="34">
        <v>2714</v>
      </c>
      <c r="F7" s="34">
        <v>1856</v>
      </c>
      <c r="G7" s="34">
        <v>5534</v>
      </c>
      <c r="H7" s="34">
        <v>56206</v>
      </c>
      <c r="I7" s="34">
        <v>22039</v>
      </c>
      <c r="J7" s="34">
        <v>206830</v>
      </c>
      <c r="K7" s="69">
        <v>350250</v>
      </c>
    </row>
    <row r="8" spans="1:11" s="1" customFormat="1" ht="12.75" customHeight="1" x14ac:dyDescent="0.2">
      <c r="A8" s="82">
        <v>1994</v>
      </c>
      <c r="B8" s="34">
        <v>16134</v>
      </c>
      <c r="C8" s="34">
        <v>7493</v>
      </c>
      <c r="D8" s="34">
        <v>35847</v>
      </c>
      <c r="E8" s="34">
        <v>3352</v>
      </c>
      <c r="F8" s="34">
        <v>2233</v>
      </c>
      <c r="G8" s="34">
        <v>6488</v>
      </c>
      <c r="H8" s="34">
        <v>58181</v>
      </c>
      <c r="I8" s="34">
        <v>22620</v>
      </c>
      <c r="J8" s="34">
        <v>247481</v>
      </c>
      <c r="K8" s="69">
        <v>399829</v>
      </c>
    </row>
    <row r="9" spans="1:11" s="1" customFormat="1" ht="12.75" customHeight="1" x14ac:dyDescent="0.2">
      <c r="A9" s="82">
        <v>1995</v>
      </c>
      <c r="B9" s="34">
        <v>16586</v>
      </c>
      <c r="C9" s="34">
        <v>7164</v>
      </c>
      <c r="D9" s="34">
        <v>34946</v>
      </c>
      <c r="E9" s="34">
        <v>3083</v>
      </c>
      <c r="F9" s="34">
        <v>1908</v>
      </c>
      <c r="G9" s="34">
        <v>5658</v>
      </c>
      <c r="H9" s="34">
        <v>53764</v>
      </c>
      <c r="I9" s="34">
        <v>22313</v>
      </c>
      <c r="J9" s="34">
        <v>283109</v>
      </c>
      <c r="K9" s="69">
        <v>428531</v>
      </c>
    </row>
    <row r="10" spans="1:11" s="1" customFormat="1" ht="12.75" customHeight="1" x14ac:dyDescent="0.2">
      <c r="A10" s="82">
        <v>1996</v>
      </c>
      <c r="B10" s="34">
        <v>14706</v>
      </c>
      <c r="C10" s="34">
        <v>6987</v>
      </c>
      <c r="D10" s="34">
        <v>31871</v>
      </c>
      <c r="E10" s="34">
        <v>2950</v>
      </c>
      <c r="F10" s="34">
        <v>2278</v>
      </c>
      <c r="G10" s="34">
        <v>5943</v>
      </c>
      <c r="H10" s="34">
        <v>49463</v>
      </c>
      <c r="I10" s="34">
        <v>20632</v>
      </c>
      <c r="J10" s="34">
        <v>232772</v>
      </c>
      <c r="K10" s="69">
        <v>367602</v>
      </c>
    </row>
    <row r="11" spans="1:11" s="1" customFormat="1" ht="12.75" customHeight="1" x14ac:dyDescent="0.2">
      <c r="A11" s="82">
        <v>1997</v>
      </c>
      <c r="B11" s="34">
        <v>15415</v>
      </c>
      <c r="C11" s="34">
        <v>7559</v>
      </c>
      <c r="D11" s="34">
        <v>33273</v>
      </c>
      <c r="E11" s="34">
        <v>3075</v>
      </c>
      <c r="F11" s="34">
        <v>1851</v>
      </c>
      <c r="G11" s="34">
        <v>6152</v>
      </c>
      <c r="H11" s="34">
        <v>47374</v>
      </c>
      <c r="I11" s="34">
        <v>19845</v>
      </c>
      <c r="J11" s="34">
        <v>260961</v>
      </c>
      <c r="K11" s="69">
        <v>395505</v>
      </c>
    </row>
    <row r="12" spans="1:11" s="1" customFormat="1" ht="12.75" customHeight="1" x14ac:dyDescent="0.2">
      <c r="A12" s="82">
        <v>1998</v>
      </c>
      <c r="B12" s="34">
        <v>14410</v>
      </c>
      <c r="C12" s="34">
        <v>7488</v>
      </c>
      <c r="D12" s="34">
        <v>32778</v>
      </c>
      <c r="E12" s="34">
        <v>3075</v>
      </c>
      <c r="F12" s="34">
        <v>1891</v>
      </c>
      <c r="G12" s="34">
        <v>6029</v>
      </c>
      <c r="H12" s="34">
        <v>44323</v>
      </c>
      <c r="I12" s="34">
        <v>19445</v>
      </c>
      <c r="J12" s="34">
        <v>222085</v>
      </c>
      <c r="K12" s="69">
        <v>351524</v>
      </c>
    </row>
    <row r="13" spans="1:11" s="1" customFormat="1" ht="12.75" customHeight="1" x14ac:dyDescent="0.2">
      <c r="A13" s="82">
        <v>1999</v>
      </c>
      <c r="B13" s="34">
        <v>13775</v>
      </c>
      <c r="C13" s="34">
        <v>7907</v>
      </c>
      <c r="D13" s="34">
        <v>36880</v>
      </c>
      <c r="E13" s="34">
        <v>3118</v>
      </c>
      <c r="F13" s="34">
        <v>1295</v>
      </c>
      <c r="G13" s="34">
        <v>6563</v>
      </c>
      <c r="H13" s="34">
        <v>44263</v>
      </c>
      <c r="I13" s="34">
        <v>34864</v>
      </c>
      <c r="J13" s="34">
        <v>254133</v>
      </c>
      <c r="K13" s="69">
        <v>402798</v>
      </c>
    </row>
    <row r="14" spans="1:11" s="1" customFormat="1" ht="12.75" customHeight="1" x14ac:dyDescent="0.2">
      <c r="A14" s="82">
        <v>2000</v>
      </c>
      <c r="B14" s="34">
        <v>13552</v>
      </c>
      <c r="C14" s="34">
        <v>7365</v>
      </c>
      <c r="D14" s="34">
        <v>33587</v>
      </c>
      <c r="E14" s="34">
        <v>3055</v>
      </c>
      <c r="F14" s="34">
        <v>1668</v>
      </c>
      <c r="G14" s="34">
        <v>6458</v>
      </c>
      <c r="H14" s="34">
        <v>38828</v>
      </c>
      <c r="I14" s="34">
        <v>29142</v>
      </c>
      <c r="J14" s="34">
        <v>277967</v>
      </c>
      <c r="K14" s="69">
        <v>411622</v>
      </c>
    </row>
    <row r="15" spans="1:11" s="1" customFormat="1" ht="12.75" customHeight="1" x14ac:dyDescent="0.2">
      <c r="A15" s="82">
        <v>2001</v>
      </c>
      <c r="B15" s="34">
        <v>14366</v>
      </c>
      <c r="C15" s="34">
        <v>6939</v>
      </c>
      <c r="D15" s="34">
        <v>30022</v>
      </c>
      <c r="E15" s="34">
        <v>2970</v>
      </c>
      <c r="F15" s="34">
        <v>1311</v>
      </c>
      <c r="G15" s="34">
        <v>6178</v>
      </c>
      <c r="H15" s="34">
        <v>31195</v>
      </c>
      <c r="I15" s="34">
        <v>25563</v>
      </c>
      <c r="J15" s="34">
        <v>267836</v>
      </c>
      <c r="K15" s="69">
        <v>386380</v>
      </c>
    </row>
    <row r="16" spans="1:11" s="1" customFormat="1" ht="12.75" customHeight="1" x14ac:dyDescent="0.2">
      <c r="A16" s="82">
        <v>2002</v>
      </c>
      <c r="B16" s="34">
        <v>14209</v>
      </c>
      <c r="C16" s="34">
        <v>6996</v>
      </c>
      <c r="D16" s="34">
        <v>28158</v>
      </c>
      <c r="E16" s="34">
        <v>2995</v>
      </c>
      <c r="F16" s="34">
        <v>828</v>
      </c>
      <c r="G16" s="34">
        <v>5250</v>
      </c>
      <c r="H16" s="34">
        <v>32800</v>
      </c>
      <c r="I16" s="34">
        <v>25877</v>
      </c>
      <c r="J16" s="34">
        <v>280178</v>
      </c>
      <c r="K16" s="69">
        <v>397291</v>
      </c>
    </row>
    <row r="17" spans="1:11" s="1" customFormat="1" ht="12.75" customHeight="1" x14ac:dyDescent="0.2">
      <c r="A17" s="82">
        <v>2003</v>
      </c>
      <c r="B17" s="34">
        <v>14611</v>
      </c>
      <c r="C17" s="34">
        <v>6617</v>
      </c>
      <c r="D17" s="34">
        <v>26010</v>
      </c>
      <c r="E17" s="34">
        <v>2907</v>
      </c>
      <c r="F17" s="34">
        <v>806</v>
      </c>
      <c r="G17" s="34">
        <v>4306</v>
      </c>
      <c r="H17" s="34">
        <v>25424</v>
      </c>
      <c r="I17" s="34">
        <v>22585</v>
      </c>
      <c r="J17" s="34">
        <v>274894</v>
      </c>
      <c r="K17" s="69">
        <v>378160</v>
      </c>
    </row>
    <row r="18" spans="1:11" s="1" customFormat="1" ht="12.75" customHeight="1" x14ac:dyDescent="0.2">
      <c r="A18" s="82">
        <v>2004</v>
      </c>
      <c r="B18" s="34">
        <v>15191.224745769146</v>
      </c>
      <c r="C18" s="34">
        <v>5485.3529809000311</v>
      </c>
      <c r="D18" s="34">
        <v>11571.310015599896</v>
      </c>
      <c r="E18" s="34">
        <v>2297.9347772500169</v>
      </c>
      <c r="F18" s="34">
        <v>836.18558864000124</v>
      </c>
      <c r="G18" s="34">
        <v>3384.0452537100173</v>
      </c>
      <c r="H18" s="34">
        <v>21217.151231730335</v>
      </c>
      <c r="I18" s="34">
        <v>17412.777805379079</v>
      </c>
      <c r="J18" s="34">
        <v>269293.07633166417</v>
      </c>
      <c r="K18" s="69">
        <v>346689.05873064266</v>
      </c>
    </row>
    <row r="19" spans="1:11" s="1" customFormat="1" ht="12.75" customHeight="1" x14ac:dyDescent="0.2">
      <c r="A19" s="82">
        <v>2005</v>
      </c>
      <c r="B19" s="34">
        <v>14611.032683220137</v>
      </c>
      <c r="C19" s="34">
        <v>4852.9567597798277</v>
      </c>
      <c r="D19" s="34">
        <v>19098.853907929712</v>
      </c>
      <c r="E19" s="34">
        <v>2140.4024829399918</v>
      </c>
      <c r="F19" s="34">
        <v>554.28770455000074</v>
      </c>
      <c r="G19" s="34">
        <v>3523.2863881500243</v>
      </c>
      <c r="H19" s="34">
        <v>17560.749682940408</v>
      </c>
      <c r="I19" s="34">
        <v>13901.29209179025</v>
      </c>
      <c r="J19" s="34">
        <v>261620.22781557485</v>
      </c>
      <c r="K19" s="69">
        <v>337863.08951687522</v>
      </c>
    </row>
    <row r="20" spans="1:11" s="1" customFormat="1" ht="12.75" customHeight="1" x14ac:dyDescent="0.2">
      <c r="A20" s="82">
        <v>2006</v>
      </c>
      <c r="B20" s="34">
        <v>13383.402115810024</v>
      </c>
      <c r="C20" s="34">
        <v>4596.5068167799318</v>
      </c>
      <c r="D20" s="34">
        <v>19410.987830269267</v>
      </c>
      <c r="E20" s="34">
        <v>2096.120273779989</v>
      </c>
      <c r="F20" s="34">
        <v>386.45220769000008</v>
      </c>
      <c r="G20" s="34">
        <v>2838.060283690003</v>
      </c>
      <c r="H20" s="34">
        <v>16883.652998780155</v>
      </c>
      <c r="I20" s="34">
        <v>12575.725939150032</v>
      </c>
      <c r="J20" s="34">
        <v>276282.41199155117</v>
      </c>
      <c r="K20" s="69">
        <v>348453.32045750058</v>
      </c>
    </row>
    <row r="21" spans="1:11" s="1" customFormat="1" ht="12.75" customHeight="1" x14ac:dyDescent="0.2">
      <c r="A21" s="82">
        <v>2007</v>
      </c>
      <c r="B21" s="34">
        <v>11860.996768339812</v>
      </c>
      <c r="C21" s="34">
        <v>3908.1524344501277</v>
      </c>
      <c r="D21" s="34">
        <v>35412.61566077968</v>
      </c>
      <c r="E21" s="34">
        <v>2399.6788136400096</v>
      </c>
      <c r="F21" s="34">
        <v>291.44677071999934</v>
      </c>
      <c r="G21" s="34">
        <v>2250.7710697200023</v>
      </c>
      <c r="H21" s="34">
        <v>13775.498083750077</v>
      </c>
      <c r="I21" s="34">
        <v>9600.6904760499001</v>
      </c>
      <c r="J21" s="34">
        <v>272632.08282499004</v>
      </c>
      <c r="K21" s="69">
        <v>352131.93290243961</v>
      </c>
    </row>
    <row r="22" spans="1:11" s="1" customFormat="1" ht="12.75" customHeight="1" x14ac:dyDescent="0.2">
      <c r="A22" s="82">
        <v>2008</v>
      </c>
      <c r="B22" s="34">
        <v>6628.8352917699985</v>
      </c>
      <c r="C22" s="34">
        <v>3407.5041165900006</v>
      </c>
      <c r="D22" s="34">
        <v>5940.8261179899973</v>
      </c>
      <c r="E22" s="34">
        <v>1579.5882710999997</v>
      </c>
      <c r="F22" s="34">
        <v>179.96535048000001</v>
      </c>
      <c r="G22" s="34">
        <v>2842.3762868800004</v>
      </c>
      <c r="H22" s="34">
        <v>10659.269529460045</v>
      </c>
      <c r="I22" s="34">
        <v>8151.4431380099986</v>
      </c>
      <c r="J22" s="34">
        <v>278208.71757411928</v>
      </c>
      <c r="K22" s="69">
        <v>317598.52567639929</v>
      </c>
    </row>
    <row r="23" spans="1:11" s="1" customFormat="1" ht="12.75" customHeight="1" x14ac:dyDescent="0.2">
      <c r="A23" s="82">
        <v>2009</v>
      </c>
      <c r="B23" s="34">
        <v>7489.2452785700261</v>
      </c>
      <c r="C23" s="34">
        <v>2432.1426726500022</v>
      </c>
      <c r="D23" s="34">
        <v>10139.507372449963</v>
      </c>
      <c r="E23" s="34">
        <v>1596.8789626799976</v>
      </c>
      <c r="F23" s="34">
        <v>270.60483005999998</v>
      </c>
      <c r="G23" s="34">
        <v>2891.4330533700017</v>
      </c>
      <c r="H23" s="34">
        <v>8755.3053431200369</v>
      </c>
      <c r="I23" s="34">
        <v>6593.4429371900051</v>
      </c>
      <c r="J23" s="34">
        <v>257655.63040430774</v>
      </c>
      <c r="K23" s="69">
        <v>297824.19085440383</v>
      </c>
    </row>
    <row r="24" spans="1:11" s="1" customFormat="1" ht="12.75" customHeight="1" x14ac:dyDescent="0.2">
      <c r="A24" s="82">
        <v>2010</v>
      </c>
      <c r="B24" s="34">
        <v>6261.012738680005</v>
      </c>
      <c r="C24" s="34">
        <v>2205.4006953899898</v>
      </c>
      <c r="D24" s="34">
        <v>19065.334814760034</v>
      </c>
      <c r="E24" s="34">
        <v>1038.5408586200003</v>
      </c>
      <c r="F24" s="34">
        <v>84.610009899999994</v>
      </c>
      <c r="G24" s="34">
        <v>2385.6523876699989</v>
      </c>
      <c r="H24" s="34">
        <v>7449.4867589000223</v>
      </c>
      <c r="I24" s="34">
        <v>4458.3351331494141</v>
      </c>
      <c r="J24" s="34">
        <v>253200.33961088143</v>
      </c>
      <c r="K24" s="69">
        <v>296148.71300795092</v>
      </c>
    </row>
    <row r="25" spans="1:11" s="1" customFormat="1" ht="12.75" customHeight="1" x14ac:dyDescent="0.2">
      <c r="A25" s="82">
        <v>2011</v>
      </c>
      <c r="B25" s="34">
        <v>7804.3995145499885</v>
      </c>
      <c r="C25" s="34">
        <v>1899.3252504000079</v>
      </c>
      <c r="D25" s="34">
        <v>3494.6067213899696</v>
      </c>
      <c r="E25" s="34">
        <v>1245.8323473200053</v>
      </c>
      <c r="F25" s="34">
        <v>162.43836625000006</v>
      </c>
      <c r="G25" s="34">
        <v>1726.5803948300029</v>
      </c>
      <c r="H25" s="34">
        <v>7398.6905529998176</v>
      </c>
      <c r="I25" s="34">
        <v>4988.0373696700499</v>
      </c>
      <c r="J25" s="34">
        <v>260420.30865771967</v>
      </c>
      <c r="K25" s="69">
        <v>289140.21917502297</v>
      </c>
    </row>
    <row r="26" spans="1:11" s="1" customFormat="1" ht="12.75" customHeight="1" x14ac:dyDescent="0.2">
      <c r="A26" s="82">
        <v>2012</v>
      </c>
      <c r="B26" s="34">
        <v>7022.0052400000004</v>
      </c>
      <c r="C26" s="34">
        <v>3807.82593</v>
      </c>
      <c r="D26" s="34">
        <v>10115.268199999999</v>
      </c>
      <c r="E26" s="34">
        <v>1632.4350300000001</v>
      </c>
      <c r="F26" s="34">
        <v>199.10550000000001</v>
      </c>
      <c r="G26" s="34">
        <v>2967.6088500000001</v>
      </c>
      <c r="H26" s="34">
        <v>13031.816630000001</v>
      </c>
      <c r="I26" s="34">
        <v>8007.7602500000003</v>
      </c>
      <c r="J26" s="34">
        <v>244559.01976</v>
      </c>
      <c r="K26" s="69">
        <f t="shared" ref="K26:K30" si="0">SUM(B26:J26)</f>
        <v>291342.84538999997</v>
      </c>
    </row>
    <row r="27" spans="1:11" s="1" customFormat="1" ht="12.75" customHeight="1" x14ac:dyDescent="0.2">
      <c r="A27" s="82">
        <v>2013</v>
      </c>
      <c r="B27" s="34">
        <v>9509.1488800000006</v>
      </c>
      <c r="C27" s="34">
        <v>3999.1504199999999</v>
      </c>
      <c r="D27" s="34">
        <v>12272.03433</v>
      </c>
      <c r="E27" s="34">
        <v>1947.7789299999999</v>
      </c>
      <c r="F27" s="34">
        <v>146.93021999999999</v>
      </c>
      <c r="G27" s="34">
        <v>2236.4739900000004</v>
      </c>
      <c r="H27" s="34">
        <v>11081.170119999999</v>
      </c>
      <c r="I27" s="34">
        <v>6219.6320999999998</v>
      </c>
      <c r="J27" s="34">
        <v>253150.87924000001</v>
      </c>
      <c r="K27" s="69">
        <f t="shared" si="0"/>
        <v>300563.19822999998</v>
      </c>
    </row>
    <row r="28" spans="1:11" s="1" customFormat="1" ht="12.75" customHeight="1" x14ac:dyDescent="0.2">
      <c r="A28" s="82">
        <v>2014</v>
      </c>
      <c r="B28" s="34">
        <v>7333.6031199999998</v>
      </c>
      <c r="C28" s="34">
        <v>3746.40362</v>
      </c>
      <c r="D28" s="34">
        <v>17296.165499999999</v>
      </c>
      <c r="E28" s="34">
        <v>1189.70145</v>
      </c>
      <c r="F28" s="34">
        <v>100.59298</v>
      </c>
      <c r="G28" s="34">
        <v>2196.7165299999997</v>
      </c>
      <c r="H28" s="34">
        <v>9429.5063499999997</v>
      </c>
      <c r="I28" s="34">
        <v>6331</v>
      </c>
      <c r="J28" s="34">
        <v>251799.11799999999</v>
      </c>
      <c r="K28" s="69">
        <f t="shared" si="0"/>
        <v>299422.80754999997</v>
      </c>
    </row>
    <row r="29" spans="1:11" s="1" customFormat="1" ht="12.75" customHeight="1" x14ac:dyDescent="0.2">
      <c r="A29" s="107">
        <v>2015</v>
      </c>
      <c r="B29" s="27">
        <v>6917.0864499999998</v>
      </c>
      <c r="C29" s="27">
        <v>3912.8379500000001</v>
      </c>
      <c r="D29" s="27">
        <v>17740.367829999999</v>
      </c>
      <c r="E29" s="27">
        <v>3163.1802699999998</v>
      </c>
      <c r="F29" s="27">
        <v>372.25898999999998</v>
      </c>
      <c r="G29" s="27">
        <v>1115.8113500000002</v>
      </c>
      <c r="H29" s="27">
        <v>8844.468640000001</v>
      </c>
      <c r="I29" s="27">
        <v>27817.26973</v>
      </c>
      <c r="J29" s="27">
        <v>225124.87678999998</v>
      </c>
      <c r="K29" s="129">
        <f t="shared" si="0"/>
        <v>295008.158</v>
      </c>
    </row>
    <row r="30" spans="1:11" s="1" customFormat="1" ht="12.75" customHeight="1" x14ac:dyDescent="0.2">
      <c r="A30" s="107">
        <v>2016</v>
      </c>
      <c r="B30" s="27">
        <v>8488.0379400000002</v>
      </c>
      <c r="C30" s="27">
        <v>5153.2998499999994</v>
      </c>
      <c r="D30" s="27">
        <v>21559.23717</v>
      </c>
      <c r="E30" s="27">
        <v>3724.1732200000001</v>
      </c>
      <c r="F30" s="27">
        <v>542.57773999999995</v>
      </c>
      <c r="G30" s="27">
        <v>259.48403999999999</v>
      </c>
      <c r="H30" s="27">
        <v>4684.3679699999993</v>
      </c>
      <c r="I30" s="27">
        <v>33589.484060000003</v>
      </c>
      <c r="J30" s="27">
        <v>214427.84587000002</v>
      </c>
      <c r="K30" s="129">
        <f t="shared" si="0"/>
        <v>292428.50786000001</v>
      </c>
    </row>
    <row r="31" spans="1:11" s="1" customFormat="1" ht="12.75" customHeight="1" x14ac:dyDescent="0.2">
      <c r="A31" s="107">
        <v>2017</v>
      </c>
      <c r="B31" s="27">
        <v>8138.7736100000002</v>
      </c>
      <c r="C31" s="27">
        <v>3584.0003099999999</v>
      </c>
      <c r="D31" s="27">
        <v>20892.416719999997</v>
      </c>
      <c r="E31" s="27">
        <v>6359.6872999999996</v>
      </c>
      <c r="F31" s="27">
        <v>797.23509999999999</v>
      </c>
      <c r="G31" s="27">
        <v>276.94002</v>
      </c>
      <c r="H31" s="27">
        <v>7581.8011399999996</v>
      </c>
      <c r="I31" s="27">
        <v>34305.630120000002</v>
      </c>
      <c r="J31" s="27">
        <v>218139.38940000001</v>
      </c>
      <c r="K31" s="129">
        <f>SUM(B31:J31)</f>
        <v>300075.87372000003</v>
      </c>
    </row>
    <row r="32" spans="1:11" s="1" customFormat="1" ht="12.75" customHeight="1" x14ac:dyDescent="0.2">
      <c r="A32" s="107">
        <v>2018</v>
      </c>
      <c r="B32" s="27">
        <v>8091.2942699999994</v>
      </c>
      <c r="C32" s="27">
        <v>4656.3522699999994</v>
      </c>
      <c r="D32" s="27">
        <v>19893.683929999999</v>
      </c>
      <c r="E32" s="27">
        <v>3243.2349199999999</v>
      </c>
      <c r="F32" s="27">
        <v>124.40599</v>
      </c>
      <c r="G32" s="27">
        <v>725.95846999999992</v>
      </c>
      <c r="H32" s="27">
        <v>7117.5634700000001</v>
      </c>
      <c r="I32" s="27">
        <v>25983</v>
      </c>
      <c r="J32" s="27">
        <v>215649</v>
      </c>
      <c r="K32" s="129">
        <f t="shared" ref="K32:K35" si="1">SUM(B32:J32)</f>
        <v>285484.49332000001</v>
      </c>
    </row>
    <row r="33" spans="1:11" s="13" customFormat="1" ht="12.75" customHeight="1" x14ac:dyDescent="0.2">
      <c r="A33" s="82">
        <v>2019</v>
      </c>
      <c r="B33" s="288">
        <v>8315.4414800000013</v>
      </c>
      <c r="C33" s="288">
        <v>4402.9041799999995</v>
      </c>
      <c r="D33" s="288">
        <v>18759.404170000002</v>
      </c>
      <c r="E33" s="288">
        <v>3834.1199200000001</v>
      </c>
      <c r="F33" s="288">
        <v>246.18548000000001</v>
      </c>
      <c r="G33" s="288">
        <v>154.44524999999999</v>
      </c>
      <c r="H33" s="288">
        <v>5367.7773200000001</v>
      </c>
      <c r="I33" s="288">
        <v>33207.817419999999</v>
      </c>
      <c r="J33" s="288">
        <v>209649.92086000001</v>
      </c>
      <c r="K33" s="84">
        <f t="shared" si="1"/>
        <v>283938.01607999997</v>
      </c>
    </row>
    <row r="34" spans="1:11" s="13" customFormat="1" ht="12.75" customHeight="1" x14ac:dyDescent="0.2">
      <c r="A34" s="82">
        <v>2020</v>
      </c>
      <c r="B34" s="288">
        <v>6381.3911799999996</v>
      </c>
      <c r="C34" s="288">
        <v>6007.12727</v>
      </c>
      <c r="D34" s="288">
        <v>17510.732050000002</v>
      </c>
      <c r="E34" s="288">
        <v>4983.0501599999998</v>
      </c>
      <c r="F34" s="288">
        <v>257.07673999999997</v>
      </c>
      <c r="G34" s="288">
        <v>827.14118000000008</v>
      </c>
      <c r="H34" s="288">
        <v>4215.6628000000001</v>
      </c>
      <c r="I34" s="288">
        <v>30781.949630000003</v>
      </c>
      <c r="J34" s="288">
        <v>203373.33586000002</v>
      </c>
      <c r="K34" s="84">
        <f t="shared" si="1"/>
        <v>274337.46687</v>
      </c>
    </row>
    <row r="35" spans="1:11" s="13" customFormat="1" ht="12.75" customHeight="1" x14ac:dyDescent="0.2">
      <c r="A35" s="72">
        <v>2021</v>
      </c>
      <c r="B35" s="292">
        <v>5013.8719000000001</v>
      </c>
      <c r="C35" s="292">
        <v>4724.88195</v>
      </c>
      <c r="D35" s="292">
        <v>15216.590769999999</v>
      </c>
      <c r="E35" s="292">
        <v>3617.8575900000001</v>
      </c>
      <c r="F35" s="292">
        <v>433.53985999999998</v>
      </c>
      <c r="G35" s="292">
        <v>119.19753</v>
      </c>
      <c r="H35" s="292">
        <v>4739.2436299999999</v>
      </c>
      <c r="I35" s="292">
        <v>33215.192350000005</v>
      </c>
      <c r="J35" s="292">
        <v>211173.68038000001</v>
      </c>
      <c r="K35" s="160">
        <f t="shared" si="1"/>
        <v>278254.05596000003</v>
      </c>
    </row>
    <row r="36" spans="1:11" s="13" customFormat="1" ht="12.75" customHeight="1" x14ac:dyDescent="0.2">
      <c r="A36" s="276"/>
      <c r="B36" s="29"/>
      <c r="C36" s="29"/>
      <c r="D36" s="29"/>
      <c r="E36" s="29"/>
      <c r="F36" s="29"/>
      <c r="G36" s="29"/>
      <c r="H36" s="29"/>
      <c r="I36" s="29"/>
      <c r="J36" s="29"/>
      <c r="K36" s="131"/>
    </row>
    <row r="37" spans="1:11" ht="12.75" customHeight="1" x14ac:dyDescent="0.2">
      <c r="A37" s="73" t="s">
        <v>66</v>
      </c>
      <c r="B37" s="2"/>
      <c r="C37" s="2"/>
      <c r="D37" s="2"/>
      <c r="E37" s="31"/>
      <c r="F37" s="2"/>
      <c r="G37" s="2"/>
      <c r="H37" s="2"/>
      <c r="I37" s="2"/>
      <c r="J37" s="2"/>
      <c r="K37" s="74"/>
    </row>
    <row r="38" spans="1:11" s="1" customFormat="1" ht="12.75" customHeight="1" x14ac:dyDescent="0.2">
      <c r="A38" s="68">
        <v>1993</v>
      </c>
      <c r="B38" s="152">
        <f t="shared" ref="B38:B64" si="2">B7/$K7</f>
        <v>4.4328336902212703E-2</v>
      </c>
      <c r="C38" s="152">
        <f t="shared" ref="C38:K38" si="3">C7/$K7</f>
        <v>1.9994289793004997E-2</v>
      </c>
      <c r="D38" s="152">
        <f t="shared" si="3"/>
        <v>9.2910778015703063E-2</v>
      </c>
      <c r="E38" s="152">
        <f t="shared" si="3"/>
        <v>7.7487508922198427E-3</v>
      </c>
      <c r="F38" s="152">
        <f t="shared" si="3"/>
        <v>5.299072091363312E-3</v>
      </c>
      <c r="G38" s="152">
        <f t="shared" si="3"/>
        <v>1.5800142755174874E-2</v>
      </c>
      <c r="H38" s="152">
        <f t="shared" si="3"/>
        <v>0.1604739471805853</v>
      </c>
      <c r="I38" s="152">
        <f t="shared" si="3"/>
        <v>6.2923625981441828E-2</v>
      </c>
      <c r="J38" s="152">
        <f t="shared" si="3"/>
        <v>0.59052105638829411</v>
      </c>
      <c r="K38" s="153">
        <f t="shared" si="3"/>
        <v>1</v>
      </c>
    </row>
    <row r="39" spans="1:11" s="1" customFormat="1" ht="12.75" customHeight="1" x14ac:dyDescent="0.2">
      <c r="A39" s="68">
        <v>1994</v>
      </c>
      <c r="B39" s="152">
        <f t="shared" si="2"/>
        <v>4.0352250587126E-2</v>
      </c>
      <c r="C39" s="152">
        <f t="shared" ref="C39:K39" si="4">C8/$K8</f>
        <v>1.8740511568695616E-2</v>
      </c>
      <c r="D39" s="152">
        <f t="shared" si="4"/>
        <v>8.9655827866412893E-2</v>
      </c>
      <c r="E39" s="152">
        <f t="shared" si="4"/>
        <v>8.3835839821523699E-3</v>
      </c>
      <c r="F39" s="152">
        <f t="shared" si="4"/>
        <v>5.5848875394231036E-3</v>
      </c>
      <c r="G39" s="152">
        <f t="shared" si="4"/>
        <v>1.6226937015574157E-2</v>
      </c>
      <c r="H39" s="152">
        <f t="shared" si="4"/>
        <v>0.14551470753747228</v>
      </c>
      <c r="I39" s="152">
        <f t="shared" si="4"/>
        <v>5.6574185464285984E-2</v>
      </c>
      <c r="J39" s="152">
        <f t="shared" si="4"/>
        <v>0.61896710843885761</v>
      </c>
      <c r="K39" s="153">
        <f t="shared" si="4"/>
        <v>1</v>
      </c>
    </row>
    <row r="40" spans="1:11" s="1" customFormat="1" ht="12.75" customHeight="1" x14ac:dyDescent="0.2">
      <c r="A40" s="68">
        <v>1995</v>
      </c>
      <c r="B40" s="152">
        <f t="shared" si="2"/>
        <v>3.8704317773976676E-2</v>
      </c>
      <c r="C40" s="152">
        <f t="shared" ref="C40:K40" si="5">C9/$K9</f>
        <v>1.6717577024766003E-2</v>
      </c>
      <c r="D40" s="152">
        <f t="shared" si="5"/>
        <v>8.1548359395236289E-2</v>
      </c>
      <c r="E40" s="152">
        <f t="shared" si="5"/>
        <v>7.1943453332431028E-3</v>
      </c>
      <c r="F40" s="152">
        <f t="shared" si="5"/>
        <v>4.4524200116210959E-3</v>
      </c>
      <c r="G40" s="152">
        <f t="shared" si="5"/>
        <v>1.3203245506159414E-2</v>
      </c>
      <c r="H40" s="152">
        <f t="shared" si="5"/>
        <v>0.12546116850356218</v>
      </c>
      <c r="I40" s="152">
        <f t="shared" si="5"/>
        <v>5.2068578469235599E-2</v>
      </c>
      <c r="J40" s="152">
        <f t="shared" si="5"/>
        <v>0.66064998798219965</v>
      </c>
      <c r="K40" s="153">
        <f t="shared" si="5"/>
        <v>1</v>
      </c>
    </row>
    <row r="41" spans="1:11" s="1" customFormat="1" ht="12.75" customHeight="1" x14ac:dyDescent="0.2">
      <c r="A41" s="68">
        <v>1996</v>
      </c>
      <c r="B41" s="152">
        <f t="shared" si="2"/>
        <v>4.0005223040135797E-2</v>
      </c>
      <c r="C41" s="152">
        <f t="shared" ref="C41:K41" si="6">C10/$K10</f>
        <v>1.9006969494181208E-2</v>
      </c>
      <c r="D41" s="152">
        <f t="shared" si="6"/>
        <v>8.6699745920860063E-2</v>
      </c>
      <c r="E41" s="152">
        <f t="shared" si="6"/>
        <v>8.0249835419829059E-3</v>
      </c>
      <c r="F41" s="152">
        <f t="shared" si="6"/>
        <v>6.19691949445324E-3</v>
      </c>
      <c r="G41" s="152">
        <f t="shared" si="6"/>
        <v>1.6166941420340478E-2</v>
      </c>
      <c r="H41" s="152">
        <f t="shared" si="6"/>
        <v>0.13455585116511878</v>
      </c>
      <c r="I41" s="152">
        <f t="shared" si="6"/>
        <v>5.612591879260722E-2</v>
      </c>
      <c r="J41" s="152">
        <f t="shared" si="6"/>
        <v>0.63321744713032024</v>
      </c>
      <c r="K41" s="153">
        <f t="shared" si="6"/>
        <v>1</v>
      </c>
    </row>
    <row r="42" spans="1:11" s="1" customFormat="1" ht="12.75" customHeight="1" x14ac:dyDescent="0.2">
      <c r="A42" s="68">
        <v>1997</v>
      </c>
      <c r="B42" s="152">
        <f t="shared" si="2"/>
        <v>3.8975487035562133E-2</v>
      </c>
      <c r="C42" s="152">
        <f t="shared" ref="C42:K42" si="7">C11/$K11</f>
        <v>1.9112274181110226E-2</v>
      </c>
      <c r="D42" s="152">
        <f t="shared" si="7"/>
        <v>8.4127887131641821E-2</v>
      </c>
      <c r="E42" s="152">
        <f t="shared" si="7"/>
        <v>7.7748701027799899E-3</v>
      </c>
      <c r="F42" s="152">
        <f t="shared" si="7"/>
        <v>4.6800925399173212E-3</v>
      </c>
      <c r="G42" s="152">
        <f t="shared" si="7"/>
        <v>1.555479703164309E-2</v>
      </c>
      <c r="H42" s="152">
        <f t="shared" si="7"/>
        <v>0.11978103943060138</v>
      </c>
      <c r="I42" s="152">
        <f t="shared" si="7"/>
        <v>5.0176356809648423E-2</v>
      </c>
      <c r="J42" s="152">
        <f t="shared" si="7"/>
        <v>0.65981719573709563</v>
      </c>
      <c r="K42" s="153">
        <f t="shared" si="7"/>
        <v>1</v>
      </c>
    </row>
    <row r="43" spans="1:11" s="1" customFormat="1" ht="12.75" customHeight="1" x14ac:dyDescent="0.2">
      <c r="A43" s="68">
        <v>1998</v>
      </c>
      <c r="B43" s="152">
        <f t="shared" si="2"/>
        <v>4.0992933626153548E-2</v>
      </c>
      <c r="C43" s="152">
        <f t="shared" ref="C43:K43" si="8">C12/$K12</f>
        <v>2.1301532754520316E-2</v>
      </c>
      <c r="D43" s="152">
        <f t="shared" si="8"/>
        <v>9.3245411408609369E-2</v>
      </c>
      <c r="E43" s="152">
        <f t="shared" si="8"/>
        <v>8.7476246287593457E-3</v>
      </c>
      <c r="F43" s="152">
        <f t="shared" si="8"/>
        <v>5.3794335521898931E-3</v>
      </c>
      <c r="G43" s="152">
        <f t="shared" si="8"/>
        <v>1.7151033784321982E-2</v>
      </c>
      <c r="H43" s="152">
        <f t="shared" si="8"/>
        <v>0.12608811916113835</v>
      </c>
      <c r="I43" s="152">
        <f t="shared" si="8"/>
        <v>5.5316279969504216E-2</v>
      </c>
      <c r="J43" s="152">
        <f t="shared" si="8"/>
        <v>0.63177763111480301</v>
      </c>
      <c r="K43" s="153">
        <f t="shared" si="8"/>
        <v>1</v>
      </c>
    </row>
    <row r="44" spans="1:11" s="1" customFormat="1" ht="12.75" customHeight="1" x14ac:dyDescent="0.2">
      <c r="A44" s="68">
        <v>1999</v>
      </c>
      <c r="B44" s="152">
        <f t="shared" si="2"/>
        <v>3.4198283010342653E-2</v>
      </c>
      <c r="C44" s="152">
        <f t="shared" ref="C44:K44" si="9">C13/$K13</f>
        <v>1.9630186843032985E-2</v>
      </c>
      <c r="D44" s="152">
        <f t="shared" si="9"/>
        <v>9.1559541010630643E-2</v>
      </c>
      <c r="E44" s="152">
        <f t="shared" si="9"/>
        <v>7.7408527351178506E-3</v>
      </c>
      <c r="F44" s="152">
        <f t="shared" si="9"/>
        <v>3.2150109980685106E-3</v>
      </c>
      <c r="G44" s="152">
        <f t="shared" si="9"/>
        <v>1.6293526780172693E-2</v>
      </c>
      <c r="H44" s="152">
        <f t="shared" si="9"/>
        <v>0.10988882765058416</v>
      </c>
      <c r="I44" s="152">
        <f t="shared" si="9"/>
        <v>8.6554550916340206E-2</v>
      </c>
      <c r="J44" s="152">
        <f t="shared" si="9"/>
        <v>0.63091922005571033</v>
      </c>
      <c r="K44" s="153">
        <f t="shared" si="9"/>
        <v>1</v>
      </c>
    </row>
    <row r="45" spans="1:11" s="1" customFormat="1" ht="12.75" customHeight="1" x14ac:dyDescent="0.2">
      <c r="A45" s="68">
        <v>2000</v>
      </c>
      <c r="B45" s="152">
        <f t="shared" si="2"/>
        <v>3.2923410313345738E-2</v>
      </c>
      <c r="C45" s="152">
        <f t="shared" ref="C45:K45" si="10">C14/$K14</f>
        <v>1.7892629645645763E-2</v>
      </c>
      <c r="D45" s="152">
        <f t="shared" si="10"/>
        <v>8.1596707658968662E-2</v>
      </c>
      <c r="E45" s="152">
        <f t="shared" si="10"/>
        <v>7.4218579181870746E-3</v>
      </c>
      <c r="F45" s="152">
        <f t="shared" si="10"/>
        <v>4.052261540928327E-3</v>
      </c>
      <c r="G45" s="152">
        <f t="shared" si="10"/>
        <v>1.5689151697431139E-2</v>
      </c>
      <c r="H45" s="152">
        <f t="shared" si="10"/>
        <v>9.4329263256094184E-2</v>
      </c>
      <c r="I45" s="152">
        <f t="shared" si="10"/>
        <v>7.0797965123341314E-2</v>
      </c>
      <c r="J45" s="152">
        <f t="shared" si="10"/>
        <v>0.67529675284605784</v>
      </c>
      <c r="K45" s="153">
        <f t="shared" si="10"/>
        <v>1</v>
      </c>
    </row>
    <row r="46" spans="1:11" s="1" customFormat="1" ht="12.75" customHeight="1" x14ac:dyDescent="0.2">
      <c r="A46" s="68">
        <v>2001</v>
      </c>
      <c r="B46" s="152">
        <f t="shared" si="2"/>
        <v>3.7181013510016049E-2</v>
      </c>
      <c r="C46" s="152">
        <f t="shared" ref="C46:K46" si="11">C15/$K15</f>
        <v>1.7959004089238572E-2</v>
      </c>
      <c r="D46" s="152">
        <f t="shared" si="11"/>
        <v>7.7700709146436148E-2</v>
      </c>
      <c r="E46" s="152">
        <f t="shared" si="11"/>
        <v>7.6867332677674829E-3</v>
      </c>
      <c r="F46" s="152">
        <f t="shared" si="11"/>
        <v>3.393032765671101E-3</v>
      </c>
      <c r="G46" s="152">
        <f t="shared" si="11"/>
        <v>1.5989440447228116E-2</v>
      </c>
      <c r="H46" s="152">
        <f t="shared" si="11"/>
        <v>8.0736580568352395E-2</v>
      </c>
      <c r="I46" s="152">
        <f t="shared" si="11"/>
        <v>6.6160256742067394E-2</v>
      </c>
      <c r="J46" s="152">
        <f t="shared" si="11"/>
        <v>0.6931932294632227</v>
      </c>
      <c r="K46" s="153">
        <f t="shared" si="11"/>
        <v>1</v>
      </c>
    </row>
    <row r="47" spans="1:11" s="1" customFormat="1" ht="12.75" customHeight="1" x14ac:dyDescent="0.2">
      <c r="A47" s="68">
        <v>2002</v>
      </c>
      <c r="B47" s="152">
        <f t="shared" si="2"/>
        <v>3.5764716542786019E-2</v>
      </c>
      <c r="C47" s="152">
        <f t="shared" ref="C47:K47" si="12">C16/$K16</f>
        <v>1.7609258704576747E-2</v>
      </c>
      <c r="D47" s="152">
        <f t="shared" si="12"/>
        <v>7.0875000943892513E-2</v>
      </c>
      <c r="E47" s="152">
        <f t="shared" si="12"/>
        <v>7.5385548628083693E-3</v>
      </c>
      <c r="F47" s="152">
        <f t="shared" si="12"/>
        <v>2.084114666579409E-3</v>
      </c>
      <c r="G47" s="152">
        <f t="shared" si="12"/>
        <v>1.3214495168528862E-2</v>
      </c>
      <c r="H47" s="152">
        <f t="shared" si="12"/>
        <v>8.25591317195708E-2</v>
      </c>
      <c r="I47" s="152">
        <f t="shared" si="12"/>
        <v>6.5133617424004073E-2</v>
      </c>
      <c r="J47" s="152">
        <f t="shared" si="12"/>
        <v>0.70522110996725318</v>
      </c>
      <c r="K47" s="153">
        <f t="shared" si="12"/>
        <v>1</v>
      </c>
    </row>
    <row r="48" spans="1:11" s="1" customFormat="1" ht="12.75" customHeight="1" x14ac:dyDescent="0.2">
      <c r="A48" s="68">
        <v>2003</v>
      </c>
      <c r="B48" s="152">
        <f t="shared" si="2"/>
        <v>3.8637084831817221E-2</v>
      </c>
      <c r="C48" s="152">
        <f t="shared" ref="C48:K48" si="13">C17/$K17</f>
        <v>1.7497884493336155E-2</v>
      </c>
      <c r="D48" s="152">
        <f t="shared" si="13"/>
        <v>6.8780410408292789E-2</v>
      </c>
      <c r="E48" s="152">
        <f t="shared" si="13"/>
        <v>7.6872223397503698E-3</v>
      </c>
      <c r="F48" s="152">
        <f t="shared" si="13"/>
        <v>2.1313729638248362E-3</v>
      </c>
      <c r="G48" s="152">
        <f t="shared" si="13"/>
        <v>1.1386714618151047E-2</v>
      </c>
      <c r="H48" s="152">
        <f t="shared" si="13"/>
        <v>6.7230801777025603E-2</v>
      </c>
      <c r="I48" s="152">
        <f t="shared" si="13"/>
        <v>5.972339750370214E-2</v>
      </c>
      <c r="J48" s="152">
        <f t="shared" si="13"/>
        <v>0.72692511106409985</v>
      </c>
      <c r="K48" s="153">
        <f t="shared" si="13"/>
        <v>1</v>
      </c>
    </row>
    <row r="49" spans="1:11" s="1" customFormat="1" ht="12.75" customHeight="1" x14ac:dyDescent="0.2">
      <c r="A49" s="68">
        <v>2004</v>
      </c>
      <c r="B49" s="152">
        <f t="shared" si="2"/>
        <v>4.3818010298305517E-2</v>
      </c>
      <c r="C49" s="152">
        <f t="shared" ref="C49:K49" si="14">C18/$K18</f>
        <v>1.5822111609128782E-2</v>
      </c>
      <c r="D49" s="152">
        <f t="shared" si="14"/>
        <v>3.3376623011890705E-2</v>
      </c>
      <c r="E49" s="152">
        <f t="shared" si="14"/>
        <v>6.6282298774112142E-3</v>
      </c>
      <c r="F49" s="152">
        <f t="shared" si="14"/>
        <v>2.4119180215885299E-3</v>
      </c>
      <c r="G49" s="152">
        <f t="shared" si="14"/>
        <v>9.7610385112823096E-3</v>
      </c>
      <c r="H49" s="152">
        <f t="shared" si="14"/>
        <v>6.119936784106831E-2</v>
      </c>
      <c r="I49" s="152">
        <f t="shared" si="14"/>
        <v>5.0225922528774697E-2</v>
      </c>
      <c r="J49" s="152">
        <f t="shared" si="14"/>
        <v>0.77675677830055001</v>
      </c>
      <c r="K49" s="153">
        <f t="shared" si="14"/>
        <v>1</v>
      </c>
    </row>
    <row r="50" spans="1:11" s="1" customFormat="1" ht="12.75" customHeight="1" x14ac:dyDescent="0.2">
      <c r="A50" s="68">
        <v>2005</v>
      </c>
      <c r="B50" s="152">
        <f t="shared" si="2"/>
        <v>4.324542436438699E-2</v>
      </c>
      <c r="C50" s="152">
        <f t="shared" ref="C50:K50" si="15">C19/$K19</f>
        <v>1.4363678396238182E-2</v>
      </c>
      <c r="D50" s="152">
        <f t="shared" si="15"/>
        <v>5.6528382355231444E-2</v>
      </c>
      <c r="E50" s="152">
        <f t="shared" si="15"/>
        <v>6.335117831310441E-3</v>
      </c>
      <c r="F50" s="152">
        <f t="shared" si="15"/>
        <v>1.6405689811888012E-3</v>
      </c>
      <c r="G50" s="152">
        <f t="shared" si="15"/>
        <v>1.042814825729594E-2</v>
      </c>
      <c r="H50" s="152">
        <f t="shared" si="15"/>
        <v>5.1975934121869509E-2</v>
      </c>
      <c r="I50" s="152">
        <f t="shared" si="15"/>
        <v>4.1144749228654416E-2</v>
      </c>
      <c r="J50" s="152">
        <f t="shared" si="15"/>
        <v>0.77433799646382417</v>
      </c>
      <c r="K50" s="153">
        <f t="shared" si="15"/>
        <v>1</v>
      </c>
    </row>
    <row r="51" spans="1:11" s="1" customFormat="1" ht="12.75" customHeight="1" x14ac:dyDescent="0.2">
      <c r="A51" s="68">
        <v>2006</v>
      </c>
      <c r="B51" s="152">
        <f t="shared" si="2"/>
        <v>3.8408020041933687E-2</v>
      </c>
      <c r="C51" s="152">
        <f t="shared" ref="C51:K51" si="16">C20/$K20</f>
        <v>1.3191169510868669E-2</v>
      </c>
      <c r="D51" s="152">
        <f t="shared" si="16"/>
        <v>5.5706135343418964E-2</v>
      </c>
      <c r="E51" s="152">
        <f t="shared" si="16"/>
        <v>6.015498061628155E-3</v>
      </c>
      <c r="F51" s="152">
        <f t="shared" si="16"/>
        <v>1.1090501510578491E-3</v>
      </c>
      <c r="G51" s="152">
        <f t="shared" si="16"/>
        <v>8.1447359432930116E-3</v>
      </c>
      <c r="H51" s="152">
        <f t="shared" si="16"/>
        <v>4.8453127026061402E-2</v>
      </c>
      <c r="I51" s="152">
        <f t="shared" si="16"/>
        <v>3.6090130875030192E-2</v>
      </c>
      <c r="J51" s="152">
        <f t="shared" si="16"/>
        <v>0.79288213304670807</v>
      </c>
      <c r="K51" s="153">
        <f t="shared" si="16"/>
        <v>1</v>
      </c>
    </row>
    <row r="52" spans="1:11" s="1" customFormat="1" ht="12.75" customHeight="1" x14ac:dyDescent="0.2">
      <c r="A52" s="68">
        <v>2007</v>
      </c>
      <c r="B52" s="152">
        <f t="shared" si="2"/>
        <v>3.3683388696321322E-2</v>
      </c>
      <c r="C52" s="152">
        <f t="shared" ref="C52:K52" si="17">C21/$K21</f>
        <v>1.1098545940543558E-2</v>
      </c>
      <c r="D52" s="152">
        <f t="shared" si="17"/>
        <v>0.10056632856012797</v>
      </c>
      <c r="E52" s="152">
        <f t="shared" si="17"/>
        <v>6.8147151377630265E-3</v>
      </c>
      <c r="F52" s="152">
        <f t="shared" si="17"/>
        <v>8.276635643855296E-4</v>
      </c>
      <c r="G52" s="152">
        <f t="shared" si="17"/>
        <v>6.3918402718210528E-3</v>
      </c>
      <c r="H52" s="152">
        <f t="shared" si="17"/>
        <v>3.9120275091798239E-2</v>
      </c>
      <c r="I52" s="152">
        <f t="shared" si="17"/>
        <v>2.7264469873312602E-2</v>
      </c>
      <c r="J52" s="152">
        <f t="shared" si="17"/>
        <v>0.77423277286392678</v>
      </c>
      <c r="K52" s="153">
        <f t="shared" si="17"/>
        <v>1</v>
      </c>
    </row>
    <row r="53" spans="1:11" s="1" customFormat="1" ht="12.75" customHeight="1" x14ac:dyDescent="0.2">
      <c r="A53" s="68">
        <v>2008</v>
      </c>
      <c r="B53" s="152">
        <f t="shared" si="2"/>
        <v>2.0871744532353749E-2</v>
      </c>
      <c r="C53" s="152">
        <f t="shared" ref="C53:K53" si="18">C22/$K22</f>
        <v>1.0728967048360615E-2</v>
      </c>
      <c r="D53" s="152">
        <f t="shared" si="18"/>
        <v>1.870545874020554E-2</v>
      </c>
      <c r="E53" s="152">
        <f t="shared" si="18"/>
        <v>4.9735377950382558E-3</v>
      </c>
      <c r="F53" s="152">
        <f t="shared" si="18"/>
        <v>5.6664416214377035E-4</v>
      </c>
      <c r="G53" s="152">
        <f t="shared" si="18"/>
        <v>8.949589047450723E-3</v>
      </c>
      <c r="H53" s="152">
        <f t="shared" si="18"/>
        <v>3.3562087565610306E-2</v>
      </c>
      <c r="I53" s="152">
        <f t="shared" si="18"/>
        <v>2.5665872096382124E-2</v>
      </c>
      <c r="J53" s="152">
        <f t="shared" si="18"/>
        <v>0.87597609901245499</v>
      </c>
      <c r="K53" s="153">
        <f t="shared" si="18"/>
        <v>1</v>
      </c>
    </row>
    <row r="54" spans="1:11" s="1" customFormat="1" ht="12.75" customHeight="1" x14ac:dyDescent="0.2">
      <c r="A54" s="68">
        <v>2009</v>
      </c>
      <c r="B54" s="152">
        <f t="shared" si="2"/>
        <v>2.5146531103080422E-2</v>
      </c>
      <c r="C54" s="152">
        <f t="shared" ref="C54:K54" si="19">C23/$K23</f>
        <v>8.1663704538997451E-3</v>
      </c>
      <c r="D54" s="152">
        <f t="shared" si="19"/>
        <v>3.4045277998948131E-2</v>
      </c>
      <c r="E54" s="152">
        <f t="shared" si="19"/>
        <v>5.3618175142148127E-3</v>
      </c>
      <c r="F54" s="152">
        <f t="shared" si="19"/>
        <v>9.0860594394190602E-4</v>
      </c>
      <c r="G54" s="152">
        <f t="shared" si="19"/>
        <v>9.7085231561445783E-3</v>
      </c>
      <c r="H54" s="152">
        <f t="shared" si="19"/>
        <v>2.9397562763463392E-2</v>
      </c>
      <c r="I54" s="152">
        <f t="shared" si="19"/>
        <v>2.213870847184914E-2</v>
      </c>
      <c r="J54" s="152">
        <f t="shared" si="19"/>
        <v>0.86512660259443752</v>
      </c>
      <c r="K54" s="153">
        <f t="shared" si="19"/>
        <v>1</v>
      </c>
    </row>
    <row r="55" spans="1:11" s="1" customFormat="1" ht="12.75" customHeight="1" x14ac:dyDescent="0.2">
      <c r="A55" s="68">
        <v>2010</v>
      </c>
      <c r="B55" s="152">
        <f t="shared" si="2"/>
        <v>2.1141448413155559E-2</v>
      </c>
      <c r="C55" s="152">
        <f t="shared" ref="C55:K55" si="20">C24/$K24</f>
        <v>7.4469366183967838E-3</v>
      </c>
      <c r="D55" s="152">
        <f t="shared" si="20"/>
        <v>6.4377571055823479E-2</v>
      </c>
      <c r="E55" s="152">
        <f t="shared" si="20"/>
        <v>3.5068221234921182E-3</v>
      </c>
      <c r="F55" s="152">
        <f t="shared" si="20"/>
        <v>2.8570108929606731E-4</v>
      </c>
      <c r="G55" s="152">
        <f t="shared" si="20"/>
        <v>8.0555892458190406E-3</v>
      </c>
      <c r="H55" s="152">
        <f t="shared" si="20"/>
        <v>2.5154547130177871E-2</v>
      </c>
      <c r="I55" s="152">
        <f t="shared" si="20"/>
        <v>1.5054379564464688E-2</v>
      </c>
      <c r="J55" s="152">
        <f t="shared" si="20"/>
        <v>0.85497700475937433</v>
      </c>
      <c r="K55" s="153">
        <f t="shared" si="20"/>
        <v>1</v>
      </c>
    </row>
    <row r="56" spans="1:11" s="1" customFormat="1" ht="12.75" customHeight="1" x14ac:dyDescent="0.2">
      <c r="A56" s="68">
        <v>2011</v>
      </c>
      <c r="B56" s="152">
        <f t="shared" si="2"/>
        <v>2.6991746554033746E-2</v>
      </c>
      <c r="C56" s="152">
        <f t="shared" ref="C56:K56" si="21">C25/$K25</f>
        <v>6.5688725553960528E-3</v>
      </c>
      <c r="D56" s="152">
        <f t="shared" si="21"/>
        <v>1.2086200706912402E-2</v>
      </c>
      <c r="E56" s="152">
        <f t="shared" si="21"/>
        <v>4.3087480215468583E-3</v>
      </c>
      <c r="F56" s="152">
        <f t="shared" si="21"/>
        <v>5.6179789416176834E-4</v>
      </c>
      <c r="G56" s="152">
        <f t="shared" si="21"/>
        <v>5.971429363083057E-3</v>
      </c>
      <c r="H56" s="152">
        <f t="shared" si="21"/>
        <v>2.5588590110742174E-2</v>
      </c>
      <c r="I56" s="152">
        <f t="shared" si="21"/>
        <v>1.7251274775615635E-2</v>
      </c>
      <c r="J56" s="152">
        <f t="shared" si="21"/>
        <v>0.90067134001887672</v>
      </c>
      <c r="K56" s="153">
        <f t="shared" si="21"/>
        <v>1</v>
      </c>
    </row>
    <row r="57" spans="1:11" s="1" customFormat="1" ht="12.75" customHeight="1" x14ac:dyDescent="0.2">
      <c r="A57" s="68">
        <v>2012</v>
      </c>
      <c r="B57" s="152">
        <f t="shared" si="2"/>
        <v>2.4102205875693089E-2</v>
      </c>
      <c r="C57" s="152">
        <f t="shared" ref="C57:K57" si="22">C26/$K26</f>
        <v>1.3069913987085333E-2</v>
      </c>
      <c r="D57" s="152">
        <f t="shared" si="22"/>
        <v>3.4719466635466566E-2</v>
      </c>
      <c r="E57" s="152">
        <f t="shared" si="22"/>
        <v>5.6031409586007695E-3</v>
      </c>
      <c r="F57" s="152">
        <f t="shared" si="22"/>
        <v>6.8340617643612158E-4</v>
      </c>
      <c r="G57" s="152">
        <f t="shared" si="22"/>
        <v>1.018596782779228E-2</v>
      </c>
      <c r="H57" s="152">
        <f t="shared" si="22"/>
        <v>4.4730175585932903E-2</v>
      </c>
      <c r="I57" s="152">
        <f t="shared" si="22"/>
        <v>2.748569383703444E-2</v>
      </c>
      <c r="J57" s="152">
        <f t="shared" si="22"/>
        <v>0.83942002911595859</v>
      </c>
      <c r="K57" s="153">
        <f t="shared" si="22"/>
        <v>1</v>
      </c>
    </row>
    <row r="58" spans="1:11" s="1" customFormat="1" ht="12.75" customHeight="1" x14ac:dyDescent="0.2">
      <c r="A58" s="68">
        <v>2013</v>
      </c>
      <c r="B58" s="152">
        <f t="shared" si="2"/>
        <v>3.1637768482631445E-2</v>
      </c>
      <c r="C58" s="152">
        <f t="shared" ref="C58:K58" si="23">C27/$K27</f>
        <v>1.3305522577450516E-2</v>
      </c>
      <c r="D58" s="152">
        <f t="shared" si="23"/>
        <v>4.0830129577637347E-2</v>
      </c>
      <c r="E58" s="152">
        <f t="shared" si="23"/>
        <v>6.4804305432945956E-3</v>
      </c>
      <c r="F58" s="152">
        <f t="shared" si="23"/>
        <v>4.8884966910541254E-4</v>
      </c>
      <c r="G58" s="152">
        <f t="shared" si="23"/>
        <v>7.4409442113022211E-3</v>
      </c>
      <c r="H58" s="152">
        <f t="shared" si="23"/>
        <v>3.6868020387247659E-2</v>
      </c>
      <c r="I58" s="152">
        <f t="shared" si="23"/>
        <v>2.0693258977236964E-2</v>
      </c>
      <c r="J58" s="152">
        <f t="shared" si="23"/>
        <v>0.84225507557409396</v>
      </c>
      <c r="K58" s="153">
        <f t="shared" si="23"/>
        <v>1</v>
      </c>
    </row>
    <row r="59" spans="1:11" s="1" customFormat="1" ht="12.75" customHeight="1" x14ac:dyDescent="0.2">
      <c r="A59" s="68">
        <v>2014</v>
      </c>
      <c r="B59" s="152">
        <f t="shared" si="2"/>
        <v>2.4492466622721708E-2</v>
      </c>
      <c r="C59" s="152">
        <f t="shared" ref="C59:K59" si="24">C28/$K28</f>
        <v>1.2512085003325594E-2</v>
      </c>
      <c r="D59" s="152">
        <f t="shared" si="24"/>
        <v>5.7765023451367345E-2</v>
      </c>
      <c r="E59" s="152">
        <f t="shared" si="24"/>
        <v>3.9733160601045205E-3</v>
      </c>
      <c r="F59" s="152">
        <f t="shared" si="24"/>
        <v>3.3595630480888532E-4</v>
      </c>
      <c r="G59" s="152">
        <f t="shared" si="24"/>
        <v>7.3365036817817381E-3</v>
      </c>
      <c r="H59" s="152">
        <f t="shared" si="24"/>
        <v>3.1492278184003693E-2</v>
      </c>
      <c r="I59" s="152">
        <f t="shared" si="24"/>
        <v>2.1144013883921651E-2</v>
      </c>
      <c r="J59" s="152">
        <f t="shared" si="24"/>
        <v>0.84094835680796487</v>
      </c>
      <c r="K59" s="153">
        <f t="shared" si="24"/>
        <v>1</v>
      </c>
    </row>
    <row r="60" spans="1:11" s="1" customFormat="1" ht="12.75" customHeight="1" x14ac:dyDescent="0.2">
      <c r="A60" s="68">
        <v>2015</v>
      </c>
      <c r="B60" s="152">
        <f t="shared" si="2"/>
        <v>2.3447102266236312E-2</v>
      </c>
      <c r="C60" s="152">
        <f t="shared" ref="C60:K60" si="25">C29/$K29</f>
        <v>1.3263490665908975E-2</v>
      </c>
      <c r="D60" s="152">
        <f t="shared" si="25"/>
        <v>6.013517710923777E-2</v>
      </c>
      <c r="E60" s="152">
        <f t="shared" si="25"/>
        <v>1.0722348464682119E-2</v>
      </c>
      <c r="F60" s="152">
        <f t="shared" si="25"/>
        <v>1.2618599855804666E-3</v>
      </c>
      <c r="G60" s="152">
        <f t="shared" si="25"/>
        <v>3.7823067591235908E-3</v>
      </c>
      <c r="H60" s="152">
        <f t="shared" si="25"/>
        <v>2.9980420541454996E-2</v>
      </c>
      <c r="I60" s="152">
        <f t="shared" si="25"/>
        <v>9.4293221986084877E-2</v>
      </c>
      <c r="J60" s="152">
        <f t="shared" si="25"/>
        <v>0.76311407222169081</v>
      </c>
      <c r="K60" s="153">
        <f t="shared" si="25"/>
        <v>1</v>
      </c>
    </row>
    <row r="61" spans="1:11" s="1" customFormat="1" ht="12.75" customHeight="1" x14ac:dyDescent="0.2">
      <c r="A61" s="68">
        <v>2016</v>
      </c>
      <c r="B61" s="152">
        <f t="shared" si="2"/>
        <v>2.9026027599414635E-2</v>
      </c>
      <c r="C61" s="152">
        <f t="shared" ref="C61:K61" si="26">C30/$K30</f>
        <v>1.7622426375978155E-2</v>
      </c>
      <c r="D61" s="152">
        <f t="shared" si="26"/>
        <v>7.3724813383520979E-2</v>
      </c>
      <c r="E61" s="152">
        <f t="shared" si="26"/>
        <v>1.2735328874922638E-2</v>
      </c>
      <c r="F61" s="152">
        <f t="shared" si="26"/>
        <v>1.855420129762994E-3</v>
      </c>
      <c r="G61" s="152">
        <f t="shared" si="26"/>
        <v>8.8734180500701335E-4</v>
      </c>
      <c r="H61" s="152">
        <f t="shared" si="26"/>
        <v>1.6018848518840844E-2</v>
      </c>
      <c r="I61" s="152">
        <f t="shared" si="26"/>
        <v>0.11486391770012022</v>
      </c>
      <c r="J61" s="152">
        <f t="shared" si="26"/>
        <v>0.73326587561243251</v>
      </c>
      <c r="K61" s="153">
        <f t="shared" si="26"/>
        <v>1</v>
      </c>
    </row>
    <row r="62" spans="1:11" s="1" customFormat="1" ht="12.75" customHeight="1" x14ac:dyDescent="0.2">
      <c r="A62" s="68">
        <v>2017</v>
      </c>
      <c r="B62" s="152">
        <f t="shared" si="2"/>
        <v>2.7122385778985576E-2</v>
      </c>
      <c r="C62" s="152">
        <f t="shared" ref="C62:K62" si="27">C31/$K31</f>
        <v>1.1943647003571572E-2</v>
      </c>
      <c r="D62" s="152">
        <f t="shared" si="27"/>
        <v>6.9623780349281447E-2</v>
      </c>
      <c r="E62" s="152">
        <f t="shared" si="27"/>
        <v>2.1193597543047418E-2</v>
      </c>
      <c r="F62" s="152">
        <f t="shared" si="27"/>
        <v>2.6567784011316347E-3</v>
      </c>
      <c r="G62" s="152">
        <f t="shared" si="27"/>
        <v>9.2289998714928996E-4</v>
      </c>
      <c r="H62" s="152">
        <f t="shared" si="27"/>
        <v>2.5266280311074116E-2</v>
      </c>
      <c r="I62" s="152">
        <f t="shared" si="27"/>
        <v>0.11432318664848908</v>
      </c>
      <c r="J62" s="152">
        <f t="shared" si="27"/>
        <v>0.72694744397726985</v>
      </c>
      <c r="K62" s="153">
        <f t="shared" si="27"/>
        <v>1</v>
      </c>
    </row>
    <row r="63" spans="1:11" s="1" customFormat="1" ht="12.75" customHeight="1" x14ac:dyDescent="0.2">
      <c r="A63" s="68">
        <v>2018</v>
      </c>
      <c r="B63" s="152">
        <f t="shared" si="2"/>
        <v>2.8342324922462445E-2</v>
      </c>
      <c r="C63" s="152">
        <f t="shared" ref="C63:K63" si="28">C32/$K32</f>
        <v>1.6310350926068293E-2</v>
      </c>
      <c r="D63" s="152">
        <f t="shared" si="28"/>
        <v>6.9683938691903452E-2</v>
      </c>
      <c r="E63" s="152">
        <f t="shared" si="28"/>
        <v>1.136045913486675E-2</v>
      </c>
      <c r="F63" s="152">
        <f t="shared" si="28"/>
        <v>4.3577144437247295E-4</v>
      </c>
      <c r="G63" s="152">
        <f t="shared" si="28"/>
        <v>2.5428998316425963E-3</v>
      </c>
      <c r="H63" s="152">
        <f t="shared" si="28"/>
        <v>2.4931523906000428E-2</v>
      </c>
      <c r="I63" s="152">
        <f t="shared" si="28"/>
        <v>9.1013699896041689E-2</v>
      </c>
      <c r="J63" s="152">
        <f t="shared" si="28"/>
        <v>0.75537903124664185</v>
      </c>
      <c r="K63" s="153">
        <f t="shared" si="28"/>
        <v>1</v>
      </c>
    </row>
    <row r="64" spans="1:11" s="13" customFormat="1" ht="12.75" customHeight="1" x14ac:dyDescent="0.2">
      <c r="A64" s="68">
        <v>2019</v>
      </c>
      <c r="B64" s="301">
        <f t="shared" si="2"/>
        <v>2.9286115310663836E-2</v>
      </c>
      <c r="C64" s="301">
        <f t="shared" ref="C64:K64" si="29">C33/$K33</f>
        <v>1.5506568091112796E-2</v>
      </c>
      <c r="D64" s="301">
        <f t="shared" si="29"/>
        <v>6.6068659734223503E-2</v>
      </c>
      <c r="E64" s="301">
        <f t="shared" si="29"/>
        <v>1.3503369407637654E-2</v>
      </c>
      <c r="F64" s="301">
        <f t="shared" si="29"/>
        <v>8.6703951587319985E-4</v>
      </c>
      <c r="G64" s="301">
        <f t="shared" si="29"/>
        <v>5.4394001948821391E-4</v>
      </c>
      <c r="H64" s="301">
        <f t="shared" si="29"/>
        <v>1.890475038921037E-2</v>
      </c>
      <c r="I64" s="301">
        <f t="shared" si="29"/>
        <v>0.11695446026728469</v>
      </c>
      <c r="J64" s="301">
        <f t="shared" si="29"/>
        <v>0.73836509726450583</v>
      </c>
      <c r="K64" s="302">
        <f t="shared" si="29"/>
        <v>1</v>
      </c>
    </row>
    <row r="65" spans="1:11" s="13" customFormat="1" ht="12.75" customHeight="1" x14ac:dyDescent="0.2">
      <c r="A65" s="68">
        <v>2020</v>
      </c>
      <c r="B65" s="301">
        <f t="shared" ref="B65:K66" si="30">B34/$K34</f>
        <v>2.3261099742617156E-2</v>
      </c>
      <c r="C65" s="301">
        <f t="shared" si="30"/>
        <v>2.1896853311861302E-2</v>
      </c>
      <c r="D65" s="301">
        <f t="shared" si="30"/>
        <v>6.3829167228907135E-2</v>
      </c>
      <c r="E65" s="301">
        <f t="shared" si="30"/>
        <v>1.8163943178644688E-2</v>
      </c>
      <c r="F65" s="301">
        <f t="shared" si="30"/>
        <v>9.370821380435821E-4</v>
      </c>
      <c r="G65" s="301">
        <f t="shared" si="30"/>
        <v>3.0150500018721708E-3</v>
      </c>
      <c r="H65" s="301">
        <f t="shared" si="30"/>
        <v>1.5366704548590411E-2</v>
      </c>
      <c r="I65" s="301">
        <f t="shared" si="30"/>
        <v>0.11220468710016417</v>
      </c>
      <c r="J65" s="301">
        <f t="shared" si="30"/>
        <v>0.74132541274929942</v>
      </c>
      <c r="K65" s="302">
        <f t="shared" si="30"/>
        <v>1</v>
      </c>
    </row>
    <row r="66" spans="1:11" s="13" customFormat="1" ht="12.75" customHeight="1" x14ac:dyDescent="0.2">
      <c r="A66" s="70">
        <v>2021</v>
      </c>
      <c r="B66" s="305">
        <f t="shared" si="30"/>
        <v>1.801904336201576E-2</v>
      </c>
      <c r="C66" s="305">
        <f t="shared" si="30"/>
        <v>1.6980460298049411E-2</v>
      </c>
      <c r="D66" s="305">
        <f t="shared" si="30"/>
        <v>5.4685962141689089E-2</v>
      </c>
      <c r="E66" s="305">
        <f t="shared" si="30"/>
        <v>1.3001994086009223E-2</v>
      </c>
      <c r="F66" s="305">
        <f t="shared" si="30"/>
        <v>1.5580720234400565E-3</v>
      </c>
      <c r="G66" s="305">
        <f t="shared" si="30"/>
        <v>4.2837661283591516E-4</v>
      </c>
      <c r="H66" s="305">
        <f t="shared" si="30"/>
        <v>1.7032073849379152E-2</v>
      </c>
      <c r="I66" s="305">
        <f t="shared" si="30"/>
        <v>0.11937002044913517</v>
      </c>
      <c r="J66" s="305">
        <f t="shared" si="30"/>
        <v>0.75892399717744619</v>
      </c>
      <c r="K66" s="306">
        <f t="shared" si="30"/>
        <v>1</v>
      </c>
    </row>
    <row r="67" spans="1:11" s="1" customFormat="1" ht="12.75" customHeight="1" x14ac:dyDescent="0.2">
      <c r="A67" s="82"/>
      <c r="K67" s="63"/>
    </row>
    <row r="68" spans="1:11" ht="12.75" customHeight="1" x14ac:dyDescent="0.2">
      <c r="A68" s="73" t="s">
        <v>56</v>
      </c>
      <c r="B68" s="31"/>
      <c r="C68" s="31"/>
      <c r="D68" s="31"/>
      <c r="E68" s="31"/>
      <c r="F68" s="31"/>
      <c r="G68" s="31"/>
      <c r="H68" s="31"/>
      <c r="I68" s="31"/>
      <c r="J68" s="31"/>
      <c r="K68" s="83"/>
    </row>
    <row r="69" spans="1:11" s="1" customFormat="1" ht="12.75" customHeight="1" x14ac:dyDescent="0.2">
      <c r="A69" s="68">
        <v>1993</v>
      </c>
      <c r="B69" s="34">
        <v>1597316</v>
      </c>
      <c r="C69" s="34">
        <v>1404939</v>
      </c>
      <c r="D69" s="34">
        <v>2165417</v>
      </c>
      <c r="E69" s="34">
        <v>452984</v>
      </c>
      <c r="F69" s="34">
        <v>148215</v>
      </c>
      <c r="G69" s="34">
        <v>277468</v>
      </c>
      <c r="H69" s="34">
        <v>1387562</v>
      </c>
      <c r="I69" s="34">
        <v>1009960</v>
      </c>
      <c r="J69" s="34">
        <v>31376894</v>
      </c>
      <c r="K69" s="69">
        <v>39820755</v>
      </c>
    </row>
    <row r="70" spans="1:11" s="1" customFormat="1" ht="12.75" customHeight="1" x14ac:dyDescent="0.2">
      <c r="A70" s="68">
        <v>1994</v>
      </c>
      <c r="B70" s="34">
        <v>1708268</v>
      </c>
      <c r="C70" s="34">
        <v>1480391</v>
      </c>
      <c r="D70" s="34">
        <v>2334145</v>
      </c>
      <c r="E70" s="34">
        <v>497915</v>
      </c>
      <c r="F70" s="34">
        <v>151373</v>
      </c>
      <c r="G70" s="34">
        <v>328221</v>
      </c>
      <c r="H70" s="34">
        <v>1548841</v>
      </c>
      <c r="I70" s="34">
        <v>1139528</v>
      </c>
      <c r="J70" s="34">
        <v>36946278</v>
      </c>
      <c r="K70" s="69">
        <v>46134960</v>
      </c>
    </row>
    <row r="71" spans="1:11" s="1" customFormat="1" ht="12.75" customHeight="1" x14ac:dyDescent="0.2">
      <c r="A71" s="68">
        <v>1995</v>
      </c>
      <c r="B71" s="34">
        <v>1549741</v>
      </c>
      <c r="C71" s="34">
        <v>1234263</v>
      </c>
      <c r="D71" s="34">
        <v>2105163</v>
      </c>
      <c r="E71" s="34">
        <v>490788</v>
      </c>
      <c r="F71" s="34">
        <v>116547</v>
      </c>
      <c r="G71" s="34">
        <v>248484</v>
      </c>
      <c r="H71" s="34">
        <v>1321345</v>
      </c>
      <c r="I71" s="34">
        <v>1024736</v>
      </c>
      <c r="J71" s="34">
        <v>39045527</v>
      </c>
      <c r="K71" s="69">
        <v>47136594</v>
      </c>
    </row>
    <row r="72" spans="1:11" s="1" customFormat="1" ht="12.75" customHeight="1" x14ac:dyDescent="0.2">
      <c r="A72" s="68">
        <v>1996</v>
      </c>
      <c r="B72" s="34">
        <v>1615374</v>
      </c>
      <c r="C72" s="34">
        <v>1307596</v>
      </c>
      <c r="D72" s="34">
        <v>2308801</v>
      </c>
      <c r="E72" s="34">
        <v>509652</v>
      </c>
      <c r="F72" s="34">
        <v>159606</v>
      </c>
      <c r="G72" s="34">
        <v>328948</v>
      </c>
      <c r="H72" s="34">
        <v>1372481</v>
      </c>
      <c r="I72" s="34">
        <v>1136485</v>
      </c>
      <c r="J72" s="34">
        <v>34017521</v>
      </c>
      <c r="K72" s="69">
        <v>42756464</v>
      </c>
    </row>
    <row r="73" spans="1:11" s="1" customFormat="1" ht="12.75" customHeight="1" x14ac:dyDescent="0.2">
      <c r="A73" s="68">
        <v>1997</v>
      </c>
      <c r="B73" s="34">
        <v>1611164</v>
      </c>
      <c r="C73" s="34">
        <v>1534931</v>
      </c>
      <c r="D73" s="34">
        <v>2401368</v>
      </c>
      <c r="E73" s="34">
        <v>449976</v>
      </c>
      <c r="F73" s="34">
        <v>186816</v>
      </c>
      <c r="G73" s="34">
        <v>328309</v>
      </c>
      <c r="H73" s="34">
        <v>1312337</v>
      </c>
      <c r="I73" s="34">
        <v>1113940</v>
      </c>
      <c r="J73" s="34">
        <v>36940064</v>
      </c>
      <c r="K73" s="69">
        <v>45878905</v>
      </c>
    </row>
    <row r="74" spans="1:11" s="1" customFormat="1" ht="12.75" customHeight="1" x14ac:dyDescent="0.2">
      <c r="A74" s="68">
        <v>1998</v>
      </c>
      <c r="B74" s="34">
        <v>1732210</v>
      </c>
      <c r="C74" s="34">
        <v>1291120</v>
      </c>
      <c r="D74" s="34">
        <v>2327979</v>
      </c>
      <c r="E74" s="34">
        <v>463066</v>
      </c>
      <c r="F74" s="34">
        <v>189148</v>
      </c>
      <c r="G74" s="34">
        <v>346102</v>
      </c>
      <c r="H74" s="34">
        <v>1361966</v>
      </c>
      <c r="I74" s="34">
        <v>1109169</v>
      </c>
      <c r="J74" s="34">
        <v>33403585</v>
      </c>
      <c r="K74" s="69">
        <v>42224345</v>
      </c>
    </row>
    <row r="75" spans="1:11" s="1" customFormat="1" ht="12.75" customHeight="1" x14ac:dyDescent="0.2">
      <c r="A75" s="68">
        <v>1999</v>
      </c>
      <c r="B75" s="34">
        <v>1596482</v>
      </c>
      <c r="C75" s="34">
        <v>1474959</v>
      </c>
      <c r="D75" s="34">
        <v>2407284</v>
      </c>
      <c r="E75" s="34">
        <v>464430</v>
      </c>
      <c r="F75" s="34">
        <v>124440</v>
      </c>
      <c r="G75" s="34">
        <v>416567</v>
      </c>
      <c r="H75" s="34">
        <v>1243810</v>
      </c>
      <c r="I75" s="34">
        <v>1659488</v>
      </c>
      <c r="J75" s="34">
        <v>37490761</v>
      </c>
      <c r="K75" s="69">
        <v>46878221</v>
      </c>
    </row>
    <row r="76" spans="1:11" s="1" customFormat="1" ht="12.75" customHeight="1" x14ac:dyDescent="0.2">
      <c r="A76" s="68">
        <v>2000</v>
      </c>
      <c r="B76" s="34">
        <v>1601208</v>
      </c>
      <c r="C76" s="34">
        <v>1499343</v>
      </c>
      <c r="D76" s="34">
        <v>2393434</v>
      </c>
      <c r="E76" s="34">
        <v>480661</v>
      </c>
      <c r="F76" s="34">
        <v>105533</v>
      </c>
      <c r="G76" s="34">
        <v>390872</v>
      </c>
      <c r="H76" s="34">
        <v>1310421</v>
      </c>
      <c r="I76" s="34">
        <v>1510536</v>
      </c>
      <c r="J76" s="34">
        <v>41730885</v>
      </c>
      <c r="K76" s="69">
        <v>51022893</v>
      </c>
    </row>
    <row r="77" spans="1:11" s="1" customFormat="1" ht="12.75" customHeight="1" x14ac:dyDescent="0.2">
      <c r="A77" s="68">
        <v>2001</v>
      </c>
      <c r="B77" s="34">
        <v>1653109</v>
      </c>
      <c r="C77" s="34">
        <v>1410563</v>
      </c>
      <c r="D77" s="34">
        <v>2195024</v>
      </c>
      <c r="E77" s="34">
        <v>458683</v>
      </c>
      <c r="F77" s="34">
        <v>125723</v>
      </c>
      <c r="G77" s="34">
        <v>369290</v>
      </c>
      <c r="H77" s="34">
        <v>1074332</v>
      </c>
      <c r="I77" s="34">
        <v>1441554</v>
      </c>
      <c r="J77" s="34">
        <v>44429939</v>
      </c>
      <c r="K77" s="69">
        <v>53158217</v>
      </c>
    </row>
    <row r="78" spans="1:11" s="1" customFormat="1" ht="12.75" customHeight="1" x14ac:dyDescent="0.2">
      <c r="A78" s="68">
        <v>2002</v>
      </c>
      <c r="B78" s="34">
        <v>1563472</v>
      </c>
      <c r="C78" s="34">
        <v>1296686</v>
      </c>
      <c r="D78" s="34">
        <v>1932293</v>
      </c>
      <c r="E78" s="34">
        <v>444279</v>
      </c>
      <c r="F78" s="34">
        <v>95756</v>
      </c>
      <c r="G78" s="34">
        <v>308841</v>
      </c>
      <c r="H78" s="34">
        <v>1000412</v>
      </c>
      <c r="I78" s="34">
        <v>1513165</v>
      </c>
      <c r="J78" s="34">
        <v>45382765</v>
      </c>
      <c r="K78" s="69">
        <v>53537669</v>
      </c>
    </row>
    <row r="79" spans="1:11" s="1" customFormat="1" ht="12.75" customHeight="1" x14ac:dyDescent="0.2">
      <c r="A79" s="68">
        <v>2003</v>
      </c>
      <c r="B79" s="34">
        <v>1485705</v>
      </c>
      <c r="C79" s="34">
        <v>1092627</v>
      </c>
      <c r="D79" s="34">
        <v>1702147</v>
      </c>
      <c r="E79" s="34">
        <v>360551</v>
      </c>
      <c r="F79" s="34">
        <v>73492</v>
      </c>
      <c r="G79" s="34">
        <v>248977</v>
      </c>
      <c r="H79" s="34">
        <v>802343</v>
      </c>
      <c r="I79" s="34">
        <v>1448716</v>
      </c>
      <c r="J79" s="34">
        <v>43326821</v>
      </c>
      <c r="K79" s="69">
        <v>50541379</v>
      </c>
    </row>
    <row r="80" spans="1:11" s="1" customFormat="1" ht="12.75" customHeight="1" x14ac:dyDescent="0.2">
      <c r="A80" s="68">
        <v>2004</v>
      </c>
      <c r="B80" s="34">
        <v>1579251.5834246685</v>
      </c>
      <c r="C80" s="34">
        <v>896999.61559139378</v>
      </c>
      <c r="D80" s="34">
        <v>807356.28155722306</v>
      </c>
      <c r="E80" s="34">
        <v>316182.81150698289</v>
      </c>
      <c r="F80" s="34">
        <v>70137.533257210132</v>
      </c>
      <c r="G80" s="34">
        <v>228308.05415837045</v>
      </c>
      <c r="H80" s="34">
        <v>761622.86558547977</v>
      </c>
      <c r="I80" s="34">
        <v>1240196.4476495832</v>
      </c>
      <c r="J80" s="34">
        <v>41977393.824706942</v>
      </c>
      <c r="K80" s="69">
        <v>47877449.017437853</v>
      </c>
    </row>
    <row r="81" spans="1:11" s="1" customFormat="1" ht="12.75" customHeight="1" x14ac:dyDescent="0.2">
      <c r="A81" s="68">
        <v>2005</v>
      </c>
      <c r="B81" s="34">
        <v>1380436.2629408774</v>
      </c>
      <c r="C81" s="34">
        <v>797391.37471676711</v>
      </c>
      <c r="D81" s="34">
        <v>952531.8861062224</v>
      </c>
      <c r="E81" s="34">
        <v>278157.28510161914</v>
      </c>
      <c r="F81" s="34">
        <v>63533.216459600029</v>
      </c>
      <c r="G81" s="34">
        <v>203264.73362935134</v>
      </c>
      <c r="H81" s="34">
        <v>567070.2532572709</v>
      </c>
      <c r="I81" s="34">
        <v>1009285.9175855964</v>
      </c>
      <c r="J81" s="34">
        <v>38594773.075210236</v>
      </c>
      <c r="K81" s="69">
        <v>43846444.005007543</v>
      </c>
    </row>
    <row r="82" spans="1:11" s="1" customFormat="1" ht="12.75" customHeight="1" x14ac:dyDescent="0.2">
      <c r="A82" s="68">
        <v>2006</v>
      </c>
      <c r="B82" s="34">
        <v>1430008.1968861306</v>
      </c>
      <c r="C82" s="34">
        <v>736338.3746259812</v>
      </c>
      <c r="D82" s="34">
        <v>1055450.3774943803</v>
      </c>
      <c r="E82" s="34">
        <v>287060.00567725865</v>
      </c>
      <c r="F82" s="34">
        <v>44946.466866140006</v>
      </c>
      <c r="G82" s="34">
        <v>166825.2521312607</v>
      </c>
      <c r="H82" s="34">
        <v>504216.90337417083</v>
      </c>
      <c r="I82" s="34">
        <v>772343.27937662043</v>
      </c>
      <c r="J82" s="34">
        <v>38019076.235694729</v>
      </c>
      <c r="K82" s="69">
        <v>43016265.092126667</v>
      </c>
    </row>
    <row r="83" spans="1:11" s="1" customFormat="1" ht="12.75" customHeight="1" x14ac:dyDescent="0.2">
      <c r="A83" s="68">
        <v>2007</v>
      </c>
      <c r="B83" s="34">
        <v>1005590.8908991358</v>
      </c>
      <c r="C83" s="34">
        <v>569385.11068989488</v>
      </c>
      <c r="D83" s="34">
        <v>1424302.1713911446</v>
      </c>
      <c r="E83" s="34">
        <v>307691.35112408164</v>
      </c>
      <c r="F83" s="34">
        <v>33087.191070659945</v>
      </c>
      <c r="G83" s="34">
        <v>132353.81855970048</v>
      </c>
      <c r="H83" s="34">
        <v>496482.34536230116</v>
      </c>
      <c r="I83" s="34">
        <v>579340.85132755572</v>
      </c>
      <c r="J83" s="34">
        <v>37536510.281537384</v>
      </c>
      <c r="K83" s="69">
        <v>42084744.011961862</v>
      </c>
    </row>
    <row r="84" spans="1:11" s="1" customFormat="1" ht="12.75" customHeight="1" x14ac:dyDescent="0.2">
      <c r="A84" s="68">
        <v>2008</v>
      </c>
      <c r="B84" s="34">
        <v>698592.14155521907</v>
      </c>
      <c r="C84" s="34">
        <v>458158.54183476965</v>
      </c>
      <c r="D84" s="34">
        <v>423645.95152879978</v>
      </c>
      <c r="E84" s="34">
        <v>226639.88683916986</v>
      </c>
      <c r="F84" s="34">
        <v>15498.182768659994</v>
      </c>
      <c r="G84" s="34">
        <v>165502.81360986005</v>
      </c>
      <c r="H84" s="34">
        <v>386366.82232546131</v>
      </c>
      <c r="I84" s="34">
        <v>498387.13949494984</v>
      </c>
      <c r="J84" s="34">
        <v>35482881.405266471</v>
      </c>
      <c r="K84" s="69">
        <v>38355672.885223359</v>
      </c>
    </row>
    <row r="85" spans="1:11" s="1" customFormat="1" ht="12.75" customHeight="1" x14ac:dyDescent="0.2">
      <c r="A85" s="68">
        <v>2009</v>
      </c>
      <c r="B85" s="34">
        <v>738248.41955826362</v>
      </c>
      <c r="C85" s="34">
        <v>311257.22471548012</v>
      </c>
      <c r="D85" s="34">
        <v>1242551.3435789491</v>
      </c>
      <c r="E85" s="34">
        <v>187958.11970522979</v>
      </c>
      <c r="F85" s="34">
        <v>23454.580506149996</v>
      </c>
      <c r="G85" s="34">
        <v>149677.28510616001</v>
      </c>
      <c r="H85" s="34">
        <v>329039.54506491119</v>
      </c>
      <c r="I85" s="34">
        <v>356181.68732125004</v>
      </c>
      <c r="J85" s="34">
        <v>32835426.951787204</v>
      </c>
      <c r="K85" s="69">
        <v>36173795.157344475</v>
      </c>
    </row>
    <row r="86" spans="1:11" s="1" customFormat="1" ht="12.75" customHeight="1" x14ac:dyDescent="0.2">
      <c r="A86" s="68">
        <v>2010</v>
      </c>
      <c r="B86" s="34">
        <v>573646.61440880003</v>
      </c>
      <c r="C86" s="34">
        <v>277729.34033389913</v>
      </c>
      <c r="D86" s="34">
        <v>960607.14650101203</v>
      </c>
      <c r="E86" s="34">
        <v>125221.80494237004</v>
      </c>
      <c r="F86" s="34">
        <v>9486.8765248999989</v>
      </c>
      <c r="G86" s="34">
        <v>124535.86603584999</v>
      </c>
      <c r="H86" s="34">
        <v>253283.7284409008</v>
      </c>
      <c r="I86" s="34">
        <v>234125.60789750391</v>
      </c>
      <c r="J86" s="34">
        <v>32442399.16998079</v>
      </c>
      <c r="K86" s="69">
        <v>35001036.155066028</v>
      </c>
    </row>
    <row r="87" spans="1:11" s="1" customFormat="1" ht="12.75" customHeight="1" x14ac:dyDescent="0.2">
      <c r="A87" s="68">
        <v>2011</v>
      </c>
      <c r="B87" s="34">
        <v>782021.98666742817</v>
      </c>
      <c r="C87" s="34">
        <v>230544.96592779038</v>
      </c>
      <c r="D87" s="34">
        <v>196803.70061534896</v>
      </c>
      <c r="E87" s="34">
        <v>137752.14241334065</v>
      </c>
      <c r="F87" s="34">
        <v>11166.787722990004</v>
      </c>
      <c r="G87" s="34">
        <v>91158.576554060215</v>
      </c>
      <c r="H87" s="34">
        <v>247196.57319844433</v>
      </c>
      <c r="I87" s="34">
        <v>269413.70662983332</v>
      </c>
      <c r="J87" s="34">
        <v>31140845.344206441</v>
      </c>
      <c r="K87" s="69">
        <v>33106903.783922274</v>
      </c>
    </row>
    <row r="88" spans="1:11" s="1" customFormat="1" ht="12.75" customHeight="1" x14ac:dyDescent="0.2">
      <c r="A88" s="68">
        <v>2012</v>
      </c>
      <c r="B88" s="34">
        <v>736249.95913999993</v>
      </c>
      <c r="C88" s="34">
        <v>474523.01120999997</v>
      </c>
      <c r="D88" s="34">
        <v>469422.24407000002</v>
      </c>
      <c r="E88" s="34">
        <v>206006.22838999997</v>
      </c>
      <c r="F88" s="34">
        <v>19774.967149999997</v>
      </c>
      <c r="G88" s="34">
        <v>151127.29647</v>
      </c>
      <c r="H88" s="34">
        <v>465798.99599000002</v>
      </c>
      <c r="I88" s="34">
        <v>548912.42949000001</v>
      </c>
      <c r="J88" s="34">
        <v>29032689.147999998</v>
      </c>
      <c r="K88" s="69">
        <f t="shared" ref="K88:K92" si="31">SUM(B88:J88)</f>
        <v>32104504.279909998</v>
      </c>
    </row>
    <row r="89" spans="1:11" s="1" customFormat="1" ht="12.75" customHeight="1" x14ac:dyDescent="0.2">
      <c r="A89" s="68">
        <v>2013</v>
      </c>
      <c r="B89" s="34">
        <v>933954.59600000002</v>
      </c>
      <c r="C89" s="34">
        <v>557785.56213999994</v>
      </c>
      <c r="D89" s="34">
        <v>547113.52737999998</v>
      </c>
      <c r="E89" s="34">
        <v>155986.0281</v>
      </c>
      <c r="F89" s="34">
        <v>16676.56021</v>
      </c>
      <c r="G89" s="34">
        <v>102718.1787</v>
      </c>
      <c r="H89" s="34">
        <v>347070.60882999998</v>
      </c>
      <c r="I89" s="34">
        <v>337551.87988999998</v>
      </c>
      <c r="J89" s="34">
        <v>29795984.842</v>
      </c>
      <c r="K89" s="69">
        <f t="shared" si="31"/>
        <v>32794841.78325</v>
      </c>
    </row>
    <row r="90" spans="1:11" s="1" customFormat="1" ht="12.75" customHeight="1" x14ac:dyDescent="0.2">
      <c r="A90" s="68">
        <v>2014</v>
      </c>
      <c r="B90" s="34">
        <v>778400.56177000003</v>
      </c>
      <c r="C90" s="34">
        <v>474908.61935000005</v>
      </c>
      <c r="D90" s="34">
        <v>1132320.5585999999</v>
      </c>
      <c r="E90" s="34">
        <v>113651.36069</v>
      </c>
      <c r="F90" s="34">
        <v>10684.873619999998</v>
      </c>
      <c r="G90" s="34">
        <v>94305.765569999989</v>
      </c>
      <c r="H90" s="34">
        <v>322236.4767</v>
      </c>
      <c r="I90" s="34">
        <v>317002.10305000003</v>
      </c>
      <c r="J90" s="34">
        <v>28564325.239</v>
      </c>
      <c r="K90" s="69">
        <f t="shared" si="31"/>
        <v>31807835.558350001</v>
      </c>
    </row>
    <row r="91" spans="1:11" s="1" customFormat="1" ht="12.75" customHeight="1" x14ac:dyDescent="0.2">
      <c r="A91" s="128">
        <v>2015</v>
      </c>
      <c r="B91" s="27">
        <v>721099.81671000004</v>
      </c>
      <c r="C91" s="27">
        <v>382806.62949999998</v>
      </c>
      <c r="D91" s="27">
        <v>1432885.0249000001</v>
      </c>
      <c r="E91" s="27">
        <v>380248.8431</v>
      </c>
      <c r="F91" s="27">
        <v>20128.067340000001</v>
      </c>
      <c r="G91" s="27">
        <v>70314.998670000001</v>
      </c>
      <c r="H91" s="27">
        <v>476898.90337999997</v>
      </c>
      <c r="I91" s="27">
        <v>2484982.4136100002</v>
      </c>
      <c r="J91" s="27">
        <v>30107643.034000002</v>
      </c>
      <c r="K91" s="129">
        <f t="shared" si="31"/>
        <v>36077007.731210001</v>
      </c>
    </row>
    <row r="92" spans="1:11" s="1" customFormat="1" ht="12.75" customHeight="1" x14ac:dyDescent="0.2">
      <c r="A92" s="128">
        <v>2016</v>
      </c>
      <c r="B92" s="27">
        <v>736630.62827999995</v>
      </c>
      <c r="C92" s="27">
        <v>553006.65019000007</v>
      </c>
      <c r="D92" s="27">
        <v>1597407.6217999998</v>
      </c>
      <c r="E92" s="27">
        <v>474506.33997000003</v>
      </c>
      <c r="F92" s="27">
        <v>36981.36838</v>
      </c>
      <c r="G92" s="27">
        <v>13763.08159</v>
      </c>
      <c r="H92" s="27">
        <v>280872.8028</v>
      </c>
      <c r="I92" s="27">
        <v>3220793.78712</v>
      </c>
      <c r="J92" s="27">
        <v>28664702.116</v>
      </c>
      <c r="K92" s="129">
        <f t="shared" si="31"/>
        <v>35578664.396130003</v>
      </c>
    </row>
    <row r="93" spans="1:11" s="1" customFormat="1" ht="12.75" customHeight="1" x14ac:dyDescent="0.2">
      <c r="A93" s="128">
        <v>2017</v>
      </c>
      <c r="B93" s="27">
        <v>790306.24034000002</v>
      </c>
      <c r="C93" s="27">
        <v>402017.47219999996</v>
      </c>
      <c r="D93" s="27">
        <v>1339495.1080999998</v>
      </c>
      <c r="E93" s="27">
        <v>552145.10639999993</v>
      </c>
      <c r="F93" s="27">
        <v>94644.853099999993</v>
      </c>
      <c r="G93" s="27">
        <v>17230.53628</v>
      </c>
      <c r="H93" s="27">
        <v>384741.35824000003</v>
      </c>
      <c r="I93" s="27">
        <v>2494734.6135999998</v>
      </c>
      <c r="J93" s="27">
        <v>28143399.085999999</v>
      </c>
      <c r="K93" s="129">
        <f>SUM(B93:J93)</f>
        <v>34218714.374260001</v>
      </c>
    </row>
    <row r="94" spans="1:11" s="1" customFormat="1" ht="12.75" customHeight="1" x14ac:dyDescent="0.2">
      <c r="A94" s="128">
        <v>2018</v>
      </c>
      <c r="B94" s="27">
        <v>755692.52078000002</v>
      </c>
      <c r="C94" s="27">
        <v>530064.35468999995</v>
      </c>
      <c r="D94" s="27">
        <v>1566358.986</v>
      </c>
      <c r="E94" s="27">
        <v>435998.50398000004</v>
      </c>
      <c r="F94" s="27">
        <v>8456.9854199999991</v>
      </c>
      <c r="G94" s="27">
        <v>32843.968289999997</v>
      </c>
      <c r="H94" s="27">
        <v>441540.46522000001</v>
      </c>
      <c r="I94" s="27">
        <v>2205056</v>
      </c>
      <c r="J94" s="27">
        <v>26708467.530409999</v>
      </c>
      <c r="K94" s="129">
        <f t="shared" ref="K94:K97" si="32">SUM(B94:J94)</f>
        <v>32684479.314789999</v>
      </c>
    </row>
    <row r="95" spans="1:11" s="1" customFormat="1" ht="12.75" customHeight="1" x14ac:dyDescent="0.2">
      <c r="A95" s="68">
        <v>2019</v>
      </c>
      <c r="B95" s="288">
        <v>881326.94085000001</v>
      </c>
      <c r="C95" s="288">
        <v>640594.61162999994</v>
      </c>
      <c r="D95" s="288">
        <v>1368195.7349</v>
      </c>
      <c r="E95" s="288">
        <v>415481.13539000001</v>
      </c>
      <c r="F95" s="288">
        <v>31637.293600000001</v>
      </c>
      <c r="G95" s="288">
        <v>12347.789990000001</v>
      </c>
      <c r="H95" s="288">
        <v>382501.46652999998</v>
      </c>
      <c r="I95" s="288">
        <v>2797196.56745</v>
      </c>
      <c r="J95" s="288">
        <v>28300054.802000001</v>
      </c>
      <c r="K95" s="84">
        <f t="shared" si="32"/>
        <v>34829336.34234</v>
      </c>
    </row>
    <row r="96" spans="1:11" s="1" customFormat="1" ht="12.75" customHeight="1" x14ac:dyDescent="0.2">
      <c r="A96" s="68">
        <v>2020</v>
      </c>
      <c r="B96" s="288">
        <v>665952.72928999993</v>
      </c>
      <c r="C96" s="288">
        <v>807460.08938999998</v>
      </c>
      <c r="D96" s="288">
        <v>1576259.4706999999</v>
      </c>
      <c r="E96" s="288">
        <v>579071.98037</v>
      </c>
      <c r="F96" s="288">
        <v>53396.674350000001</v>
      </c>
      <c r="G96" s="288">
        <v>53352.410909999999</v>
      </c>
      <c r="H96" s="288">
        <v>272898.65982999996</v>
      </c>
      <c r="I96" s="288">
        <v>2566166.0391199999</v>
      </c>
      <c r="J96" s="288">
        <v>27931556.105999999</v>
      </c>
      <c r="K96" s="84">
        <f t="shared" si="32"/>
        <v>34506114.159960002</v>
      </c>
    </row>
    <row r="97" spans="1:11" s="1" customFormat="1" ht="12.75" customHeight="1" x14ac:dyDescent="0.2">
      <c r="A97" s="70">
        <v>2021</v>
      </c>
      <c r="B97" s="292">
        <v>504787.17629000003</v>
      </c>
      <c r="C97" s="292">
        <v>810269.63125999994</v>
      </c>
      <c r="D97" s="292">
        <v>1582259.4884000001</v>
      </c>
      <c r="E97" s="292">
        <v>358820.19067000004</v>
      </c>
      <c r="F97" s="292">
        <v>35958.661509999998</v>
      </c>
      <c r="G97" s="292">
        <v>12609.909089999999</v>
      </c>
      <c r="H97" s="292">
        <v>316293.04842000001</v>
      </c>
      <c r="I97" s="292">
        <v>3354721.2559399996</v>
      </c>
      <c r="J97" s="292">
        <v>29223555.223999999</v>
      </c>
      <c r="K97" s="160">
        <f t="shared" si="32"/>
        <v>36199274.585579999</v>
      </c>
    </row>
    <row r="98" spans="1:11" ht="12.75" customHeight="1" x14ac:dyDescent="0.2">
      <c r="A98" s="70"/>
      <c r="B98" s="17"/>
      <c r="C98" s="17"/>
      <c r="D98" s="17"/>
      <c r="E98" s="17"/>
      <c r="F98" s="17"/>
      <c r="G98" s="17"/>
      <c r="H98" s="17"/>
      <c r="I98" s="17"/>
      <c r="J98" s="17"/>
      <c r="K98" s="71"/>
    </row>
    <row r="99" spans="1:11" ht="12.75" customHeight="1" x14ac:dyDescent="0.2">
      <c r="A99" s="73" t="s">
        <v>57</v>
      </c>
      <c r="B99" s="3"/>
      <c r="C99" s="3"/>
      <c r="D99" s="31"/>
      <c r="E99" s="7"/>
      <c r="F99" s="3"/>
      <c r="G99" s="3"/>
      <c r="H99" s="3"/>
      <c r="I99" s="3"/>
      <c r="J99" s="3"/>
      <c r="K99" s="84"/>
    </row>
    <row r="100" spans="1:11" s="1" customFormat="1" ht="12.75" customHeight="1" x14ac:dyDescent="0.2">
      <c r="A100" s="68">
        <v>1993</v>
      </c>
      <c r="B100" s="152">
        <f t="shared" ref="B100:K115" si="33">B69/$K69</f>
        <v>4.0112649797825278E-2</v>
      </c>
      <c r="C100" s="152">
        <f t="shared" si="33"/>
        <v>3.5281576152938338E-2</v>
      </c>
      <c r="D100" s="152">
        <f t="shared" si="33"/>
        <v>5.4379104564943583E-2</v>
      </c>
      <c r="E100" s="152">
        <f t="shared" si="33"/>
        <v>1.1375575375203208E-2</v>
      </c>
      <c r="F100" s="152">
        <f t="shared" si="33"/>
        <v>3.7220539891822746E-3</v>
      </c>
      <c r="G100" s="152">
        <f t="shared" si="33"/>
        <v>6.9679241390576347E-3</v>
      </c>
      <c r="H100" s="152">
        <f t="shared" si="33"/>
        <v>3.4845195677480248E-2</v>
      </c>
      <c r="I100" s="152">
        <f t="shared" si="33"/>
        <v>2.5362653219407817E-2</v>
      </c>
      <c r="J100" s="152">
        <f t="shared" si="33"/>
        <v>0.78795326708396163</v>
      </c>
      <c r="K100" s="153">
        <f t="shared" si="33"/>
        <v>1</v>
      </c>
    </row>
    <row r="101" spans="1:11" s="1" customFormat="1" ht="12.75" customHeight="1" x14ac:dyDescent="0.2">
      <c r="A101" s="68">
        <v>1994</v>
      </c>
      <c r="B101" s="152">
        <f t="shared" si="33"/>
        <v>3.7027625037498679E-2</v>
      </c>
      <c r="C101" s="152">
        <f t="shared" si="33"/>
        <v>3.2088268852947958E-2</v>
      </c>
      <c r="D101" s="152">
        <f t="shared" si="33"/>
        <v>5.0593844667904772E-2</v>
      </c>
      <c r="E101" s="152">
        <f t="shared" si="33"/>
        <v>1.0792574654882111E-2</v>
      </c>
      <c r="F101" s="152">
        <f t="shared" si="33"/>
        <v>3.2810909557524272E-3</v>
      </c>
      <c r="G101" s="152">
        <f t="shared" si="33"/>
        <v>7.114366198648487E-3</v>
      </c>
      <c r="H101" s="152">
        <f t="shared" si="33"/>
        <v>3.3571959312417306E-2</v>
      </c>
      <c r="I101" s="152">
        <f t="shared" si="33"/>
        <v>2.4699880524443937E-2</v>
      </c>
      <c r="J101" s="152">
        <f t="shared" si="33"/>
        <v>0.80083038979550436</v>
      </c>
      <c r="K101" s="153">
        <f t="shared" si="33"/>
        <v>1</v>
      </c>
    </row>
    <row r="102" spans="1:11" s="1" customFormat="1" ht="12.75" customHeight="1" x14ac:dyDescent="0.2">
      <c r="A102" s="68">
        <v>1995</v>
      </c>
      <c r="B102" s="152">
        <f t="shared" si="33"/>
        <v>3.2877661886219441E-2</v>
      </c>
      <c r="C102" s="152">
        <f t="shared" si="33"/>
        <v>2.6184815135348982E-2</v>
      </c>
      <c r="D102" s="152">
        <f t="shared" si="33"/>
        <v>4.4660906131656436E-2</v>
      </c>
      <c r="E102" s="152">
        <f t="shared" si="33"/>
        <v>1.0412037832007972E-2</v>
      </c>
      <c r="F102" s="152">
        <f t="shared" si="33"/>
        <v>2.472537578765237E-3</v>
      </c>
      <c r="G102" s="152">
        <f t="shared" si="33"/>
        <v>5.2715730797180636E-3</v>
      </c>
      <c r="H102" s="152">
        <f t="shared" si="33"/>
        <v>2.803225451546202E-2</v>
      </c>
      <c r="I102" s="152">
        <f t="shared" si="33"/>
        <v>2.1739712462041698E-2</v>
      </c>
      <c r="J102" s="152">
        <f t="shared" si="33"/>
        <v>0.82834850137878013</v>
      </c>
      <c r="K102" s="153">
        <f t="shared" si="33"/>
        <v>1</v>
      </c>
    </row>
    <row r="103" spans="1:11" s="1" customFormat="1" ht="12.75" customHeight="1" x14ac:dyDescent="0.2">
      <c r="A103" s="68">
        <v>1996</v>
      </c>
      <c r="B103" s="152">
        <f t="shared" si="33"/>
        <v>3.7780813680008712E-2</v>
      </c>
      <c r="C103" s="152">
        <f t="shared" si="33"/>
        <v>3.0582416731187126E-2</v>
      </c>
      <c r="D103" s="152">
        <f t="shared" si="33"/>
        <v>5.3998876052986984E-2</v>
      </c>
      <c r="E103" s="152">
        <f t="shared" si="33"/>
        <v>1.1919881868622251E-2</v>
      </c>
      <c r="F103" s="152">
        <f t="shared" si="33"/>
        <v>3.732909250867892E-3</v>
      </c>
      <c r="G103" s="152">
        <f t="shared" si="33"/>
        <v>7.6935267612401248E-3</v>
      </c>
      <c r="H103" s="152">
        <f t="shared" si="33"/>
        <v>3.2099965048559678E-2</v>
      </c>
      <c r="I103" s="152">
        <f t="shared" si="33"/>
        <v>2.6580425359777178E-2</v>
      </c>
      <c r="J103" s="152">
        <f t="shared" si="33"/>
        <v>0.79561118524675001</v>
      </c>
      <c r="K103" s="153">
        <f t="shared" si="33"/>
        <v>1</v>
      </c>
    </row>
    <row r="104" spans="1:11" s="1" customFormat="1" ht="12.75" customHeight="1" x14ac:dyDescent="0.2">
      <c r="A104" s="68">
        <v>1997</v>
      </c>
      <c r="B104" s="152">
        <f t="shared" si="33"/>
        <v>3.5117751829517291E-2</v>
      </c>
      <c r="C104" s="152">
        <f t="shared" si="33"/>
        <v>3.3456138501997815E-2</v>
      </c>
      <c r="D104" s="152">
        <f t="shared" si="33"/>
        <v>5.2341441017391327E-2</v>
      </c>
      <c r="E104" s="152">
        <f t="shared" si="33"/>
        <v>9.8079062697769264E-3</v>
      </c>
      <c r="F104" s="152">
        <f t="shared" si="33"/>
        <v>4.0719367648377833E-3</v>
      </c>
      <c r="G104" s="152">
        <f t="shared" si="33"/>
        <v>7.155990318426301E-3</v>
      </c>
      <c r="H104" s="152">
        <f t="shared" si="33"/>
        <v>2.8604366211442928E-2</v>
      </c>
      <c r="I104" s="152">
        <f t="shared" si="33"/>
        <v>2.428000406722872E-2</v>
      </c>
      <c r="J104" s="152">
        <f t="shared" si="33"/>
        <v>0.80516446501938088</v>
      </c>
      <c r="K104" s="153">
        <f t="shared" si="33"/>
        <v>1</v>
      </c>
    </row>
    <row r="105" spans="1:11" s="1" customFormat="1" ht="12.75" customHeight="1" x14ac:dyDescent="0.2">
      <c r="A105" s="68">
        <v>1998</v>
      </c>
      <c r="B105" s="152">
        <f t="shared" si="33"/>
        <v>4.1023963782031429E-2</v>
      </c>
      <c r="C105" s="152">
        <f t="shared" si="33"/>
        <v>3.0577620564629242E-2</v>
      </c>
      <c r="D105" s="152">
        <f t="shared" si="33"/>
        <v>5.5133572823924205E-2</v>
      </c>
      <c r="E105" s="152">
        <f t="shared" si="33"/>
        <v>1.0966801261215539E-2</v>
      </c>
      <c r="F105" s="152">
        <f t="shared" si="33"/>
        <v>4.4795958350567662E-3</v>
      </c>
      <c r="G105" s="152">
        <f t="shared" si="33"/>
        <v>8.1967405296636334E-3</v>
      </c>
      <c r="H105" s="152">
        <f t="shared" si="33"/>
        <v>3.2255467787599787E-2</v>
      </c>
      <c r="I105" s="152">
        <f t="shared" si="33"/>
        <v>2.6268471423298575E-2</v>
      </c>
      <c r="J105" s="152">
        <f t="shared" si="33"/>
        <v>0.79109776599258086</v>
      </c>
      <c r="K105" s="153">
        <f t="shared" si="33"/>
        <v>1</v>
      </c>
    </row>
    <row r="106" spans="1:11" s="1" customFormat="1" ht="12.75" customHeight="1" x14ac:dyDescent="0.2">
      <c r="A106" s="68">
        <v>1999</v>
      </c>
      <c r="B106" s="152">
        <f t="shared" si="33"/>
        <v>3.4055942523928115E-2</v>
      </c>
      <c r="C106" s="152">
        <f t="shared" si="33"/>
        <v>3.146362998715331E-2</v>
      </c>
      <c r="D106" s="152">
        <f t="shared" si="33"/>
        <v>5.1351863373825558E-2</v>
      </c>
      <c r="E106" s="152">
        <f t="shared" si="33"/>
        <v>9.9071592328557005E-3</v>
      </c>
      <c r="F106" s="152">
        <f t="shared" si="33"/>
        <v>2.6545375943340514E-3</v>
      </c>
      <c r="G106" s="152">
        <f t="shared" si="33"/>
        <v>8.8861520576900728E-3</v>
      </c>
      <c r="H106" s="152">
        <f t="shared" si="33"/>
        <v>2.6532790141503022E-2</v>
      </c>
      <c r="I106" s="152">
        <f t="shared" si="33"/>
        <v>3.5399978168966777E-2</v>
      </c>
      <c r="J106" s="152">
        <f t="shared" si="33"/>
        <v>0.79974794691974338</v>
      </c>
      <c r="K106" s="153">
        <f t="shared" si="33"/>
        <v>1</v>
      </c>
    </row>
    <row r="107" spans="1:11" s="1" customFormat="1" ht="12.75" customHeight="1" x14ac:dyDescent="0.2">
      <c r="A107" s="68">
        <v>2000</v>
      </c>
      <c r="B107" s="152">
        <f t="shared" si="33"/>
        <v>3.138214840150283E-2</v>
      </c>
      <c r="C107" s="152">
        <f t="shared" si="33"/>
        <v>2.9385691634537463E-2</v>
      </c>
      <c r="D107" s="152">
        <f t="shared" si="33"/>
        <v>4.6909021799293113E-2</v>
      </c>
      <c r="E107" s="152">
        <f t="shared" si="33"/>
        <v>9.4204967954286713E-3</v>
      </c>
      <c r="F107" s="152">
        <f t="shared" si="33"/>
        <v>2.0683460657552289E-3</v>
      </c>
      <c r="G107" s="152">
        <f t="shared" si="33"/>
        <v>7.6607181015784422E-3</v>
      </c>
      <c r="H107" s="152">
        <f t="shared" si="33"/>
        <v>2.5683000765950297E-2</v>
      </c>
      <c r="I107" s="152">
        <f t="shared" si="33"/>
        <v>2.9605063750501173E-2</v>
      </c>
      <c r="J107" s="152">
        <f t="shared" si="33"/>
        <v>0.81788551268545273</v>
      </c>
      <c r="K107" s="153">
        <f t="shared" si="33"/>
        <v>1</v>
      </c>
    </row>
    <row r="108" spans="1:11" s="1" customFormat="1" ht="12.75" customHeight="1" x14ac:dyDescent="0.2">
      <c r="A108" s="68">
        <v>2001</v>
      </c>
      <c r="B108" s="152">
        <f t="shared" si="33"/>
        <v>3.1097901571830372E-2</v>
      </c>
      <c r="C108" s="152">
        <f t="shared" si="33"/>
        <v>2.6535182698095384E-2</v>
      </c>
      <c r="D108" s="152">
        <f t="shared" si="33"/>
        <v>4.1292280363730033E-2</v>
      </c>
      <c r="E108" s="152">
        <f t="shared" si="33"/>
        <v>8.6286377889612069E-3</v>
      </c>
      <c r="F108" s="152">
        <f t="shared" si="33"/>
        <v>2.365071800658777E-3</v>
      </c>
      <c r="G108" s="152">
        <f t="shared" si="33"/>
        <v>6.9469974886478981E-3</v>
      </c>
      <c r="H108" s="152">
        <f t="shared" si="33"/>
        <v>2.0210083419464578E-2</v>
      </c>
      <c r="I108" s="152">
        <f t="shared" si="33"/>
        <v>2.7118178173658459E-2</v>
      </c>
      <c r="J108" s="152">
        <f t="shared" si="33"/>
        <v>0.83580566669495326</v>
      </c>
      <c r="K108" s="153">
        <f t="shared" si="33"/>
        <v>1</v>
      </c>
    </row>
    <row r="109" spans="1:11" s="1" customFormat="1" ht="12.75" customHeight="1" x14ac:dyDescent="0.2">
      <c r="A109" s="68">
        <v>2002</v>
      </c>
      <c r="B109" s="152">
        <f t="shared" si="33"/>
        <v>2.9203213909070266E-2</v>
      </c>
      <c r="C109" s="152">
        <f t="shared" si="33"/>
        <v>2.4220068303683524E-2</v>
      </c>
      <c r="D109" s="152">
        <f t="shared" si="33"/>
        <v>3.6092213876551107E-2</v>
      </c>
      <c r="E109" s="152">
        <f t="shared" si="33"/>
        <v>8.2984374982780808E-3</v>
      </c>
      <c r="F109" s="152">
        <f t="shared" si="33"/>
        <v>1.7885724535373403E-3</v>
      </c>
      <c r="G109" s="152">
        <f t="shared" si="33"/>
        <v>5.7686672910619253E-3</v>
      </c>
      <c r="H109" s="152">
        <f t="shared" si="33"/>
        <v>1.8686132935671892E-2</v>
      </c>
      <c r="I109" s="152">
        <f t="shared" si="33"/>
        <v>2.826355775780974E-2</v>
      </c>
      <c r="J109" s="152">
        <f t="shared" si="33"/>
        <v>0.84767913597433608</v>
      </c>
      <c r="K109" s="153">
        <f t="shared" si="33"/>
        <v>1</v>
      </c>
    </row>
    <row r="110" spans="1:11" s="1" customFormat="1" ht="12.75" customHeight="1" x14ac:dyDescent="0.2">
      <c r="A110" s="68">
        <v>2003</v>
      </c>
      <c r="B110" s="152">
        <f t="shared" si="33"/>
        <v>2.939581446719133E-2</v>
      </c>
      <c r="C110" s="152">
        <f t="shared" si="33"/>
        <v>2.161846434779708E-2</v>
      </c>
      <c r="D110" s="152">
        <f t="shared" si="33"/>
        <v>3.3678285667670442E-2</v>
      </c>
      <c r="E110" s="152">
        <f t="shared" si="33"/>
        <v>7.133778443203934E-3</v>
      </c>
      <c r="F110" s="152">
        <f t="shared" si="33"/>
        <v>1.4540956628824868E-3</v>
      </c>
      <c r="G110" s="152">
        <f t="shared" si="33"/>
        <v>4.9262011628135437E-3</v>
      </c>
      <c r="H110" s="152">
        <f t="shared" si="33"/>
        <v>1.5874972465630587E-2</v>
      </c>
      <c r="I110" s="152">
        <f t="shared" si="33"/>
        <v>2.866395869412269E-2</v>
      </c>
      <c r="J110" s="152">
        <f t="shared" si="33"/>
        <v>0.85725442908868787</v>
      </c>
      <c r="K110" s="153">
        <f t="shared" si="33"/>
        <v>1</v>
      </c>
    </row>
    <row r="111" spans="1:11" s="1" customFormat="1" ht="12.75" customHeight="1" x14ac:dyDescent="0.2">
      <c r="A111" s="68">
        <v>2004</v>
      </c>
      <c r="B111" s="152">
        <f t="shared" si="33"/>
        <v>3.2985290900721879E-2</v>
      </c>
      <c r="C111" s="152">
        <f t="shared" si="33"/>
        <v>1.8735326004204817E-2</v>
      </c>
      <c r="D111" s="152">
        <f t="shared" si="33"/>
        <v>1.6862976163645831E-2</v>
      </c>
      <c r="E111" s="152">
        <f t="shared" si="33"/>
        <v>6.6040028864491774E-3</v>
      </c>
      <c r="F111" s="152">
        <f t="shared" si="33"/>
        <v>1.4649388114154692E-3</v>
      </c>
      <c r="G111" s="152">
        <f t="shared" si="33"/>
        <v>4.7685927058314327E-3</v>
      </c>
      <c r="H111" s="152">
        <f t="shared" si="33"/>
        <v>1.5907757852931609E-2</v>
      </c>
      <c r="I111" s="152">
        <f t="shared" si="33"/>
        <v>2.5903561553538092E-2</v>
      </c>
      <c r="J111" s="152">
        <f t="shared" si="33"/>
        <v>0.87676755312126176</v>
      </c>
      <c r="K111" s="153">
        <f t="shared" si="33"/>
        <v>1</v>
      </c>
    </row>
    <row r="112" spans="1:11" s="1" customFormat="1" ht="12.75" customHeight="1" x14ac:dyDescent="0.2">
      <c r="A112" s="68">
        <v>2005</v>
      </c>
      <c r="B112" s="152">
        <f t="shared" si="33"/>
        <v>3.1483425720526453E-2</v>
      </c>
      <c r="C112" s="152">
        <f t="shared" si="33"/>
        <v>1.8185998723766514E-2</v>
      </c>
      <c r="D112" s="152">
        <f t="shared" si="33"/>
        <v>2.1724267673735118E-2</v>
      </c>
      <c r="E112" s="152">
        <f t="shared" si="33"/>
        <v>6.3438960995298001E-3</v>
      </c>
      <c r="F112" s="152">
        <f t="shared" si="33"/>
        <v>1.4489935934677879E-3</v>
      </c>
      <c r="G112" s="152">
        <f t="shared" si="33"/>
        <v>4.6358316675837435E-3</v>
      </c>
      <c r="H112" s="152">
        <f t="shared" si="33"/>
        <v>1.2933095627834902E-2</v>
      </c>
      <c r="I112" s="152">
        <f t="shared" si="33"/>
        <v>2.3018649299594959E-2</v>
      </c>
      <c r="J112" s="152">
        <f t="shared" si="33"/>
        <v>0.88022584159396067</v>
      </c>
      <c r="K112" s="153">
        <f t="shared" si="33"/>
        <v>1</v>
      </c>
    </row>
    <row r="113" spans="1:11" s="1" customFormat="1" ht="12.75" customHeight="1" x14ac:dyDescent="0.2">
      <c r="A113" s="68">
        <v>2006</v>
      </c>
      <c r="B113" s="152">
        <f t="shared" si="33"/>
        <v>3.3243429986855533E-2</v>
      </c>
      <c r="C113" s="152">
        <f t="shared" si="33"/>
        <v>1.7117673350975197E-2</v>
      </c>
      <c r="D113" s="152">
        <f t="shared" si="33"/>
        <v>2.4536076649935866E-2</v>
      </c>
      <c r="E113" s="152">
        <f t="shared" si="33"/>
        <v>6.6732898605323058E-3</v>
      </c>
      <c r="F113" s="152">
        <f t="shared" si="33"/>
        <v>1.0448714403698109E-3</v>
      </c>
      <c r="G113" s="152">
        <f t="shared" si="33"/>
        <v>3.8781900700578251E-3</v>
      </c>
      <c r="H113" s="152">
        <f t="shared" si="33"/>
        <v>1.1721540731030562E-2</v>
      </c>
      <c r="I113" s="152">
        <f t="shared" si="33"/>
        <v>1.795468011280188E-2</v>
      </c>
      <c r="J113" s="152">
        <f t="shared" si="33"/>
        <v>0.88383024779744113</v>
      </c>
      <c r="K113" s="153">
        <f t="shared" si="33"/>
        <v>1</v>
      </c>
    </row>
    <row r="114" spans="1:11" s="1" customFormat="1" ht="12.75" customHeight="1" x14ac:dyDescent="0.2">
      <c r="A114" s="68">
        <v>2007</v>
      </c>
      <c r="B114" s="152">
        <f t="shared" si="33"/>
        <v>2.3894428123723742E-2</v>
      </c>
      <c r="C114" s="152">
        <f t="shared" si="33"/>
        <v>1.3529489701257467E-2</v>
      </c>
      <c r="D114" s="152">
        <f t="shared" si="33"/>
        <v>3.3843669596429322E-2</v>
      </c>
      <c r="E114" s="152">
        <f t="shared" si="33"/>
        <v>7.3112325700882413E-3</v>
      </c>
      <c r="F114" s="152">
        <f t="shared" si="33"/>
        <v>7.8620392846527663E-4</v>
      </c>
      <c r="G114" s="152">
        <f t="shared" si="33"/>
        <v>3.1449358114684313E-3</v>
      </c>
      <c r="H114" s="152">
        <f t="shared" si="33"/>
        <v>1.1797204830833345E-2</v>
      </c>
      <c r="I114" s="152">
        <f t="shared" si="33"/>
        <v>1.3766053826129679E-2</v>
      </c>
      <c r="J114" s="152">
        <f t="shared" si="33"/>
        <v>0.89192678161160444</v>
      </c>
      <c r="K114" s="153">
        <f t="shared" si="33"/>
        <v>1</v>
      </c>
    </row>
    <row r="115" spans="1:11" s="1" customFormat="1" ht="12.75" customHeight="1" x14ac:dyDescent="0.2">
      <c r="A115" s="68">
        <v>2008</v>
      </c>
      <c r="B115" s="152">
        <f t="shared" si="33"/>
        <v>1.8213528508434898E-2</v>
      </c>
      <c r="C115" s="152">
        <f t="shared" si="33"/>
        <v>1.1945000761837153E-2</v>
      </c>
      <c r="D115" s="152">
        <f t="shared" si="33"/>
        <v>1.1045196698713391E-2</v>
      </c>
      <c r="E115" s="152">
        <f t="shared" si="33"/>
        <v>5.9089013382029225E-3</v>
      </c>
      <c r="F115" s="152">
        <f t="shared" si="33"/>
        <v>4.0406494275402782E-4</v>
      </c>
      <c r="G115" s="152">
        <f t="shared" si="33"/>
        <v>4.3149500754455679E-3</v>
      </c>
      <c r="H115" s="152">
        <f t="shared" si="33"/>
        <v>1.0073264090077021E-2</v>
      </c>
      <c r="I115" s="152">
        <f t="shared" si="33"/>
        <v>1.2993831212043604E-2</v>
      </c>
      <c r="J115" s="152">
        <f t="shared" si="33"/>
        <v>0.92510126237249146</v>
      </c>
      <c r="K115" s="153">
        <f t="shared" si="33"/>
        <v>1</v>
      </c>
    </row>
    <row r="116" spans="1:11" s="1" customFormat="1" ht="12.75" customHeight="1" x14ac:dyDescent="0.2">
      <c r="A116" s="68">
        <v>2009</v>
      </c>
      <c r="B116" s="152">
        <f t="shared" ref="B116:K128" si="34">B85/$K85</f>
        <v>2.0408376183563774E-2</v>
      </c>
      <c r="C116" s="152">
        <f t="shared" si="34"/>
        <v>8.6044945895671285E-3</v>
      </c>
      <c r="D116" s="152">
        <f t="shared" si="34"/>
        <v>3.434948802508133E-2</v>
      </c>
      <c r="E116" s="152">
        <f t="shared" si="34"/>
        <v>5.1959745690954434E-3</v>
      </c>
      <c r="F116" s="152">
        <f t="shared" si="34"/>
        <v>6.4838594911399391E-4</v>
      </c>
      <c r="G116" s="152">
        <f t="shared" si="34"/>
        <v>4.1377268947068325E-3</v>
      </c>
      <c r="H116" s="152">
        <f t="shared" si="34"/>
        <v>9.096074758915787E-3</v>
      </c>
      <c r="I116" s="152">
        <f t="shared" si="34"/>
        <v>9.8464008482376051E-3</v>
      </c>
      <c r="J116" s="152">
        <f t="shared" si="34"/>
        <v>0.90771307818169378</v>
      </c>
      <c r="K116" s="153">
        <f t="shared" si="34"/>
        <v>1</v>
      </c>
    </row>
    <row r="117" spans="1:11" s="1" customFormat="1" ht="12.75" customHeight="1" x14ac:dyDescent="0.2">
      <c r="A117" s="68">
        <v>2010</v>
      </c>
      <c r="B117" s="152">
        <f t="shared" si="34"/>
        <v>1.6389418069435373E-2</v>
      </c>
      <c r="C117" s="152">
        <f t="shared" si="34"/>
        <v>7.934889101667373E-3</v>
      </c>
      <c r="D117" s="152">
        <f t="shared" si="34"/>
        <v>2.7445105974726245E-2</v>
      </c>
      <c r="E117" s="152">
        <f t="shared" si="34"/>
        <v>3.577659940911364E-3</v>
      </c>
      <c r="F117" s="152">
        <f t="shared" si="34"/>
        <v>2.7104559084679768E-4</v>
      </c>
      <c r="G117" s="152">
        <f t="shared" si="34"/>
        <v>3.5580622666173483E-3</v>
      </c>
      <c r="H117" s="152">
        <f t="shared" si="34"/>
        <v>7.2364637240672283E-3</v>
      </c>
      <c r="I117" s="152">
        <f t="shared" si="34"/>
        <v>6.6891050556403802E-3</v>
      </c>
      <c r="J117" s="152">
        <f t="shared" si="34"/>
        <v>0.92689825027608785</v>
      </c>
      <c r="K117" s="153">
        <f t="shared" si="34"/>
        <v>1</v>
      </c>
    </row>
    <row r="118" spans="1:11" s="1" customFormat="1" ht="12.75" customHeight="1" x14ac:dyDescent="0.2">
      <c r="A118" s="68">
        <v>2011</v>
      </c>
      <c r="B118" s="152">
        <f t="shared" si="34"/>
        <v>2.3621115153849029E-2</v>
      </c>
      <c r="C118" s="152">
        <f t="shared" si="34"/>
        <v>6.9636522772555396E-3</v>
      </c>
      <c r="D118" s="152">
        <f t="shared" si="34"/>
        <v>5.9444912728723025E-3</v>
      </c>
      <c r="E118" s="152">
        <f t="shared" si="34"/>
        <v>4.1608283067605164E-3</v>
      </c>
      <c r="F118" s="152">
        <f t="shared" si="34"/>
        <v>3.3729483723008065E-4</v>
      </c>
      <c r="G118" s="152">
        <f t="shared" si="34"/>
        <v>2.753461246301432E-3</v>
      </c>
      <c r="H118" s="152">
        <f t="shared" si="34"/>
        <v>7.4666170781723948E-3</v>
      </c>
      <c r="I118" s="152">
        <f t="shared" si="34"/>
        <v>8.1376896005801932E-3</v>
      </c>
      <c r="J118" s="152">
        <f t="shared" si="34"/>
        <v>0.94061485022738334</v>
      </c>
      <c r="K118" s="153">
        <f t="shared" si="34"/>
        <v>1</v>
      </c>
    </row>
    <row r="119" spans="1:11" s="1" customFormat="1" ht="12.75" customHeight="1" x14ac:dyDescent="0.2">
      <c r="A119" s="68">
        <v>2012</v>
      </c>
      <c r="B119" s="152">
        <f t="shared" si="34"/>
        <v>2.2932917846070662E-2</v>
      </c>
      <c r="C119" s="152">
        <f t="shared" si="34"/>
        <v>1.4780574310469629E-2</v>
      </c>
      <c r="D119" s="152">
        <f t="shared" si="34"/>
        <v>1.4621694201450415E-2</v>
      </c>
      <c r="E119" s="152">
        <f t="shared" si="34"/>
        <v>6.4167391152933099E-3</v>
      </c>
      <c r="F119" s="152">
        <f t="shared" si="34"/>
        <v>6.1595615922263461E-4</v>
      </c>
      <c r="G119" s="152">
        <f t="shared" si="34"/>
        <v>4.7073549291515079E-3</v>
      </c>
      <c r="H119" s="152">
        <f t="shared" si="34"/>
        <v>1.4508836265741147E-2</v>
      </c>
      <c r="I119" s="152">
        <f t="shared" si="34"/>
        <v>1.7097676534862192E-2</v>
      </c>
      <c r="J119" s="152">
        <f t="shared" si="34"/>
        <v>0.90431825063773852</v>
      </c>
      <c r="K119" s="153">
        <f t="shared" si="34"/>
        <v>1</v>
      </c>
    </row>
    <row r="120" spans="1:11" s="1" customFormat="1" ht="12.75" customHeight="1" x14ac:dyDescent="0.2">
      <c r="A120" s="68">
        <v>2013</v>
      </c>
      <c r="B120" s="152">
        <f>B89/$K89</f>
        <v>2.8478704125873184E-2</v>
      </c>
      <c r="C120" s="152">
        <f t="shared" si="34"/>
        <v>1.7008332158653362E-2</v>
      </c>
      <c r="D120" s="152">
        <f t="shared" si="34"/>
        <v>1.6682914069109454E-2</v>
      </c>
      <c r="E120" s="152">
        <f t="shared" si="34"/>
        <v>4.75641959583016E-3</v>
      </c>
      <c r="F120" s="152">
        <f t="shared" si="34"/>
        <v>5.0851168364280904E-4</v>
      </c>
      <c r="G120" s="152">
        <f t="shared" si="34"/>
        <v>3.1321443591309965E-3</v>
      </c>
      <c r="H120" s="152">
        <f t="shared" si="34"/>
        <v>1.0583085325548565E-2</v>
      </c>
      <c r="I120" s="152">
        <f t="shared" si="34"/>
        <v>1.0292834529313233E-2</v>
      </c>
      <c r="J120" s="152">
        <f t="shared" si="34"/>
        <v>0.90855705415289822</v>
      </c>
      <c r="K120" s="153">
        <f t="shared" si="34"/>
        <v>1</v>
      </c>
    </row>
    <row r="121" spans="1:11" s="1" customFormat="1" ht="12.75" customHeight="1" x14ac:dyDescent="0.2">
      <c r="A121" s="68">
        <v>2014</v>
      </c>
      <c r="B121" s="152">
        <f>B90/$K90</f>
        <v>2.4471975162914189E-2</v>
      </c>
      <c r="C121" s="152">
        <f t="shared" si="34"/>
        <v>1.4930554406281502E-2</v>
      </c>
      <c r="D121" s="152">
        <f t="shared" si="34"/>
        <v>3.5598793150285572E-2</v>
      </c>
      <c r="E121" s="152">
        <f t="shared" si="34"/>
        <v>3.573061753337848E-3</v>
      </c>
      <c r="F121" s="152">
        <f t="shared" si="34"/>
        <v>3.3591954411355945E-4</v>
      </c>
      <c r="G121" s="152">
        <f t="shared" si="34"/>
        <v>2.9648595672912238E-3</v>
      </c>
      <c r="H121" s="152">
        <f t="shared" si="34"/>
        <v>1.0130726314554542E-2</v>
      </c>
      <c r="I121" s="152">
        <f t="shared" si="34"/>
        <v>9.9661639179589676E-3</v>
      </c>
      <c r="J121" s="152">
        <f t="shared" si="34"/>
        <v>0.89802794618326254</v>
      </c>
      <c r="K121" s="153">
        <f t="shared" si="34"/>
        <v>1</v>
      </c>
    </row>
    <row r="122" spans="1:11" s="1" customFormat="1" ht="12.75" customHeight="1" x14ac:dyDescent="0.2">
      <c r="A122" s="68">
        <v>2015</v>
      </c>
      <c r="B122" s="152">
        <f>B91/$K91</f>
        <v>1.998779450010154E-2</v>
      </c>
      <c r="C122" s="152">
        <f t="shared" si="34"/>
        <v>1.0610819842712074E-2</v>
      </c>
      <c r="D122" s="152">
        <f t="shared" si="34"/>
        <v>3.9717402163051897E-2</v>
      </c>
      <c r="E122" s="152">
        <f t="shared" si="34"/>
        <v>1.0539921878583323E-2</v>
      </c>
      <c r="F122" s="152">
        <f t="shared" si="34"/>
        <v>5.5791953395811517E-4</v>
      </c>
      <c r="G122" s="152">
        <f t="shared" si="34"/>
        <v>1.9490252405043814E-3</v>
      </c>
      <c r="H122" s="152">
        <f t="shared" si="34"/>
        <v>1.3218915131019518E-2</v>
      </c>
      <c r="I122" s="152">
        <f t="shared" si="34"/>
        <v>6.8879947919301993E-2</v>
      </c>
      <c r="J122" s="152">
        <f t="shared" si="34"/>
        <v>0.83453825379076718</v>
      </c>
      <c r="K122" s="153">
        <f t="shared" si="34"/>
        <v>1</v>
      </c>
    </row>
    <row r="123" spans="1:11" s="1" customFormat="1" ht="12.75" customHeight="1" x14ac:dyDescent="0.2">
      <c r="A123" s="68">
        <v>2016</v>
      </c>
      <c r="B123" s="152">
        <f>B92/$K92</f>
        <v>2.0704279960552015E-2</v>
      </c>
      <c r="C123" s="152">
        <f t="shared" si="34"/>
        <v>1.554320994270241E-2</v>
      </c>
      <c r="D123" s="152">
        <f t="shared" si="34"/>
        <v>4.4897908589670237E-2</v>
      </c>
      <c r="E123" s="152">
        <f t="shared" si="34"/>
        <v>1.3336822728556767E-2</v>
      </c>
      <c r="F123" s="152">
        <f t="shared" si="34"/>
        <v>1.0394254255374064E-3</v>
      </c>
      <c r="G123" s="152">
        <f t="shared" si="34"/>
        <v>3.8683525150812155E-4</v>
      </c>
      <c r="H123" s="152">
        <f t="shared" si="34"/>
        <v>7.8944167120155121E-3</v>
      </c>
      <c r="I123" s="152">
        <f t="shared" si="34"/>
        <v>9.0525989150687047E-2</v>
      </c>
      <c r="J123" s="152">
        <f t="shared" si="34"/>
        <v>0.80567111223877041</v>
      </c>
      <c r="K123" s="153">
        <f t="shared" si="34"/>
        <v>1</v>
      </c>
    </row>
    <row r="124" spans="1:11" s="1" customFormat="1" ht="12.75" customHeight="1" x14ac:dyDescent="0.2">
      <c r="A124" s="68">
        <v>2017</v>
      </c>
      <c r="B124" s="152">
        <f>B93/$K93</f>
        <v>2.3095731525626342E-2</v>
      </c>
      <c r="C124" s="152">
        <f t="shared" si="34"/>
        <v>1.1748468040120336E-2</v>
      </c>
      <c r="D124" s="152">
        <f t="shared" si="34"/>
        <v>3.9145103274470031E-2</v>
      </c>
      <c r="E124" s="152">
        <f t="shared" si="34"/>
        <v>1.6135764200870577E-2</v>
      </c>
      <c r="F124" s="152">
        <f t="shared" si="34"/>
        <v>2.7658798651767507E-3</v>
      </c>
      <c r="G124" s="152">
        <f t="shared" si="34"/>
        <v>5.0354131051051859E-4</v>
      </c>
      <c r="H124" s="152">
        <f t="shared" si="34"/>
        <v>1.1243594777757347E-2</v>
      </c>
      <c r="I124" s="152">
        <f t="shared" si="34"/>
        <v>7.2905562328098125E-2</v>
      </c>
      <c r="J124" s="152">
        <f t="shared" si="34"/>
        <v>0.82245635467736988</v>
      </c>
      <c r="K124" s="153">
        <f t="shared" si="34"/>
        <v>1</v>
      </c>
    </row>
    <row r="125" spans="1:11" s="1" customFormat="1" ht="12.75" customHeight="1" x14ac:dyDescent="0.2">
      <c r="A125" s="68">
        <v>2018</v>
      </c>
      <c r="B125" s="152">
        <f t="shared" ref="B125:B128" si="35">B94/$K94</f>
        <v>2.3120837064644406E-2</v>
      </c>
      <c r="C125" s="152">
        <f t="shared" si="34"/>
        <v>1.6217616611996673E-2</v>
      </c>
      <c r="D125" s="152">
        <f t="shared" si="34"/>
        <v>4.7923632832394841E-2</v>
      </c>
      <c r="E125" s="152">
        <f t="shared" si="34"/>
        <v>1.3339619082831988E-2</v>
      </c>
      <c r="F125" s="152">
        <f t="shared" si="34"/>
        <v>2.5874621830592061E-4</v>
      </c>
      <c r="G125" s="152">
        <f t="shared" si="34"/>
        <v>1.0048796547643894E-3</v>
      </c>
      <c r="H125" s="152">
        <f t="shared" si="34"/>
        <v>1.3509178499294595E-2</v>
      </c>
      <c r="I125" s="152">
        <f t="shared" si="34"/>
        <v>6.7464926663286143E-2</v>
      </c>
      <c r="J125" s="152">
        <f t="shared" si="34"/>
        <v>0.817160563372481</v>
      </c>
      <c r="K125" s="153">
        <f t="shared" si="34"/>
        <v>1</v>
      </c>
    </row>
    <row r="126" spans="1:11" s="1" customFormat="1" ht="12.75" customHeight="1" x14ac:dyDescent="0.2">
      <c r="A126" s="68">
        <v>2019</v>
      </c>
      <c r="B126" s="301">
        <f t="shared" si="35"/>
        <v>2.5304155444920783E-2</v>
      </c>
      <c r="C126" s="301">
        <f t="shared" si="34"/>
        <v>1.8392386387542686E-2</v>
      </c>
      <c r="D126" s="301">
        <f t="shared" si="34"/>
        <v>3.928285401283297E-2</v>
      </c>
      <c r="E126" s="301">
        <f t="shared" si="34"/>
        <v>1.1929056910709026E-2</v>
      </c>
      <c r="F126" s="301">
        <f t="shared" si="34"/>
        <v>9.0835189304311781E-4</v>
      </c>
      <c r="G126" s="301">
        <f t="shared" si="34"/>
        <v>3.5452268939702738E-4</v>
      </c>
      <c r="H126" s="301">
        <f t="shared" si="34"/>
        <v>1.098216350637193E-2</v>
      </c>
      <c r="I126" s="301">
        <f t="shared" si="34"/>
        <v>8.0311509239112622E-2</v>
      </c>
      <c r="J126" s="301">
        <f t="shared" si="34"/>
        <v>0.81253499991606992</v>
      </c>
      <c r="K126" s="302">
        <f t="shared" si="34"/>
        <v>1</v>
      </c>
    </row>
    <row r="127" spans="1:11" ht="12.75" customHeight="1" x14ac:dyDescent="0.2">
      <c r="A127" s="68">
        <v>2020</v>
      </c>
      <c r="B127" s="301">
        <f t="shared" si="35"/>
        <v>1.9299557353889305E-2</v>
      </c>
      <c r="C127" s="301">
        <f t="shared" si="34"/>
        <v>2.340049318931877E-2</v>
      </c>
      <c r="D127" s="301">
        <f t="shared" si="34"/>
        <v>4.5680584704291351E-2</v>
      </c>
      <c r="E127" s="301">
        <f t="shared" si="34"/>
        <v>1.6781720992563691E-2</v>
      </c>
      <c r="F127" s="301">
        <f t="shared" si="34"/>
        <v>1.5474554481118628E-3</v>
      </c>
      <c r="G127" s="301">
        <f t="shared" si="34"/>
        <v>1.546172677186258E-3</v>
      </c>
      <c r="H127" s="301">
        <f t="shared" si="34"/>
        <v>7.9087044853826064E-3</v>
      </c>
      <c r="I127" s="301">
        <f t="shared" si="34"/>
        <v>7.4368444595761293E-2</v>
      </c>
      <c r="J127" s="301">
        <f t="shared" si="34"/>
        <v>0.80946686655349476</v>
      </c>
      <c r="K127" s="302">
        <f t="shared" si="34"/>
        <v>1</v>
      </c>
    </row>
    <row r="128" spans="1:11" ht="12.75" customHeight="1" x14ac:dyDescent="0.2">
      <c r="A128" s="70">
        <v>2021</v>
      </c>
      <c r="B128" s="305">
        <f t="shared" si="35"/>
        <v>1.3944676573465986E-2</v>
      </c>
      <c r="C128" s="305">
        <f t="shared" si="34"/>
        <v>2.2383587531413441E-2</v>
      </c>
      <c r="D128" s="305">
        <f t="shared" si="34"/>
        <v>4.3709701548281694E-2</v>
      </c>
      <c r="E128" s="305">
        <f t="shared" si="34"/>
        <v>9.912358597731024E-3</v>
      </c>
      <c r="F128" s="305">
        <f t="shared" si="34"/>
        <v>9.9335309675857835E-4</v>
      </c>
      <c r="G128" s="305">
        <f t="shared" si="34"/>
        <v>3.483470106614557E-4</v>
      </c>
      <c r="H128" s="305">
        <f t="shared" si="34"/>
        <v>8.7375521206161273E-3</v>
      </c>
      <c r="I128" s="305">
        <f t="shared" si="34"/>
        <v>9.2673714994177106E-2</v>
      </c>
      <c r="J128" s="305">
        <f t="shared" si="34"/>
        <v>0.80729670852689461</v>
      </c>
      <c r="K128" s="306">
        <f t="shared" si="34"/>
        <v>1</v>
      </c>
    </row>
  </sheetData>
  <mergeCells count="12">
    <mergeCell ref="K3:K5"/>
    <mergeCell ref="B3:I3"/>
    <mergeCell ref="F4:G4"/>
    <mergeCell ref="E4:E5"/>
    <mergeCell ref="H4:H5"/>
    <mergeCell ref="I4:I5"/>
    <mergeCell ref="A1:J1"/>
    <mergeCell ref="A3:A5"/>
    <mergeCell ref="B4:B5"/>
    <mergeCell ref="C4:C5"/>
    <mergeCell ref="D4:D5"/>
    <mergeCell ref="J3:J5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A276-C25E-42D6-B1A6-BB9C36DEA6A9}">
  <sheetPr>
    <tabColor rgb="FF92D050"/>
  </sheetPr>
  <dimension ref="A1:K55"/>
  <sheetViews>
    <sheetView topLeftCell="A37" workbookViewId="0">
      <selection activeCell="F49" sqref="F49"/>
    </sheetView>
  </sheetViews>
  <sheetFormatPr defaultColWidth="11.44140625" defaultRowHeight="10.199999999999999" x14ac:dyDescent="0.2"/>
  <cols>
    <col min="1" max="1" width="8.5546875" style="32" customWidth="1"/>
    <col min="2" max="2" width="45.88671875" style="32" customWidth="1"/>
    <col min="3" max="3" width="16.33203125" style="38" customWidth="1"/>
    <col min="4" max="4" width="16.33203125" style="53" customWidth="1"/>
    <col min="5" max="16384" width="11.44140625" style="31"/>
  </cols>
  <sheetData>
    <row r="1" spans="1:11" s="1" customFormat="1" ht="13.2" x14ac:dyDescent="0.25">
      <c r="A1" s="279" t="s">
        <v>323</v>
      </c>
      <c r="B1" s="261"/>
      <c r="C1" s="261"/>
      <c r="D1" s="261"/>
      <c r="E1" s="2"/>
      <c r="F1" s="2"/>
      <c r="G1" s="2"/>
      <c r="H1" s="14"/>
      <c r="I1" s="14"/>
    </row>
    <row r="2" spans="1:11" ht="26.25" customHeight="1" x14ac:dyDescent="0.25">
      <c r="A2" s="385" t="s">
        <v>259</v>
      </c>
      <c r="B2" s="386"/>
      <c r="C2" s="386"/>
      <c r="D2" s="387"/>
    </row>
    <row r="3" spans="1:11" ht="12.75" customHeight="1" x14ac:dyDescent="0.2">
      <c r="A3" s="87"/>
      <c r="B3" s="14"/>
      <c r="C3" s="22"/>
      <c r="D3" s="86"/>
    </row>
    <row r="4" spans="1:11" ht="12.75" customHeight="1" x14ac:dyDescent="0.2">
      <c r="A4" s="73" t="s">
        <v>65</v>
      </c>
      <c r="B4" s="14"/>
      <c r="C4" s="19" t="s">
        <v>67</v>
      </c>
      <c r="D4" s="88" t="s">
        <v>68</v>
      </c>
    </row>
    <row r="5" spans="1:11" ht="12.75" customHeight="1" x14ac:dyDescent="0.2">
      <c r="A5" s="87"/>
      <c r="D5" s="86"/>
    </row>
    <row r="6" spans="1:11" s="55" customFormat="1" ht="20.399999999999999" x14ac:dyDescent="0.2">
      <c r="A6" s="89" t="s">
        <v>8</v>
      </c>
      <c r="B6" s="54" t="s">
        <v>72</v>
      </c>
      <c r="C6" s="307">
        <v>25098.1067</v>
      </c>
      <c r="D6" s="154">
        <f>C6/$C$27</f>
        <v>9.0198529583353032E-2</v>
      </c>
    </row>
    <row r="7" spans="1:11" s="55" customFormat="1" x14ac:dyDescent="0.2">
      <c r="A7" s="89" t="s">
        <v>9</v>
      </c>
      <c r="B7" s="54" t="s">
        <v>73</v>
      </c>
      <c r="C7" s="307">
        <v>267.25311999999997</v>
      </c>
      <c r="D7" s="154">
        <f t="shared" ref="D7:D27" si="0">C7/$C$27</f>
        <v>9.6046441824089435E-4</v>
      </c>
    </row>
    <row r="8" spans="1:11" s="55" customFormat="1" ht="20.399999999999999" x14ac:dyDescent="0.2">
      <c r="A8" s="89" t="s">
        <v>10</v>
      </c>
      <c r="B8" s="52" t="s">
        <v>163</v>
      </c>
      <c r="C8" s="307">
        <v>47371.720740000004</v>
      </c>
      <c r="D8" s="154">
        <f t="shared" si="0"/>
        <v>0.17024629011483278</v>
      </c>
      <c r="K8" s="144"/>
    </row>
    <row r="9" spans="1:11" s="55" customFormat="1" x14ac:dyDescent="0.2">
      <c r="A9" s="89" t="s">
        <v>11</v>
      </c>
      <c r="B9" s="54" t="s">
        <v>74</v>
      </c>
      <c r="C9" s="307">
        <v>47632.243700000006</v>
      </c>
      <c r="D9" s="154">
        <f t="shared" si="0"/>
        <v>0.17118256742832047</v>
      </c>
    </row>
    <row r="10" spans="1:11" s="55" customFormat="1" x14ac:dyDescent="0.2">
      <c r="A10" s="89" t="s">
        <v>12</v>
      </c>
      <c r="B10" s="54" t="s">
        <v>75</v>
      </c>
      <c r="C10" s="307">
        <v>1302.5194199999999</v>
      </c>
      <c r="D10" s="154">
        <f t="shared" si="0"/>
        <v>4.6810437871698833E-3</v>
      </c>
    </row>
    <row r="11" spans="1:11" s="55" customFormat="1" ht="30.6" x14ac:dyDescent="0.2">
      <c r="A11" s="89" t="s">
        <v>13</v>
      </c>
      <c r="B11" s="54" t="s">
        <v>76</v>
      </c>
      <c r="C11" s="307">
        <v>11871.722900000001</v>
      </c>
      <c r="D11" s="154">
        <f t="shared" si="0"/>
        <v>4.2665048881994738E-2</v>
      </c>
    </row>
    <row r="12" spans="1:11" s="55" customFormat="1" x14ac:dyDescent="0.2">
      <c r="A12" s="89" t="s">
        <v>14</v>
      </c>
      <c r="B12" s="54" t="s">
        <v>77</v>
      </c>
      <c r="C12" s="307">
        <v>10160.16907</v>
      </c>
      <c r="D12" s="154">
        <f t="shared" si="0"/>
        <v>3.6514001688910801E-2</v>
      </c>
    </row>
    <row r="13" spans="1:11" s="55" customFormat="1" ht="20.399999999999999" x14ac:dyDescent="0.2">
      <c r="A13" s="89" t="s">
        <v>15</v>
      </c>
      <c r="B13" s="54" t="s">
        <v>78</v>
      </c>
      <c r="C13" s="307">
        <v>16200.16978</v>
      </c>
      <c r="D13" s="154">
        <f t="shared" si="0"/>
        <v>5.8220785759774928E-2</v>
      </c>
    </row>
    <row r="14" spans="1:11" s="55" customFormat="1" x14ac:dyDescent="0.2">
      <c r="A14" s="89" t="s">
        <v>16</v>
      </c>
      <c r="B14" s="54" t="s">
        <v>79</v>
      </c>
      <c r="C14" s="307">
        <v>36120.103929999997</v>
      </c>
      <c r="D14" s="154">
        <f t="shared" si="0"/>
        <v>0.12980980206303333</v>
      </c>
    </row>
    <row r="15" spans="1:11" s="55" customFormat="1" ht="20.399999999999999" x14ac:dyDescent="0.2">
      <c r="A15" s="89" t="s">
        <v>17</v>
      </c>
      <c r="B15" s="54" t="s">
        <v>80</v>
      </c>
      <c r="C15" s="307">
        <v>12372.07835</v>
      </c>
      <c r="D15" s="154">
        <f t="shared" si="0"/>
        <v>4.4463245311648809E-2</v>
      </c>
    </row>
    <row r="16" spans="1:11" s="55" customFormat="1" ht="40.799999999999997" x14ac:dyDescent="0.2">
      <c r="A16" s="89" t="s">
        <v>18</v>
      </c>
      <c r="B16" s="54" t="s">
        <v>81</v>
      </c>
      <c r="C16" s="307">
        <v>7816.1096299999999</v>
      </c>
      <c r="D16" s="154">
        <f t="shared" si="0"/>
        <v>2.8089831799475357E-2</v>
      </c>
    </row>
    <row r="17" spans="1:4" s="55" customFormat="1" x14ac:dyDescent="0.2">
      <c r="A17" s="89" t="s">
        <v>19</v>
      </c>
      <c r="B17" s="54" t="s">
        <v>82</v>
      </c>
      <c r="C17" s="307">
        <v>6215.1481699999995</v>
      </c>
      <c r="D17" s="154">
        <f t="shared" si="0"/>
        <v>2.2336235668193545E-2</v>
      </c>
    </row>
    <row r="18" spans="1:4" s="55" customFormat="1" x14ac:dyDescent="0.2">
      <c r="A18" s="89" t="s">
        <v>20</v>
      </c>
      <c r="B18" s="54" t="s">
        <v>83</v>
      </c>
      <c r="C18" s="307">
        <v>11708.225349999999</v>
      </c>
      <c r="D18" s="154">
        <f t="shared" si="0"/>
        <v>4.207746517391843E-2</v>
      </c>
    </row>
    <row r="19" spans="1:4" s="55" customFormat="1" ht="20.399999999999999" x14ac:dyDescent="0.2">
      <c r="A19" s="89" t="s">
        <v>21</v>
      </c>
      <c r="B19" s="54" t="s">
        <v>84</v>
      </c>
      <c r="C19" s="307">
        <v>17993.290350000003</v>
      </c>
      <c r="D19" s="154">
        <f t="shared" si="0"/>
        <v>6.4664970602596725E-2</v>
      </c>
    </row>
    <row r="20" spans="1:4" s="55" customFormat="1" x14ac:dyDescent="0.2">
      <c r="A20" s="89" t="s">
        <v>22</v>
      </c>
      <c r="B20" s="54" t="s">
        <v>85</v>
      </c>
      <c r="C20" s="307">
        <v>4194.8222400000004</v>
      </c>
      <c r="D20" s="154">
        <f t="shared" si="0"/>
        <v>1.5075511568828706E-2</v>
      </c>
    </row>
    <row r="21" spans="1:4" s="55" customFormat="1" x14ac:dyDescent="0.2">
      <c r="A21" s="89" t="s">
        <v>23</v>
      </c>
      <c r="B21" s="54" t="s">
        <v>86</v>
      </c>
      <c r="C21" s="307">
        <v>5245.30951</v>
      </c>
      <c r="D21" s="154">
        <f t="shared" si="0"/>
        <v>1.8850792638138637E-2</v>
      </c>
    </row>
    <row r="22" spans="1:4" s="262" customFormat="1" ht="40.799999999999997" x14ac:dyDescent="0.2">
      <c r="A22" s="89" t="s">
        <v>24</v>
      </c>
      <c r="B22" s="54" t="s">
        <v>87</v>
      </c>
      <c r="C22" s="307">
        <v>958.65674000000001</v>
      </c>
      <c r="D22" s="154">
        <f t="shared" si="0"/>
        <v>3.4452570210473593E-3</v>
      </c>
    </row>
    <row r="23" spans="1:4" s="262" customFormat="1" ht="20.399999999999999" x14ac:dyDescent="0.2">
      <c r="A23" s="89" t="s">
        <v>25</v>
      </c>
      <c r="B23" s="54" t="s">
        <v>88</v>
      </c>
      <c r="C23" s="307">
        <v>7148.6535800000001</v>
      </c>
      <c r="D23" s="154">
        <f t="shared" si="0"/>
        <v>2.5691102883739537E-2</v>
      </c>
    </row>
    <row r="24" spans="1:4" s="262" customFormat="1" ht="30.6" x14ac:dyDescent="0.2">
      <c r="A24" s="89" t="s">
        <v>26</v>
      </c>
      <c r="B24" s="54" t="s">
        <v>89</v>
      </c>
      <c r="C24" s="307">
        <v>5760.0837799999999</v>
      </c>
      <c r="D24" s="154">
        <f t="shared" si="0"/>
        <v>2.0700807971022049E-2</v>
      </c>
    </row>
    <row r="25" spans="1:4" s="262" customFormat="1" x14ac:dyDescent="0.2">
      <c r="A25" s="89" t="s">
        <v>27</v>
      </c>
      <c r="B25" s="54" t="s">
        <v>90</v>
      </c>
      <c r="C25" s="307">
        <v>2817.6689200000001</v>
      </c>
      <c r="D25" s="154">
        <f t="shared" si="0"/>
        <v>1.0126245635760023E-2</v>
      </c>
    </row>
    <row r="26" spans="1:4" s="13" customFormat="1" ht="12.75" customHeight="1" x14ac:dyDescent="0.2">
      <c r="A26" s="90"/>
      <c r="B26" s="54"/>
      <c r="C26" s="307"/>
      <c r="D26" s="154"/>
    </row>
    <row r="27" spans="1:4" s="13" customFormat="1" ht="12.75" customHeight="1" x14ac:dyDescent="0.2">
      <c r="A27" s="70" t="s">
        <v>71</v>
      </c>
      <c r="B27" s="6"/>
      <c r="C27" s="308">
        <f>SUM(C6:C26)</f>
        <v>278254.05598</v>
      </c>
      <c r="D27" s="155">
        <f t="shared" si="0"/>
        <v>1</v>
      </c>
    </row>
    <row r="28" spans="1:4" s="13" customFormat="1" ht="12.75" customHeight="1" x14ac:dyDescent="0.2">
      <c r="A28" s="70"/>
      <c r="B28" s="6"/>
      <c r="C28" s="17"/>
      <c r="D28" s="93"/>
    </row>
    <row r="29" spans="1:4" ht="12.75" customHeight="1" x14ac:dyDescent="0.2">
      <c r="A29" s="73" t="s">
        <v>69</v>
      </c>
      <c r="B29" s="14"/>
      <c r="C29" s="19" t="s">
        <v>70</v>
      </c>
      <c r="D29" s="88" t="s">
        <v>68</v>
      </c>
    </row>
    <row r="30" spans="1:4" ht="12.75" customHeight="1" x14ac:dyDescent="0.2">
      <c r="A30" s="87"/>
      <c r="D30" s="86"/>
    </row>
    <row r="31" spans="1:4" ht="20.399999999999999" x14ac:dyDescent="0.2">
      <c r="A31" s="94" t="s">
        <v>8</v>
      </c>
      <c r="B31" s="54" t="s">
        <v>72</v>
      </c>
      <c r="C31" s="309">
        <v>3454989.7450000001</v>
      </c>
      <c r="D31" s="154">
        <f>C31/$C$52</f>
        <v>9.5443618263423874E-2</v>
      </c>
    </row>
    <row r="32" spans="1:4" x14ac:dyDescent="0.2">
      <c r="A32" s="94" t="s">
        <v>9</v>
      </c>
      <c r="B32" s="54" t="s">
        <v>73</v>
      </c>
      <c r="C32" s="309">
        <v>44333.92856</v>
      </c>
      <c r="D32" s="154">
        <f t="shared" ref="D32:D52" si="1">C32/$C$52</f>
        <v>1.2247187013281701E-3</v>
      </c>
    </row>
    <row r="33" spans="1:4" ht="20.399999999999999" x14ac:dyDescent="0.2">
      <c r="A33" s="94" t="s">
        <v>10</v>
      </c>
      <c r="B33" s="52" t="s">
        <v>163</v>
      </c>
      <c r="C33" s="309">
        <v>4552594.2226</v>
      </c>
      <c r="D33" s="154">
        <f t="shared" si="1"/>
        <v>0.12576479155080775</v>
      </c>
    </row>
    <row r="34" spans="1:4" x14ac:dyDescent="0.2">
      <c r="A34" s="94" t="s">
        <v>11</v>
      </c>
      <c r="B34" s="54" t="s">
        <v>74</v>
      </c>
      <c r="C34" s="309">
        <v>6488737.5051999995</v>
      </c>
      <c r="D34" s="154">
        <f t="shared" si="1"/>
        <v>0.17925048442014122</v>
      </c>
    </row>
    <row r="35" spans="1:4" x14ac:dyDescent="0.2">
      <c r="A35" s="94" t="s">
        <v>12</v>
      </c>
      <c r="B35" s="54" t="s">
        <v>75</v>
      </c>
      <c r="C35" s="309">
        <v>167029.38153000001</v>
      </c>
      <c r="D35" s="154">
        <f t="shared" si="1"/>
        <v>4.6141637764904866E-3</v>
      </c>
    </row>
    <row r="36" spans="1:4" ht="30.6" x14ac:dyDescent="0.2">
      <c r="A36" s="94" t="s">
        <v>13</v>
      </c>
      <c r="B36" s="54" t="s">
        <v>76</v>
      </c>
      <c r="C36" s="309">
        <v>1682038.8362999998</v>
      </c>
      <c r="D36" s="154">
        <f t="shared" si="1"/>
        <v>4.6466092360592785E-2</v>
      </c>
    </row>
    <row r="37" spans="1:4" x14ac:dyDescent="0.2">
      <c r="A37" s="94" t="s">
        <v>14</v>
      </c>
      <c r="B37" s="54" t="s">
        <v>77</v>
      </c>
      <c r="C37" s="309">
        <v>1294406.3084</v>
      </c>
      <c r="D37" s="154">
        <f t="shared" si="1"/>
        <v>3.5757796895196668E-2</v>
      </c>
    </row>
    <row r="38" spans="1:4" ht="20.399999999999999" x14ac:dyDescent="0.2">
      <c r="A38" s="94" t="s">
        <v>15</v>
      </c>
      <c r="B38" s="54" t="s">
        <v>78</v>
      </c>
      <c r="C38" s="309">
        <v>3270411.78</v>
      </c>
      <c r="D38" s="154">
        <f t="shared" si="1"/>
        <v>9.0344677273282201E-2</v>
      </c>
    </row>
    <row r="39" spans="1:4" x14ac:dyDescent="0.2">
      <c r="A39" s="94" t="s">
        <v>16</v>
      </c>
      <c r="B39" s="54" t="s">
        <v>79</v>
      </c>
      <c r="C39" s="309">
        <v>3496302.7825000002</v>
      </c>
      <c r="D39" s="154">
        <f t="shared" si="1"/>
        <v>9.6584885263176587E-2</v>
      </c>
    </row>
    <row r="40" spans="1:4" ht="20.399999999999999" x14ac:dyDescent="0.2">
      <c r="A40" s="94" t="s">
        <v>17</v>
      </c>
      <c r="B40" s="54" t="s">
        <v>80</v>
      </c>
      <c r="C40" s="309">
        <v>1999649.7053</v>
      </c>
      <c r="D40" s="154">
        <f t="shared" si="1"/>
        <v>5.5240049094044778E-2</v>
      </c>
    </row>
    <row r="41" spans="1:4" ht="40.799999999999997" x14ac:dyDescent="0.2">
      <c r="A41" s="94" t="s">
        <v>18</v>
      </c>
      <c r="B41" s="54" t="s">
        <v>81</v>
      </c>
      <c r="C41" s="309">
        <v>988186.23060000001</v>
      </c>
      <c r="D41" s="154">
        <f t="shared" si="1"/>
        <v>2.7298509207748217E-2</v>
      </c>
    </row>
    <row r="42" spans="1:4" x14ac:dyDescent="0.2">
      <c r="A42" s="94" t="s">
        <v>19</v>
      </c>
      <c r="B42" s="54" t="s">
        <v>82</v>
      </c>
      <c r="C42" s="309">
        <v>1020497.2666</v>
      </c>
      <c r="D42" s="154">
        <f t="shared" si="1"/>
        <v>2.8191097149620599E-2</v>
      </c>
    </row>
    <row r="43" spans="1:4" x14ac:dyDescent="0.2">
      <c r="A43" s="94" t="s">
        <v>20</v>
      </c>
      <c r="B43" s="54" t="s">
        <v>83</v>
      </c>
      <c r="C43" s="309">
        <v>1921196.0836</v>
      </c>
      <c r="D43" s="154">
        <f t="shared" si="1"/>
        <v>5.3072778545194606E-2</v>
      </c>
    </row>
    <row r="44" spans="1:4" ht="20.399999999999999" x14ac:dyDescent="0.2">
      <c r="A44" s="94" t="s">
        <v>21</v>
      </c>
      <c r="B44" s="54" t="s">
        <v>84</v>
      </c>
      <c r="C44" s="309">
        <v>1841664.5057000001</v>
      </c>
      <c r="D44" s="154">
        <f t="shared" si="1"/>
        <v>5.0875729604033325E-2</v>
      </c>
    </row>
    <row r="45" spans="1:4" x14ac:dyDescent="0.2">
      <c r="A45" s="94" t="s">
        <v>22</v>
      </c>
      <c r="B45" s="54" t="s">
        <v>85</v>
      </c>
      <c r="C45" s="309">
        <v>305387.80605999997</v>
      </c>
      <c r="D45" s="154">
        <f t="shared" si="1"/>
        <v>8.4362962946783401E-3</v>
      </c>
    </row>
    <row r="46" spans="1:4" x14ac:dyDescent="0.2">
      <c r="A46" s="94" t="s">
        <v>23</v>
      </c>
      <c r="B46" s="54" t="s">
        <v>86</v>
      </c>
      <c r="C46" s="309">
        <v>728287.33126000001</v>
      </c>
      <c r="D46" s="154">
        <f t="shared" si="1"/>
        <v>2.0118837727799731E-2</v>
      </c>
    </row>
    <row r="47" spans="1:4" ht="40.799999999999997" x14ac:dyDescent="0.2">
      <c r="A47" s="94" t="s">
        <v>24</v>
      </c>
      <c r="B47" s="54" t="s">
        <v>87</v>
      </c>
      <c r="C47" s="309">
        <v>120672.07291</v>
      </c>
      <c r="D47" s="154">
        <f t="shared" si="1"/>
        <v>3.3335494782714887E-3</v>
      </c>
    </row>
    <row r="48" spans="1:4" ht="20.399999999999999" x14ac:dyDescent="0.2">
      <c r="A48" s="94" t="s">
        <v>25</v>
      </c>
      <c r="B48" s="54" t="s">
        <v>88</v>
      </c>
      <c r="C48" s="309">
        <v>1489074.9984000002</v>
      </c>
      <c r="D48" s="154">
        <f t="shared" si="1"/>
        <v>4.1135492780716813E-2</v>
      </c>
    </row>
    <row r="49" spans="1:4" ht="30.6" x14ac:dyDescent="0.2">
      <c r="A49" s="94" t="s">
        <v>26</v>
      </c>
      <c r="B49" s="54" t="s">
        <v>89</v>
      </c>
      <c r="C49" s="309">
        <v>856207.39241999993</v>
      </c>
      <c r="D49" s="154">
        <f t="shared" si="1"/>
        <v>2.3652611888275239E-2</v>
      </c>
    </row>
    <row r="50" spans="1:4" x14ac:dyDescent="0.2">
      <c r="A50" s="94" t="s">
        <v>27</v>
      </c>
      <c r="B50" s="54" t="s">
        <v>90</v>
      </c>
      <c r="C50" s="309">
        <v>477606.70306999999</v>
      </c>
      <c r="D50" s="154">
        <f t="shared" si="1"/>
        <v>1.3193819725177075E-2</v>
      </c>
    </row>
    <row r="51" spans="1:4" ht="12.75" customHeight="1" x14ac:dyDescent="0.2">
      <c r="A51" s="90"/>
      <c r="B51" s="54"/>
      <c r="C51" s="309"/>
      <c r="D51" s="154"/>
    </row>
    <row r="52" spans="1:4" ht="12.75" customHeight="1" x14ac:dyDescent="0.2">
      <c r="A52" s="85" t="s">
        <v>71</v>
      </c>
      <c r="B52" s="91"/>
      <c r="C52" s="92">
        <f>SUM(C31:C51)</f>
        <v>36199274.586010002</v>
      </c>
      <c r="D52" s="156">
        <f t="shared" si="1"/>
        <v>1</v>
      </c>
    </row>
    <row r="53" spans="1:4" ht="12.75" customHeight="1" x14ac:dyDescent="0.2">
      <c r="A53" s="18"/>
      <c r="B53" s="6"/>
      <c r="C53" s="17"/>
      <c r="D53" s="16"/>
    </row>
    <row r="54" spans="1:4" ht="12.75" customHeight="1" x14ac:dyDescent="0.2">
      <c r="A54" s="18"/>
      <c r="B54" s="20" t="s">
        <v>91</v>
      </c>
      <c r="C54" s="17"/>
      <c r="D54" s="16"/>
    </row>
    <row r="55" spans="1:4" ht="12.75" customHeight="1" x14ac:dyDescent="0.2">
      <c r="A55" s="18"/>
      <c r="B55" s="20"/>
      <c r="C55" s="17"/>
      <c r="D55" s="16"/>
    </row>
  </sheetData>
  <mergeCells count="1"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rgb="FF92D050"/>
    <pageSetUpPr fitToPage="1"/>
  </sheetPr>
  <dimension ref="A1:K50"/>
  <sheetViews>
    <sheetView zoomScaleNormal="100" workbookViewId="0">
      <pane ySplit="3" topLeftCell="A37" activePane="bottomLeft" state="frozenSplit"/>
      <selection activeCell="S23" sqref="S23"/>
      <selection pane="bottomLeft" activeCell="D55" sqref="D55"/>
    </sheetView>
  </sheetViews>
  <sheetFormatPr defaultColWidth="11.44140625" defaultRowHeight="12.75" customHeight="1" x14ac:dyDescent="0.2"/>
  <cols>
    <col min="1" max="1" width="14.44140625" style="36" customWidth="1"/>
    <col min="2" max="2" width="18.5546875" style="42" customWidth="1"/>
    <col min="3" max="3" width="18.6640625" style="42" customWidth="1"/>
    <col min="4" max="4" width="11.5546875" style="42" bestFit="1" customWidth="1"/>
    <col min="5" max="5" width="11.5546875" style="42" customWidth="1"/>
    <col min="6" max="6" width="15.33203125" style="42" customWidth="1"/>
    <col min="7" max="7" width="14.6640625" style="42" bestFit="1" customWidth="1"/>
    <col min="8" max="8" width="7" style="42" bestFit="1" customWidth="1"/>
    <col min="9" max="16384" width="11.44140625" style="40"/>
  </cols>
  <sheetData>
    <row r="1" spans="1:11" s="1" customFormat="1" ht="12.75" customHeight="1" x14ac:dyDescent="0.25">
      <c r="A1" s="370" t="s">
        <v>323</v>
      </c>
      <c r="B1" s="371"/>
      <c r="C1" s="371"/>
      <c r="D1" s="371"/>
      <c r="E1" s="371"/>
      <c r="F1" s="371"/>
      <c r="G1" s="371"/>
      <c r="H1" s="371"/>
      <c r="I1" s="14"/>
    </row>
    <row r="2" spans="1:11" s="3" customFormat="1" ht="13.2" x14ac:dyDescent="0.25">
      <c r="A2" s="281" t="s">
        <v>261</v>
      </c>
      <c r="B2" s="280"/>
      <c r="C2" s="280"/>
      <c r="D2" s="280"/>
      <c r="E2" s="280"/>
      <c r="F2" s="280"/>
      <c r="G2" s="280"/>
      <c r="H2" s="282"/>
    </row>
    <row r="3" spans="1:11" ht="30.6" x14ac:dyDescent="0.2">
      <c r="A3" s="209" t="s">
        <v>155</v>
      </c>
      <c r="B3" s="209" t="s">
        <v>248</v>
      </c>
      <c r="C3" s="209" t="s">
        <v>249</v>
      </c>
      <c r="D3" s="209" t="s">
        <v>45</v>
      </c>
      <c r="E3" s="209" t="s">
        <v>169</v>
      </c>
      <c r="F3" s="209" t="s">
        <v>156</v>
      </c>
      <c r="G3" s="209" t="s">
        <v>157</v>
      </c>
      <c r="H3" s="209" t="s">
        <v>45</v>
      </c>
    </row>
    <row r="4" spans="1:11" ht="10.199999999999999" x14ac:dyDescent="0.2">
      <c r="A4" s="101" t="s">
        <v>53</v>
      </c>
      <c r="B4" s="39"/>
      <c r="C4" s="39"/>
      <c r="D4" s="39"/>
      <c r="E4" s="39"/>
      <c r="F4" s="34"/>
      <c r="G4" s="34"/>
      <c r="H4" s="69"/>
    </row>
    <row r="5" spans="1:11" ht="10.199999999999999" x14ac:dyDescent="0.2">
      <c r="A5" s="101" t="s">
        <v>58</v>
      </c>
      <c r="B5" s="39"/>
      <c r="C5" s="39"/>
      <c r="D5" s="39"/>
      <c r="E5" s="39"/>
      <c r="F5" s="34"/>
      <c r="G5" s="34"/>
      <c r="H5" s="69"/>
    </row>
    <row r="6" spans="1:11" ht="12.75" customHeight="1" x14ac:dyDescent="0.2">
      <c r="A6" s="3" t="s">
        <v>171</v>
      </c>
      <c r="B6" s="288">
        <v>34215735.590000004</v>
      </c>
      <c r="C6" s="288">
        <v>0</v>
      </c>
      <c r="D6" s="288">
        <f>B6+C6</f>
        <v>34215735.590000004</v>
      </c>
      <c r="E6" s="288">
        <v>1321.8333333333333</v>
      </c>
      <c r="F6" s="288">
        <f>B6/E6</f>
        <v>25885.060337914518</v>
      </c>
      <c r="G6" s="288">
        <f>C6/E6</f>
        <v>0</v>
      </c>
      <c r="H6" s="84">
        <f>SUM(F6:G6)</f>
        <v>25885.060337914518</v>
      </c>
    </row>
    <row r="7" spans="1:11" ht="12.75" customHeight="1" x14ac:dyDescent="0.2">
      <c r="A7" s="3" t="s">
        <v>172</v>
      </c>
      <c r="B7" s="288">
        <v>61726877.979999997</v>
      </c>
      <c r="C7" s="288">
        <v>18865326.469999999</v>
      </c>
      <c r="D7" s="288">
        <f t="shared" ref="D7:D13" si="0">B7+C7</f>
        <v>80592204.449999988</v>
      </c>
      <c r="E7" s="288">
        <v>2012.75</v>
      </c>
      <c r="F7" s="288">
        <f t="shared" ref="F7:F14" si="1">B7/E7</f>
        <v>30667.930930319213</v>
      </c>
      <c r="G7" s="288">
        <f t="shared" ref="G7:G14" si="2">C7/E7</f>
        <v>9372.9109278350516</v>
      </c>
      <c r="H7" s="84">
        <f t="shared" ref="H7:H14" si="3">SUM(F7:G7)</f>
        <v>40040.841858154265</v>
      </c>
    </row>
    <row r="8" spans="1:11" ht="12.75" customHeight="1" x14ac:dyDescent="0.2">
      <c r="A8" s="3" t="s">
        <v>173</v>
      </c>
      <c r="B8" s="288">
        <v>124363106.31</v>
      </c>
      <c r="C8" s="288">
        <v>33171831.52</v>
      </c>
      <c r="D8" s="288">
        <f t="shared" si="0"/>
        <v>157534937.83000001</v>
      </c>
      <c r="E8" s="288">
        <v>3716.0833333333335</v>
      </c>
      <c r="F8" s="288">
        <f t="shared" si="1"/>
        <v>33466.178003722554</v>
      </c>
      <c r="G8" s="288">
        <f t="shared" si="2"/>
        <v>8926.5574919830469</v>
      </c>
      <c r="H8" s="84">
        <f t="shared" si="3"/>
        <v>42392.735495705601</v>
      </c>
    </row>
    <row r="9" spans="1:11" ht="12.75" customHeight="1" x14ac:dyDescent="0.2">
      <c r="A9" s="3" t="s">
        <v>174</v>
      </c>
      <c r="B9" s="288">
        <v>47087006.689999998</v>
      </c>
      <c r="C9" s="288">
        <v>5753391.3099999996</v>
      </c>
      <c r="D9" s="288">
        <f t="shared" si="0"/>
        <v>52840398</v>
      </c>
      <c r="E9" s="288">
        <v>1011.5</v>
      </c>
      <c r="F9" s="288">
        <f t="shared" si="1"/>
        <v>46551.662570439941</v>
      </c>
      <c r="G9" s="288">
        <f t="shared" si="2"/>
        <v>5687.9795452298558</v>
      </c>
      <c r="H9" s="84">
        <f t="shared" si="3"/>
        <v>52239.642115669798</v>
      </c>
      <c r="K9" s="143"/>
    </row>
    <row r="10" spans="1:11" ht="12.75" customHeight="1" x14ac:dyDescent="0.2">
      <c r="A10" s="3" t="s">
        <v>175</v>
      </c>
      <c r="B10" s="288">
        <v>108296229.5</v>
      </c>
      <c r="C10" s="288">
        <v>60649245.530000001</v>
      </c>
      <c r="D10" s="288">
        <f t="shared" si="0"/>
        <v>168945475.03</v>
      </c>
      <c r="E10" s="288">
        <v>4266.666666666667</v>
      </c>
      <c r="F10" s="288">
        <f t="shared" si="1"/>
        <v>25381.928789062498</v>
      </c>
      <c r="G10" s="288">
        <f t="shared" si="2"/>
        <v>14214.666921093749</v>
      </c>
      <c r="H10" s="84">
        <f t="shared" si="3"/>
        <v>39596.595710156245</v>
      </c>
    </row>
    <row r="11" spans="1:11" ht="12.75" customHeight="1" x14ac:dyDescent="0.2">
      <c r="A11" s="3" t="s">
        <v>176</v>
      </c>
      <c r="B11" s="288">
        <v>51869904.659999996</v>
      </c>
      <c r="C11" s="288">
        <v>11224628.359999999</v>
      </c>
      <c r="D11" s="288">
        <f t="shared" si="0"/>
        <v>63094533.019999996</v>
      </c>
      <c r="E11" s="288">
        <v>2219</v>
      </c>
      <c r="F11" s="288">
        <f t="shared" si="1"/>
        <v>23375.351356466876</v>
      </c>
      <c r="G11" s="288">
        <f t="shared" si="2"/>
        <v>5058.4174673276248</v>
      </c>
      <c r="H11" s="84">
        <f t="shared" si="3"/>
        <v>28433.7688237945</v>
      </c>
    </row>
    <row r="12" spans="1:11" ht="12.75" customHeight="1" x14ac:dyDescent="0.2">
      <c r="A12" s="97" t="s">
        <v>145</v>
      </c>
      <c r="B12" s="288">
        <v>5645894.7699999996</v>
      </c>
      <c r="C12" s="288">
        <v>810524.78</v>
      </c>
      <c r="D12" s="288">
        <f t="shared" si="0"/>
        <v>6456419.5499999998</v>
      </c>
      <c r="E12" s="288">
        <v>302.16666666666669</v>
      </c>
      <c r="F12" s="288">
        <f t="shared" si="1"/>
        <v>18684.704147821289</v>
      </c>
      <c r="G12" s="288">
        <f t="shared" si="2"/>
        <v>2682.3765471594043</v>
      </c>
      <c r="H12" s="84">
        <f t="shared" si="3"/>
        <v>21367.080694980694</v>
      </c>
    </row>
    <row r="13" spans="1:11" ht="12.75" customHeight="1" x14ac:dyDescent="0.2">
      <c r="A13" s="97" t="s">
        <v>177</v>
      </c>
      <c r="B13" s="288">
        <v>0</v>
      </c>
      <c r="C13" s="288">
        <v>3249543.96</v>
      </c>
      <c r="D13" s="288">
        <f t="shared" si="0"/>
        <v>3249543.96</v>
      </c>
      <c r="E13" s="288">
        <v>70.833333333333343</v>
      </c>
      <c r="F13" s="288">
        <f t="shared" si="1"/>
        <v>0</v>
      </c>
      <c r="G13" s="288">
        <f t="shared" si="2"/>
        <v>45875.914729411757</v>
      </c>
      <c r="H13" s="84">
        <f t="shared" si="3"/>
        <v>45875.914729411757</v>
      </c>
    </row>
    <row r="14" spans="1:11" ht="12.75" customHeight="1" x14ac:dyDescent="0.2">
      <c r="A14" s="98" t="s">
        <v>45</v>
      </c>
      <c r="B14" s="292">
        <f>SUM(B6:B13)</f>
        <v>433204755.5</v>
      </c>
      <c r="C14" s="292">
        <f>SUM(C6:C13)</f>
        <v>133724491.92999999</v>
      </c>
      <c r="D14" s="292">
        <f>SUM(D6:D13)</f>
        <v>566929247.42999995</v>
      </c>
      <c r="E14" s="292">
        <f>SUM(E6:E13)</f>
        <v>14920.833333333332</v>
      </c>
      <c r="F14" s="292">
        <f t="shared" si="1"/>
        <v>29033.549656520529</v>
      </c>
      <c r="G14" s="292">
        <f t="shared" si="2"/>
        <v>8962.266982183748</v>
      </c>
      <c r="H14" s="160">
        <f t="shared" si="3"/>
        <v>37995.816638704273</v>
      </c>
    </row>
    <row r="15" spans="1:11" ht="12.75" customHeight="1" x14ac:dyDescent="0.2">
      <c r="A15" s="98"/>
      <c r="B15" s="288"/>
      <c r="C15" s="288"/>
      <c r="D15" s="288"/>
      <c r="E15" s="288"/>
      <c r="F15" s="288"/>
      <c r="G15" s="288"/>
      <c r="H15" s="84"/>
    </row>
    <row r="16" spans="1:11" ht="12.75" customHeight="1" x14ac:dyDescent="0.2">
      <c r="A16" s="98" t="s">
        <v>64</v>
      </c>
      <c r="B16" s="292">
        <v>985593567.89999998</v>
      </c>
      <c r="C16" s="292">
        <v>630028406.13999999</v>
      </c>
      <c r="D16" s="292">
        <f>B16+C16</f>
        <v>1615621974.04</v>
      </c>
      <c r="E16" s="292">
        <v>32552</v>
      </c>
      <c r="F16" s="292">
        <f>B16/E16</f>
        <v>30277.511916318505</v>
      </c>
      <c r="G16" s="292">
        <f>C16/E16</f>
        <v>19354.522184197591</v>
      </c>
      <c r="H16" s="160">
        <f>SUM(F16:G16)</f>
        <v>49632.034100516095</v>
      </c>
    </row>
    <row r="17" spans="1:8" ht="12.75" customHeight="1" x14ac:dyDescent="0.2">
      <c r="A17" s="99"/>
      <c r="B17" s="288"/>
      <c r="C17" s="288"/>
      <c r="D17" s="288"/>
      <c r="E17" s="288"/>
      <c r="F17" s="288"/>
      <c r="G17" s="288"/>
      <c r="H17" s="84"/>
    </row>
    <row r="18" spans="1:8" ht="12.75" customHeight="1" x14ac:dyDescent="0.2">
      <c r="A18" s="102" t="s">
        <v>52</v>
      </c>
      <c r="B18" s="288"/>
      <c r="C18" s="288"/>
      <c r="D18" s="288"/>
      <c r="E18" s="288"/>
      <c r="F18" s="288"/>
      <c r="G18" s="288"/>
      <c r="H18" s="84"/>
    </row>
    <row r="19" spans="1:8" ht="12.75" customHeight="1" x14ac:dyDescent="0.2">
      <c r="A19" s="102" t="s">
        <v>58</v>
      </c>
      <c r="B19" s="288"/>
      <c r="C19" s="288"/>
      <c r="D19" s="288"/>
      <c r="E19" s="288"/>
      <c r="F19" s="288"/>
      <c r="G19" s="288"/>
      <c r="H19" s="84"/>
    </row>
    <row r="20" spans="1:8" ht="12.75" customHeight="1" x14ac:dyDescent="0.2">
      <c r="A20" s="3" t="s">
        <v>171</v>
      </c>
      <c r="B20" s="288">
        <v>44887961.659999996</v>
      </c>
      <c r="C20" s="288">
        <v>0</v>
      </c>
      <c r="D20" s="288">
        <f>B20+C20</f>
        <v>44887961.659999996</v>
      </c>
      <c r="E20" s="288">
        <v>10494.583333333334</v>
      </c>
      <c r="F20" s="288">
        <f t="shared" ref="F20:F27" si="4">B20/E20</f>
        <v>4277.2504857267631</v>
      </c>
      <c r="G20" s="288">
        <f t="shared" ref="G20:G27" si="5">C20/E20</f>
        <v>0</v>
      </c>
      <c r="H20" s="84">
        <f t="shared" ref="H20:H27" si="6">SUM(F20:G20)</f>
        <v>4277.2504857267631</v>
      </c>
    </row>
    <row r="21" spans="1:8" ht="12.75" customHeight="1" x14ac:dyDescent="0.2">
      <c r="A21" s="3" t="s">
        <v>172</v>
      </c>
      <c r="B21" s="288">
        <v>61734861.649999999</v>
      </c>
      <c r="C21" s="288">
        <v>6601750.7199999997</v>
      </c>
      <c r="D21" s="288">
        <f t="shared" ref="D21:D27" si="7">B21+C21</f>
        <v>68336612.370000005</v>
      </c>
      <c r="E21" s="288">
        <v>6391.5833333333339</v>
      </c>
      <c r="F21" s="288">
        <f t="shared" si="4"/>
        <v>9658.7744273067437</v>
      </c>
      <c r="G21" s="288">
        <f t="shared" si="5"/>
        <v>1032.8818972867964</v>
      </c>
      <c r="H21" s="84">
        <f t="shared" si="6"/>
        <v>10691.656324593539</v>
      </c>
    </row>
    <row r="22" spans="1:8" ht="12.75" customHeight="1" x14ac:dyDescent="0.2">
      <c r="A22" s="3" t="s">
        <v>173</v>
      </c>
      <c r="B22" s="288">
        <v>103757799.89</v>
      </c>
      <c r="C22" s="288">
        <v>738542.84</v>
      </c>
      <c r="D22" s="288">
        <f t="shared" si="7"/>
        <v>104496342.73</v>
      </c>
      <c r="E22" s="288">
        <v>7822.833333333333</v>
      </c>
      <c r="F22" s="288">
        <f t="shared" si="4"/>
        <v>13263.455255768371</v>
      </c>
      <c r="G22" s="288">
        <f t="shared" si="5"/>
        <v>94.408612395338437</v>
      </c>
      <c r="H22" s="84">
        <f t="shared" si="6"/>
        <v>13357.863868163709</v>
      </c>
    </row>
    <row r="23" spans="1:8" ht="12.75" customHeight="1" x14ac:dyDescent="0.2">
      <c r="A23" s="3" t="s">
        <v>174</v>
      </c>
      <c r="B23" s="288">
        <v>32568293.379999999</v>
      </c>
      <c r="C23" s="288">
        <v>0</v>
      </c>
      <c r="D23" s="288">
        <f t="shared" si="7"/>
        <v>32568293.379999999</v>
      </c>
      <c r="E23" s="288">
        <v>1884.1666666666667</v>
      </c>
      <c r="F23" s="288">
        <f t="shared" si="4"/>
        <v>17285.250798761608</v>
      </c>
      <c r="G23" s="288">
        <f t="shared" si="5"/>
        <v>0</v>
      </c>
      <c r="H23" s="84">
        <f t="shared" si="6"/>
        <v>17285.250798761608</v>
      </c>
    </row>
    <row r="24" spans="1:8" ht="12.75" customHeight="1" x14ac:dyDescent="0.2">
      <c r="A24" s="3" t="s">
        <v>175</v>
      </c>
      <c r="B24" s="288">
        <v>122827982.84999999</v>
      </c>
      <c r="C24" s="288">
        <v>21659609.199999999</v>
      </c>
      <c r="D24" s="288">
        <f t="shared" si="7"/>
        <v>144487592.04999998</v>
      </c>
      <c r="E24" s="288">
        <v>8706.5833333333339</v>
      </c>
      <c r="F24" s="288">
        <f t="shared" si="4"/>
        <v>14107.483745058815</v>
      </c>
      <c r="G24" s="288">
        <f t="shared" si="5"/>
        <v>2487.7277768738213</v>
      </c>
      <c r="H24" s="84">
        <f t="shared" si="6"/>
        <v>16595.211521932637</v>
      </c>
    </row>
    <row r="25" spans="1:8" ht="12.75" customHeight="1" x14ac:dyDescent="0.2">
      <c r="A25" s="3" t="s">
        <v>176</v>
      </c>
      <c r="B25" s="288">
        <v>53957068.140000001</v>
      </c>
      <c r="C25" s="288">
        <v>1636864.3</v>
      </c>
      <c r="D25" s="288">
        <f t="shared" si="7"/>
        <v>55593932.439999998</v>
      </c>
      <c r="E25" s="288">
        <v>4601.416666666667</v>
      </c>
      <c r="F25" s="288">
        <f t="shared" si="4"/>
        <v>11726.186096310917</v>
      </c>
      <c r="G25" s="288">
        <f t="shared" si="5"/>
        <v>355.730510531177</v>
      </c>
      <c r="H25" s="84">
        <f t="shared" si="6"/>
        <v>12081.916606842095</v>
      </c>
    </row>
    <row r="26" spans="1:8" ht="12.75" customHeight="1" x14ac:dyDescent="0.2">
      <c r="A26" s="97" t="s">
        <v>145</v>
      </c>
      <c r="B26" s="288">
        <v>7861299.54</v>
      </c>
      <c r="C26" s="288">
        <v>85187</v>
      </c>
      <c r="D26" s="288">
        <f t="shared" si="7"/>
        <v>7946486.54</v>
      </c>
      <c r="E26" s="288">
        <v>802.83333333333326</v>
      </c>
      <c r="F26" s="288">
        <f t="shared" si="4"/>
        <v>9791.9446211334871</v>
      </c>
      <c r="G26" s="288">
        <f t="shared" si="5"/>
        <v>106.10795100685074</v>
      </c>
      <c r="H26" s="84">
        <f t="shared" si="6"/>
        <v>9898.0525721403374</v>
      </c>
    </row>
    <row r="27" spans="1:8" ht="12.75" customHeight="1" x14ac:dyDescent="0.2">
      <c r="A27" s="97" t="s">
        <v>177</v>
      </c>
      <c r="B27" s="288">
        <v>2171400.4900000002</v>
      </c>
      <c r="C27" s="288">
        <v>615368</v>
      </c>
      <c r="D27" s="288">
        <f t="shared" si="7"/>
        <v>2786768.49</v>
      </c>
      <c r="E27" s="288">
        <v>795.66666666666663</v>
      </c>
      <c r="F27" s="288">
        <f t="shared" si="4"/>
        <v>2729.0328739002935</v>
      </c>
      <c r="G27" s="288">
        <f t="shared" si="5"/>
        <v>773.39924591537499</v>
      </c>
      <c r="H27" s="84">
        <f t="shared" si="6"/>
        <v>3502.4321198156686</v>
      </c>
    </row>
    <row r="28" spans="1:8" ht="12.75" customHeight="1" x14ac:dyDescent="0.2">
      <c r="A28" s="98" t="s">
        <v>45</v>
      </c>
      <c r="B28" s="292">
        <f>SUM(B20:B27)</f>
        <v>429766667.59999996</v>
      </c>
      <c r="C28" s="292">
        <f>SUM(C20:C27)</f>
        <v>31337322.059999999</v>
      </c>
      <c r="D28" s="292">
        <f>SUM(D20:D27)</f>
        <v>461103989.65999997</v>
      </c>
      <c r="E28" s="292">
        <f>SUM(E20:E27)</f>
        <v>41499.666666666664</v>
      </c>
      <c r="F28" s="292">
        <f>B28/E28</f>
        <v>10355.906495634503</v>
      </c>
      <c r="G28" s="292">
        <f>C28/E28</f>
        <v>755.12225945589921</v>
      </c>
      <c r="H28" s="160">
        <f>SUM(F28:G28)</f>
        <v>11111.028755090401</v>
      </c>
    </row>
    <row r="29" spans="1:8" ht="12.75" customHeight="1" x14ac:dyDescent="0.2">
      <c r="A29" s="98"/>
      <c r="B29" s="288"/>
      <c r="C29" s="288"/>
      <c r="D29" s="288"/>
      <c r="E29" s="288"/>
      <c r="F29" s="288"/>
      <c r="G29" s="288"/>
      <c r="H29" s="84"/>
    </row>
    <row r="30" spans="1:8" ht="12.75" customHeight="1" x14ac:dyDescent="0.2">
      <c r="A30" s="98" t="s">
        <v>64</v>
      </c>
      <c r="B30" s="292">
        <v>203098647.56</v>
      </c>
      <c r="C30" s="292">
        <v>59167865.299999997</v>
      </c>
      <c r="D30" s="292">
        <f>B30+C30</f>
        <v>262266512.86000001</v>
      </c>
      <c r="E30" s="292">
        <v>10910</v>
      </c>
      <c r="F30" s="292">
        <f>B30/E30</f>
        <v>18615.824707607699</v>
      </c>
      <c r="G30" s="292">
        <f>C30/E30</f>
        <v>5423.2690467461043</v>
      </c>
      <c r="H30" s="160">
        <f>SUM(F30:G30)</f>
        <v>24039.093754353802</v>
      </c>
    </row>
    <row r="31" spans="1:8" ht="12.75" customHeight="1" x14ac:dyDescent="0.2">
      <c r="A31" s="98"/>
      <c r="B31" s="288"/>
      <c r="C31" s="288"/>
      <c r="D31" s="288"/>
      <c r="E31" s="288"/>
      <c r="F31" s="288"/>
      <c r="G31" s="288"/>
      <c r="H31" s="84"/>
    </row>
    <row r="32" spans="1:8" ht="12.75" customHeight="1" x14ac:dyDescent="0.2">
      <c r="A32" s="102" t="s">
        <v>170</v>
      </c>
      <c r="B32" s="288"/>
      <c r="C32" s="288"/>
      <c r="D32" s="288"/>
      <c r="E32" s="288"/>
      <c r="F32" s="288"/>
      <c r="G32" s="288"/>
      <c r="H32" s="84"/>
    </row>
    <row r="33" spans="1:8" ht="12.75" customHeight="1" x14ac:dyDescent="0.2">
      <c r="A33" s="102" t="s">
        <v>58</v>
      </c>
      <c r="B33" s="288"/>
      <c r="C33" s="288"/>
      <c r="D33" s="288"/>
      <c r="E33" s="288"/>
      <c r="F33" s="288"/>
      <c r="G33" s="288"/>
      <c r="H33" s="84"/>
    </row>
    <row r="34" spans="1:8" ht="12.75" customHeight="1" x14ac:dyDescent="0.2">
      <c r="A34" s="3" t="s">
        <v>171</v>
      </c>
      <c r="B34" s="288">
        <f t="shared" ref="B34:C41" si="8">B6+B20</f>
        <v>79103697.25</v>
      </c>
      <c r="C34" s="288">
        <f t="shared" si="8"/>
        <v>0</v>
      </c>
      <c r="D34" s="288">
        <f>SUM(B34:C34)</f>
        <v>79103697.25</v>
      </c>
      <c r="E34" s="288">
        <f t="shared" ref="E34:E41" si="9">E6+E20</f>
        <v>11816.416666666668</v>
      </c>
      <c r="F34" s="288">
        <f t="shared" ref="F34:F42" si="10">B34/E34</f>
        <v>6694.3896344774566</v>
      </c>
      <c r="G34" s="288">
        <f t="shared" ref="G34:G42" si="11">C34/E34</f>
        <v>0</v>
      </c>
      <c r="H34" s="84">
        <f t="shared" ref="H34:H42" si="12">SUM(F34:G34)</f>
        <v>6694.3896344774566</v>
      </c>
    </row>
    <row r="35" spans="1:8" ht="12.75" customHeight="1" x14ac:dyDescent="0.2">
      <c r="A35" s="3" t="s">
        <v>172</v>
      </c>
      <c r="B35" s="288">
        <f t="shared" si="8"/>
        <v>123461739.63</v>
      </c>
      <c r="C35" s="288">
        <f t="shared" si="8"/>
        <v>25467077.189999998</v>
      </c>
      <c r="D35" s="288">
        <f t="shared" ref="D35:D44" si="13">SUM(B35:C35)</f>
        <v>148928816.81999999</v>
      </c>
      <c r="E35" s="288">
        <f t="shared" si="9"/>
        <v>8404.3333333333339</v>
      </c>
      <c r="F35" s="288">
        <f t="shared" si="10"/>
        <v>14690.247843969379</v>
      </c>
      <c r="G35" s="288">
        <f t="shared" si="11"/>
        <v>3030.2316888113269</v>
      </c>
      <c r="H35" s="84">
        <f t="shared" si="12"/>
        <v>17720.479532780704</v>
      </c>
    </row>
    <row r="36" spans="1:8" ht="12.75" customHeight="1" x14ac:dyDescent="0.2">
      <c r="A36" s="3" t="s">
        <v>173</v>
      </c>
      <c r="B36" s="288">
        <f t="shared" si="8"/>
        <v>228120906.19999999</v>
      </c>
      <c r="C36" s="288">
        <f t="shared" si="8"/>
        <v>33910374.359999999</v>
      </c>
      <c r="D36" s="288">
        <f t="shared" si="13"/>
        <v>262031280.56</v>
      </c>
      <c r="E36" s="288">
        <f t="shared" si="9"/>
        <v>11538.916666666666</v>
      </c>
      <c r="F36" s="288">
        <f t="shared" si="10"/>
        <v>19769.698732549994</v>
      </c>
      <c r="G36" s="288">
        <f t="shared" si="11"/>
        <v>2938.7831925296282</v>
      </c>
      <c r="H36" s="84">
        <f t="shared" si="12"/>
        <v>22708.481925079621</v>
      </c>
    </row>
    <row r="37" spans="1:8" ht="12.75" customHeight="1" x14ac:dyDescent="0.2">
      <c r="A37" s="3" t="s">
        <v>174</v>
      </c>
      <c r="B37" s="288">
        <f t="shared" si="8"/>
        <v>79655300.069999993</v>
      </c>
      <c r="C37" s="288">
        <f t="shared" si="8"/>
        <v>5753391.3099999996</v>
      </c>
      <c r="D37" s="288">
        <f t="shared" si="13"/>
        <v>85408691.379999995</v>
      </c>
      <c r="E37" s="288">
        <f t="shared" si="9"/>
        <v>2895.666666666667</v>
      </c>
      <c r="F37" s="288">
        <f t="shared" si="10"/>
        <v>27508.449431334171</v>
      </c>
      <c r="G37" s="288">
        <f t="shared" si="11"/>
        <v>1986.8969644296071</v>
      </c>
      <c r="H37" s="84">
        <f t="shared" si="12"/>
        <v>29495.34639576378</v>
      </c>
    </row>
    <row r="38" spans="1:8" ht="12.75" customHeight="1" x14ac:dyDescent="0.2">
      <c r="A38" s="3" t="s">
        <v>175</v>
      </c>
      <c r="B38" s="288">
        <f t="shared" si="8"/>
        <v>231124212.34999999</v>
      </c>
      <c r="C38" s="288">
        <f t="shared" si="8"/>
        <v>82308854.730000004</v>
      </c>
      <c r="D38" s="288">
        <f t="shared" si="13"/>
        <v>313433067.07999998</v>
      </c>
      <c r="E38" s="288">
        <f t="shared" si="9"/>
        <v>12973.25</v>
      </c>
      <c r="F38" s="288">
        <f t="shared" si="10"/>
        <v>17815.444268013027</v>
      </c>
      <c r="G38" s="288">
        <f t="shared" si="11"/>
        <v>6344.5054038116896</v>
      </c>
      <c r="H38" s="84">
        <f t="shared" si="12"/>
        <v>24159.949671824717</v>
      </c>
    </row>
    <row r="39" spans="1:8" ht="12.75" customHeight="1" x14ac:dyDescent="0.2">
      <c r="A39" s="3" t="s">
        <v>176</v>
      </c>
      <c r="B39" s="288">
        <f t="shared" si="8"/>
        <v>105826972.8</v>
      </c>
      <c r="C39" s="288">
        <f t="shared" si="8"/>
        <v>12861492.66</v>
      </c>
      <c r="D39" s="288">
        <f t="shared" si="13"/>
        <v>118688465.45999999</v>
      </c>
      <c r="E39" s="288">
        <f t="shared" si="9"/>
        <v>6820.416666666667</v>
      </c>
      <c r="F39" s="288">
        <f t="shared" si="10"/>
        <v>15516.20347730466</v>
      </c>
      <c r="G39" s="288">
        <f t="shared" si="11"/>
        <v>1885.7341550491783</v>
      </c>
      <c r="H39" s="84">
        <f t="shared" si="12"/>
        <v>17401.937632353838</v>
      </c>
    </row>
    <row r="40" spans="1:8" ht="12.75" customHeight="1" x14ac:dyDescent="0.2">
      <c r="A40" s="97" t="s">
        <v>145</v>
      </c>
      <c r="B40" s="288">
        <f t="shared" si="8"/>
        <v>13507194.309999999</v>
      </c>
      <c r="C40" s="288">
        <f t="shared" si="8"/>
        <v>895711.78</v>
      </c>
      <c r="D40" s="288">
        <f t="shared" si="13"/>
        <v>14402906.089999998</v>
      </c>
      <c r="E40" s="288">
        <f t="shared" si="9"/>
        <v>1105</v>
      </c>
      <c r="F40" s="288">
        <f t="shared" si="10"/>
        <v>12223.705257918551</v>
      </c>
      <c r="G40" s="288">
        <f t="shared" si="11"/>
        <v>810.5988959276018</v>
      </c>
      <c r="H40" s="84">
        <f t="shared" si="12"/>
        <v>13034.304153846153</v>
      </c>
    </row>
    <row r="41" spans="1:8" ht="12.75" customHeight="1" x14ac:dyDescent="0.2">
      <c r="A41" s="97" t="s">
        <v>177</v>
      </c>
      <c r="B41" s="288">
        <f t="shared" si="8"/>
        <v>2171400.4900000002</v>
      </c>
      <c r="C41" s="288">
        <f t="shared" si="8"/>
        <v>3864911.96</v>
      </c>
      <c r="D41" s="288">
        <f t="shared" si="13"/>
        <v>6036312.4500000002</v>
      </c>
      <c r="E41" s="288">
        <f t="shared" si="9"/>
        <v>866.5</v>
      </c>
      <c r="F41" s="288">
        <f t="shared" si="10"/>
        <v>2505.9440161569537</v>
      </c>
      <c r="G41" s="288">
        <f t="shared" si="11"/>
        <v>4460.3715637622618</v>
      </c>
      <c r="H41" s="84">
        <f t="shared" si="12"/>
        <v>6966.3155799192155</v>
      </c>
    </row>
    <row r="42" spans="1:8" ht="12.75" customHeight="1" x14ac:dyDescent="0.2">
      <c r="A42" s="98" t="s">
        <v>45</v>
      </c>
      <c r="B42" s="292">
        <f>SUM(B34:B41)</f>
        <v>862971423.0999999</v>
      </c>
      <c r="C42" s="292">
        <f>SUM(C34:C41)</f>
        <v>165061813.99000001</v>
      </c>
      <c r="D42" s="292">
        <f>SUM(D34:D41)</f>
        <v>1028033237.09</v>
      </c>
      <c r="E42" s="292">
        <f>SUM(E34:E41)</f>
        <v>56420.499999999993</v>
      </c>
      <c r="F42" s="292">
        <f t="shared" si="10"/>
        <v>15295.352276211661</v>
      </c>
      <c r="G42" s="292">
        <f t="shared" si="11"/>
        <v>2925.5645375351164</v>
      </c>
      <c r="H42" s="160">
        <f t="shared" si="12"/>
        <v>18220.916813746779</v>
      </c>
    </row>
    <row r="43" spans="1:8" ht="12.75" customHeight="1" x14ac:dyDescent="0.2">
      <c r="A43" s="98"/>
      <c r="B43" s="288"/>
      <c r="C43" s="288"/>
      <c r="D43" s="288"/>
      <c r="E43" s="288"/>
      <c r="F43" s="288"/>
      <c r="G43" s="288"/>
      <c r="H43" s="84"/>
    </row>
    <row r="44" spans="1:8" ht="12.75" customHeight="1" x14ac:dyDescent="0.2">
      <c r="A44" s="98" t="s">
        <v>64</v>
      </c>
      <c r="B44" s="292">
        <f>B16+B30</f>
        <v>1188692215.46</v>
      </c>
      <c r="C44" s="292">
        <f>C16+C30</f>
        <v>689196271.43999994</v>
      </c>
      <c r="D44" s="292">
        <f t="shared" si="13"/>
        <v>1877888486.9000001</v>
      </c>
      <c r="E44" s="292">
        <f>E16+E30</f>
        <v>43462</v>
      </c>
      <c r="F44" s="292">
        <f>B44/E44</f>
        <v>27350.149911646957</v>
      </c>
      <c r="G44" s="292">
        <f>C44/E44</f>
        <v>15857.444927522893</v>
      </c>
      <c r="H44" s="160">
        <f>SUM(F44:G44)</f>
        <v>43207.594839169848</v>
      </c>
    </row>
    <row r="45" spans="1:8" ht="12.75" customHeight="1" x14ac:dyDescent="0.2">
      <c r="A45" s="100"/>
      <c r="B45" s="288"/>
      <c r="C45" s="288"/>
      <c r="D45" s="288"/>
      <c r="E45" s="288"/>
      <c r="F45" s="288"/>
      <c r="G45" s="288"/>
      <c r="H45" s="84"/>
    </row>
    <row r="46" spans="1:8" ht="12.75" customHeight="1" x14ac:dyDescent="0.2">
      <c r="A46" s="250" t="s">
        <v>105</v>
      </c>
      <c r="B46" s="200">
        <f>B42+B44</f>
        <v>2051663638.5599999</v>
      </c>
      <c r="C46" s="200">
        <f>C42+C44</f>
        <v>854258085.42999995</v>
      </c>
      <c r="D46" s="200">
        <f>D42+D44</f>
        <v>2905921723.9900002</v>
      </c>
      <c r="E46" s="200">
        <f>E42+E44</f>
        <v>99882.5</v>
      </c>
      <c r="F46" s="200">
        <f>B46/E46</f>
        <v>20540.771792456137</v>
      </c>
      <c r="G46" s="200">
        <f>C46/E46</f>
        <v>8552.6301947788652</v>
      </c>
      <c r="H46" s="201">
        <f>SUM(F46:G46)</f>
        <v>29093.401987235004</v>
      </c>
    </row>
    <row r="50" spans="1:1" ht="12.75" customHeight="1" x14ac:dyDescent="0.2">
      <c r="A50" s="34" t="s">
        <v>250</v>
      </c>
    </row>
  </sheetData>
  <mergeCells count="1">
    <mergeCell ref="A1:H1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rgb="FF92D050"/>
    <pageSetUpPr fitToPage="1"/>
  </sheetPr>
  <dimension ref="A1:H41"/>
  <sheetViews>
    <sheetView zoomScaleNormal="100" workbookViewId="0">
      <pane ySplit="3" topLeftCell="A10" activePane="bottomLeft" state="frozenSplit"/>
      <selection activeCell="S23" sqref="S23"/>
      <selection pane="bottomLeft" activeCell="H34" sqref="H34"/>
    </sheetView>
  </sheetViews>
  <sheetFormatPr defaultColWidth="11.44140625" defaultRowHeight="10.199999999999999" x14ac:dyDescent="0.2"/>
  <cols>
    <col min="1" max="1" width="24.109375" style="1" customWidth="1"/>
    <col min="2" max="2" width="10.33203125" style="14" customWidth="1"/>
    <col min="3" max="3" width="8.6640625" style="14" customWidth="1"/>
    <col min="4" max="4" width="10.88671875" style="14" customWidth="1"/>
    <col min="5" max="5" width="11.44140625" style="14" customWidth="1"/>
    <col min="6" max="6" width="7.44140625" style="14" customWidth="1"/>
    <col min="7" max="16384" width="11.44140625" style="1"/>
  </cols>
  <sheetData>
    <row r="1" spans="1:8" ht="13.2" x14ac:dyDescent="0.25">
      <c r="A1" s="279" t="s">
        <v>323</v>
      </c>
      <c r="B1" s="261"/>
      <c r="C1" s="261"/>
      <c r="D1" s="261"/>
      <c r="E1" s="261"/>
      <c r="F1" s="261"/>
    </row>
    <row r="2" spans="1:8" ht="11.25" customHeight="1" x14ac:dyDescent="0.2">
      <c r="A2" s="264" t="s">
        <v>260</v>
      </c>
      <c r="B2" s="265"/>
      <c r="C2" s="265"/>
      <c r="D2" s="265"/>
      <c r="E2" s="265"/>
      <c r="F2" s="266"/>
    </row>
    <row r="3" spans="1:8" ht="35.25" customHeight="1" x14ac:dyDescent="0.2">
      <c r="A3" s="210" t="s">
        <v>93</v>
      </c>
      <c r="B3" s="211" t="s">
        <v>180</v>
      </c>
      <c r="C3" s="211" t="s">
        <v>183</v>
      </c>
      <c r="D3" s="212" t="s">
        <v>109</v>
      </c>
      <c r="E3" s="211" t="s">
        <v>181</v>
      </c>
      <c r="F3" s="213" t="s">
        <v>45</v>
      </c>
    </row>
    <row r="4" spans="1:8" ht="11.25" customHeight="1" x14ac:dyDescent="0.2">
      <c r="A4" s="72" t="s">
        <v>99</v>
      </c>
      <c r="C4" s="1"/>
      <c r="F4" s="67"/>
    </row>
    <row r="5" spans="1:8" ht="11.25" customHeight="1" x14ac:dyDescent="0.2">
      <c r="A5" s="82" t="s">
        <v>94</v>
      </c>
      <c r="B5" s="309">
        <v>21870.890800000001</v>
      </c>
      <c r="C5" s="309">
        <v>1706.0275200000001</v>
      </c>
      <c r="D5" s="309">
        <v>1053.20399</v>
      </c>
      <c r="E5" s="331">
        <v>5004.9291900000007</v>
      </c>
      <c r="F5" s="104">
        <f>SUM(B5:E5)</f>
        <v>29635.051500000001</v>
      </c>
    </row>
    <row r="6" spans="1:8" ht="11.25" customHeight="1" x14ac:dyDescent="0.2">
      <c r="A6" s="82" t="s">
        <v>95</v>
      </c>
      <c r="B6" s="309">
        <v>20397.005579999997</v>
      </c>
      <c r="C6" s="309">
        <v>1470.13625</v>
      </c>
      <c r="D6" s="309">
        <v>2173.09915</v>
      </c>
      <c r="E6" s="331">
        <v>5078.4523499999996</v>
      </c>
      <c r="F6" s="104">
        <f>SUM(B6:E6)</f>
        <v>29118.693329999995</v>
      </c>
    </row>
    <row r="7" spans="1:8" ht="11.25" customHeight="1" x14ac:dyDescent="0.2">
      <c r="A7" s="82" t="s">
        <v>96</v>
      </c>
      <c r="B7" s="309">
        <v>32622.457289999998</v>
      </c>
      <c r="C7" s="309">
        <v>3681.16498</v>
      </c>
      <c r="D7" s="309">
        <v>5490.9329200000002</v>
      </c>
      <c r="E7" s="331">
        <v>9243.5141100000001</v>
      </c>
      <c r="F7" s="104">
        <f>SUM(B7:E7)</f>
        <v>51038.069300000003</v>
      </c>
    </row>
    <row r="8" spans="1:8" ht="11.25" customHeight="1" x14ac:dyDescent="0.2">
      <c r="A8" s="82" t="s">
        <v>97</v>
      </c>
      <c r="B8" s="309">
        <v>26294.4944</v>
      </c>
      <c r="C8" s="309">
        <v>5383.7689299999993</v>
      </c>
      <c r="D8" s="309">
        <v>10750.368550000001</v>
      </c>
      <c r="E8" s="331">
        <v>11601.435449999999</v>
      </c>
      <c r="F8" s="104">
        <f>SUM(B8:E8)</f>
        <v>54030.067329999998</v>
      </c>
      <c r="H8" s="48"/>
    </row>
    <row r="9" spans="1:8" ht="11.25" customHeight="1" x14ac:dyDescent="0.2">
      <c r="A9" s="82" t="s">
        <v>98</v>
      </c>
      <c r="B9" s="309">
        <v>12796.92627</v>
      </c>
      <c r="C9" s="309">
        <v>11381.457699999999</v>
      </c>
      <c r="D9" s="331">
        <v>20331.584870000002</v>
      </c>
      <c r="E9" s="331">
        <v>17108.762559999999</v>
      </c>
      <c r="F9" s="104">
        <f>SUM(B9:E9)</f>
        <v>61618.731400000004</v>
      </c>
    </row>
    <row r="10" spans="1:8" ht="11.25" customHeight="1" x14ac:dyDescent="0.2">
      <c r="A10" s="64" t="s">
        <v>100</v>
      </c>
      <c r="B10" s="332"/>
      <c r="C10" s="333"/>
      <c r="D10" s="333"/>
      <c r="E10" s="333"/>
      <c r="F10" s="67"/>
    </row>
    <row r="11" spans="1:8" x14ac:dyDescent="0.2">
      <c r="A11" s="82" t="s">
        <v>94</v>
      </c>
      <c r="B11" s="334">
        <f t="shared" ref="B11:E15" si="0">B5/$F5%</f>
        <v>73.800751788806565</v>
      </c>
      <c r="C11" s="335">
        <f>C5/$F5%</f>
        <v>5.7567894558914467</v>
      </c>
      <c r="D11" s="335">
        <f t="shared" si="0"/>
        <v>3.5539131423476684</v>
      </c>
      <c r="E11" s="334">
        <f>E5/$F5%</f>
        <v>16.88854561295431</v>
      </c>
      <c r="F11" s="290">
        <f>F5/$F5%</f>
        <v>100</v>
      </c>
    </row>
    <row r="12" spans="1:8" x14ac:dyDescent="0.2">
      <c r="A12" s="82" t="s">
        <v>95</v>
      </c>
      <c r="B12" s="335">
        <f t="shared" si="0"/>
        <v>70.047805197995132</v>
      </c>
      <c r="C12" s="335">
        <f t="shared" si="0"/>
        <v>5.0487713625713031</v>
      </c>
      <c r="D12" s="335">
        <f t="shared" si="0"/>
        <v>7.4629006369634387</v>
      </c>
      <c r="E12" s="334">
        <f t="shared" si="0"/>
        <v>17.440522802470134</v>
      </c>
      <c r="F12" s="290">
        <f>F6/$F6%</f>
        <v>100</v>
      </c>
    </row>
    <row r="13" spans="1:8" x14ac:dyDescent="0.2">
      <c r="A13" s="82" t="s">
        <v>96</v>
      </c>
      <c r="B13" s="335">
        <f t="shared" si="0"/>
        <v>63.917890581335136</v>
      </c>
      <c r="C13" s="335">
        <f t="shared" si="0"/>
        <v>7.2125866642059675</v>
      </c>
      <c r="D13" s="335">
        <f t="shared" si="0"/>
        <v>10.758504377829198</v>
      </c>
      <c r="E13" s="334">
        <f t="shared" si="0"/>
        <v>18.111018376629698</v>
      </c>
      <c r="F13" s="290">
        <f>F7/$F7%</f>
        <v>100</v>
      </c>
    </row>
    <row r="14" spans="1:8" x14ac:dyDescent="0.2">
      <c r="A14" s="82" t="s">
        <v>97</v>
      </c>
      <c r="B14" s="335">
        <f t="shared" si="0"/>
        <v>48.666410573580904</v>
      </c>
      <c r="C14" s="335">
        <f t="shared" si="0"/>
        <v>9.9643942642482717</v>
      </c>
      <c r="D14" s="335">
        <f t="shared" si="0"/>
        <v>19.897011203668995</v>
      </c>
      <c r="E14" s="334">
        <f t="shared" si="0"/>
        <v>21.472183958501834</v>
      </c>
      <c r="F14" s="290">
        <f>F8/$F8%</f>
        <v>100</v>
      </c>
    </row>
    <row r="15" spans="1:8" x14ac:dyDescent="0.2">
      <c r="A15" s="82" t="s">
        <v>98</v>
      </c>
      <c r="B15" s="335">
        <f t="shared" si="0"/>
        <v>20.76791582567375</v>
      </c>
      <c r="C15" s="335">
        <f t="shared" si="0"/>
        <v>18.470775755049054</v>
      </c>
      <c r="D15" s="336">
        <f t="shared" si="0"/>
        <v>32.99578619692258</v>
      </c>
      <c r="E15" s="334">
        <f t="shared" si="0"/>
        <v>27.765522222354612</v>
      </c>
      <c r="F15" s="290">
        <f>F9/$F9%</f>
        <v>100</v>
      </c>
    </row>
    <row r="16" spans="1:8" x14ac:dyDescent="0.2">
      <c r="A16" s="82"/>
      <c r="B16" s="337"/>
      <c r="C16" s="337"/>
      <c r="D16" s="337"/>
      <c r="E16" s="337"/>
      <c r="F16" s="79"/>
    </row>
    <row r="17" spans="1:6" x14ac:dyDescent="0.2">
      <c r="A17" s="72" t="s">
        <v>101</v>
      </c>
      <c r="B17" s="332"/>
      <c r="C17" s="161"/>
      <c r="D17" s="332"/>
      <c r="E17" s="332"/>
      <c r="F17" s="67"/>
    </row>
    <row r="18" spans="1:6" x14ac:dyDescent="0.2">
      <c r="A18" s="82" t="s">
        <v>94</v>
      </c>
      <c r="B18" s="331">
        <v>1973.2873100000002</v>
      </c>
      <c r="C18" s="309">
        <v>141.98836</v>
      </c>
      <c r="D18" s="309">
        <v>50.630609999999997</v>
      </c>
      <c r="E18" s="331">
        <v>191.28120999999999</v>
      </c>
      <c r="F18" s="104">
        <f>SUM(B18:E18)</f>
        <v>2357.1874900000003</v>
      </c>
    </row>
    <row r="19" spans="1:6" x14ac:dyDescent="0.2">
      <c r="A19" s="82" t="s">
        <v>95</v>
      </c>
      <c r="B19" s="331">
        <v>2642.2340899999999</v>
      </c>
      <c r="C19" s="309">
        <v>129.90049000000002</v>
      </c>
      <c r="D19" s="309">
        <v>113.65214</v>
      </c>
      <c r="E19" s="331">
        <v>542.33023000000003</v>
      </c>
      <c r="F19" s="104">
        <f>SUM(B19:E19)</f>
        <v>3428.1169500000001</v>
      </c>
    </row>
    <row r="20" spans="1:6" x14ac:dyDescent="0.2">
      <c r="A20" s="82" t="s">
        <v>96</v>
      </c>
      <c r="B20" s="309">
        <v>5025.3501399999996</v>
      </c>
      <c r="C20" s="309">
        <v>306.86405999999999</v>
      </c>
      <c r="D20" s="309">
        <v>286.00695000000002</v>
      </c>
      <c r="E20" s="309">
        <v>295.47414000000003</v>
      </c>
      <c r="F20" s="104">
        <f>SUM(B20:E20)</f>
        <v>5913.6952899999997</v>
      </c>
    </row>
    <row r="21" spans="1:6" x14ac:dyDescent="0.2">
      <c r="A21" s="82" t="s">
        <v>97</v>
      </c>
      <c r="B21" s="309">
        <v>10523.194820000001</v>
      </c>
      <c r="C21" s="309">
        <v>617.11775999999998</v>
      </c>
      <c r="D21" s="309">
        <v>522.62105999999994</v>
      </c>
      <c r="E21" s="309">
        <v>847.08461</v>
      </c>
      <c r="F21" s="104">
        <f>SUM(B21:E21)</f>
        <v>12510.018249999999</v>
      </c>
    </row>
    <row r="22" spans="1:6" x14ac:dyDescent="0.2">
      <c r="A22" s="82" t="s">
        <v>98</v>
      </c>
      <c r="B22" s="309">
        <v>21524.124530000001</v>
      </c>
      <c r="C22" s="309">
        <v>3266.9123100000002</v>
      </c>
      <c r="D22" s="331">
        <v>1518.2221200000001</v>
      </c>
      <c r="E22" s="309">
        <v>2295.1662099999999</v>
      </c>
      <c r="F22" s="104">
        <f>SUM(B22:E22)</f>
        <v>28604.425169999999</v>
      </c>
    </row>
    <row r="23" spans="1:6" ht="12.75" customHeight="1" x14ac:dyDescent="0.2">
      <c r="A23" s="64" t="s">
        <v>102</v>
      </c>
      <c r="B23" s="332"/>
      <c r="C23" s="333"/>
      <c r="D23" s="333"/>
      <c r="E23" s="333"/>
      <c r="F23" s="81"/>
    </row>
    <row r="24" spans="1:6" x14ac:dyDescent="0.2">
      <c r="A24" s="82" t="s">
        <v>94</v>
      </c>
      <c r="B24" s="334">
        <f>B18/$F18%</f>
        <v>83.713634081775993</v>
      </c>
      <c r="C24" s="335">
        <f t="shared" ref="C24:E28" si="1">C18/$F18%</f>
        <v>6.0236345476277746</v>
      </c>
      <c r="D24" s="335">
        <f t="shared" si="1"/>
        <v>2.147924601449501</v>
      </c>
      <c r="E24" s="334">
        <f>E18/$F18%</f>
        <v>8.1148067691467336</v>
      </c>
      <c r="F24" s="290">
        <f>F18/$F18%</f>
        <v>100</v>
      </c>
    </row>
    <row r="25" spans="1:6" x14ac:dyDescent="0.2">
      <c r="A25" s="82" t="s">
        <v>95</v>
      </c>
      <c r="B25" s="334">
        <f>B19/$F19%</f>
        <v>77.075377781379359</v>
      </c>
      <c r="C25" s="335">
        <f t="shared" si="1"/>
        <v>3.7892665826351113</v>
      </c>
      <c r="D25" s="335">
        <f t="shared" si="1"/>
        <v>3.3152935462134683</v>
      </c>
      <c r="E25" s="334">
        <f t="shared" si="1"/>
        <v>15.820062089772053</v>
      </c>
      <c r="F25" s="290">
        <f>F19/$F19%</f>
        <v>99.999999999999986</v>
      </c>
    </row>
    <row r="26" spans="1:6" x14ac:dyDescent="0.2">
      <c r="A26" s="82" t="s">
        <v>96</v>
      </c>
      <c r="B26" s="334">
        <f>B20/$F20%</f>
        <v>84.978171744794111</v>
      </c>
      <c r="C26" s="335">
        <f t="shared" si="1"/>
        <v>5.1890407765666264</v>
      </c>
      <c r="D26" s="335">
        <f t="shared" si="1"/>
        <v>4.8363491180148381</v>
      </c>
      <c r="E26" s="334">
        <f t="shared" si="1"/>
        <v>4.9964383606244285</v>
      </c>
      <c r="F26" s="290">
        <f>F20/$F20%</f>
        <v>100</v>
      </c>
    </row>
    <row r="27" spans="1:6" x14ac:dyDescent="0.2">
      <c r="A27" s="82" t="s">
        <v>97</v>
      </c>
      <c r="B27" s="334">
        <f>B21/$F21%</f>
        <v>84.118141234526192</v>
      </c>
      <c r="C27" s="335">
        <f t="shared" si="1"/>
        <v>4.9329884870471714</v>
      </c>
      <c r="D27" s="335">
        <f t="shared" si="1"/>
        <v>4.1776202844468271</v>
      </c>
      <c r="E27" s="334">
        <f t="shared" si="1"/>
        <v>6.7712499939798256</v>
      </c>
      <c r="F27" s="290">
        <f>F21/$F21%</f>
        <v>100</v>
      </c>
    </row>
    <row r="28" spans="1:6" x14ac:dyDescent="0.2">
      <c r="A28" s="82" t="s">
        <v>98</v>
      </c>
      <c r="B28" s="334">
        <f>B22/$F22%</f>
        <v>75.247533911551088</v>
      </c>
      <c r="C28" s="335">
        <f>C22/$F22%</f>
        <v>11.421003185990612</v>
      </c>
      <c r="D28" s="336">
        <f t="shared" si="1"/>
        <v>5.3076477187602942</v>
      </c>
      <c r="E28" s="334">
        <f>E22/$F22%</f>
        <v>8.0238151836980265</v>
      </c>
      <c r="F28" s="290">
        <f>F22/$F22%</f>
        <v>100.00000000000001</v>
      </c>
    </row>
    <row r="29" spans="1:6" x14ac:dyDescent="0.2">
      <c r="A29" s="82"/>
      <c r="B29" s="335"/>
      <c r="C29" s="335"/>
      <c r="D29" s="335"/>
      <c r="E29" s="335"/>
      <c r="F29" s="290"/>
    </row>
    <row r="30" spans="1:6" x14ac:dyDescent="0.2">
      <c r="A30" s="72" t="s">
        <v>103</v>
      </c>
      <c r="B30" s="332"/>
      <c r="C30" s="332"/>
      <c r="D30" s="332"/>
      <c r="E30" s="332"/>
      <c r="F30" s="338"/>
    </row>
    <row r="31" spans="1:6" x14ac:dyDescent="0.2">
      <c r="A31" s="82" t="s">
        <v>94</v>
      </c>
      <c r="B31" s="339">
        <f>B5+B18</f>
        <v>23844.178110000001</v>
      </c>
      <c r="C31" s="339">
        <f t="shared" ref="B31:E35" si="2">C5+C18</f>
        <v>1848.0158800000002</v>
      </c>
      <c r="D31" s="339">
        <f t="shared" si="2"/>
        <v>1103.8345999999999</v>
      </c>
      <c r="E31" s="339">
        <f t="shared" si="2"/>
        <v>5196.2104000000008</v>
      </c>
      <c r="F31" s="340">
        <f>F5+F18</f>
        <v>31992.238990000002</v>
      </c>
    </row>
    <row r="32" spans="1:6" x14ac:dyDescent="0.2">
      <c r="A32" s="82" t="s">
        <v>95</v>
      </c>
      <c r="B32" s="339">
        <f t="shared" si="2"/>
        <v>23039.239669999995</v>
      </c>
      <c r="C32" s="339">
        <f t="shared" si="2"/>
        <v>1600.03674</v>
      </c>
      <c r="D32" s="339">
        <f t="shared" si="2"/>
        <v>2286.7512900000002</v>
      </c>
      <c r="E32" s="339">
        <f t="shared" si="2"/>
        <v>5620.7825799999991</v>
      </c>
      <c r="F32" s="340">
        <f>F6+F19</f>
        <v>32546.810279999994</v>
      </c>
    </row>
    <row r="33" spans="1:6" x14ac:dyDescent="0.2">
      <c r="A33" s="82" t="s">
        <v>96</v>
      </c>
      <c r="B33" s="339">
        <f t="shared" si="2"/>
        <v>37647.807430000001</v>
      </c>
      <c r="C33" s="339">
        <f t="shared" si="2"/>
        <v>3988.0290399999999</v>
      </c>
      <c r="D33" s="339">
        <f t="shared" si="2"/>
        <v>5776.9398700000002</v>
      </c>
      <c r="E33" s="339">
        <f t="shared" si="2"/>
        <v>9538.9882500000003</v>
      </c>
      <c r="F33" s="340">
        <f>F7+F20</f>
        <v>56951.764590000006</v>
      </c>
    </row>
    <row r="34" spans="1:6" x14ac:dyDescent="0.2">
      <c r="A34" s="82" t="s">
        <v>97</v>
      </c>
      <c r="B34" s="339">
        <f t="shared" si="2"/>
        <v>36817.68922</v>
      </c>
      <c r="C34" s="339">
        <f t="shared" si="2"/>
        <v>6000.8866899999994</v>
      </c>
      <c r="D34" s="339">
        <f t="shared" si="2"/>
        <v>11272.989610000001</v>
      </c>
      <c r="E34" s="339">
        <f t="shared" si="2"/>
        <v>12448.520059999999</v>
      </c>
      <c r="F34" s="340">
        <f>F8+F21</f>
        <v>66540.085579999999</v>
      </c>
    </row>
    <row r="35" spans="1:6" x14ac:dyDescent="0.2">
      <c r="A35" s="82" t="s">
        <v>98</v>
      </c>
      <c r="B35" s="339">
        <f t="shared" si="2"/>
        <v>34321.050799999997</v>
      </c>
      <c r="C35" s="339">
        <f t="shared" si="2"/>
        <v>14648.370009999999</v>
      </c>
      <c r="D35" s="339">
        <f t="shared" si="2"/>
        <v>21849.806990000001</v>
      </c>
      <c r="E35" s="339">
        <f t="shared" si="2"/>
        <v>19403.928769999999</v>
      </c>
      <c r="F35" s="340">
        <f>F9+F22</f>
        <v>90223.156570000006</v>
      </c>
    </row>
    <row r="36" spans="1:6" x14ac:dyDescent="0.2">
      <c r="A36" s="64" t="s">
        <v>104</v>
      </c>
      <c r="B36" s="332"/>
      <c r="C36" s="333"/>
      <c r="D36" s="333"/>
      <c r="E36" s="333"/>
      <c r="F36" s="163"/>
    </row>
    <row r="37" spans="1:6" x14ac:dyDescent="0.2">
      <c r="A37" s="82" t="s">
        <v>94</v>
      </c>
      <c r="B37" s="335">
        <f t="shared" ref="B37:E41" si="3">B31/$F31%</f>
        <v>74.531132745829737</v>
      </c>
      <c r="C37" s="335">
        <f t="shared" si="3"/>
        <v>5.7764505965888944</v>
      </c>
      <c r="D37" s="335">
        <f t="shared" si="3"/>
        <v>3.4503199364853199</v>
      </c>
      <c r="E37" s="335">
        <f t="shared" si="3"/>
        <v>16.242096721096043</v>
      </c>
      <c r="F37" s="290">
        <f>F32/$F32%</f>
        <v>100</v>
      </c>
    </row>
    <row r="38" spans="1:6" x14ac:dyDescent="0.2">
      <c r="A38" s="82" t="s">
        <v>95</v>
      </c>
      <c r="B38" s="335">
        <f t="shared" si="3"/>
        <v>70.788011088624557</v>
      </c>
      <c r="C38" s="335">
        <f t="shared" si="3"/>
        <v>4.916109216955193</v>
      </c>
      <c r="D38" s="335">
        <f t="shared" si="3"/>
        <v>7.0260380981334078</v>
      </c>
      <c r="E38" s="335">
        <f t="shared" si="3"/>
        <v>17.269841596286838</v>
      </c>
      <c r="F38" s="290">
        <f>F33/$F33%</f>
        <v>100</v>
      </c>
    </row>
    <row r="39" spans="1:6" x14ac:dyDescent="0.2">
      <c r="A39" s="82" t="s">
        <v>96</v>
      </c>
      <c r="B39" s="335">
        <f t="shared" si="3"/>
        <v>66.104725114365408</v>
      </c>
      <c r="C39" s="335">
        <f t="shared" si="3"/>
        <v>7.0024679107137731</v>
      </c>
      <c r="D39" s="335">
        <f t="shared" si="3"/>
        <v>10.143566071373943</v>
      </c>
      <c r="E39" s="335">
        <f>E33/$F33%</f>
        <v>16.749240903546866</v>
      </c>
      <c r="F39" s="290">
        <f>F34/$F34%</f>
        <v>99.999999999999986</v>
      </c>
    </row>
    <row r="40" spans="1:6" x14ac:dyDescent="0.2">
      <c r="A40" s="82" t="s">
        <v>97</v>
      </c>
      <c r="B40" s="335">
        <f t="shared" si="3"/>
        <v>55.331592827205974</v>
      </c>
      <c r="C40" s="335">
        <f t="shared" si="3"/>
        <v>9.0184535196986424</v>
      </c>
      <c r="D40" s="335">
        <f t="shared" si="3"/>
        <v>16.941651805431899</v>
      </c>
      <c r="E40" s="335">
        <f t="shared" si="3"/>
        <v>18.708301847663474</v>
      </c>
      <c r="F40" s="290">
        <f>F35/$F35%</f>
        <v>100</v>
      </c>
    </row>
    <row r="41" spans="1:6" x14ac:dyDescent="0.2">
      <c r="A41" s="105" t="s">
        <v>98</v>
      </c>
      <c r="B41" s="341">
        <f t="shared" si="3"/>
        <v>38.040179599980931</v>
      </c>
      <c r="C41" s="341">
        <f t="shared" si="3"/>
        <v>16.235709951729522</v>
      </c>
      <c r="D41" s="341">
        <f t="shared" si="3"/>
        <v>24.217515569905537</v>
      </c>
      <c r="E41" s="202">
        <f t="shared" si="3"/>
        <v>21.506594878384</v>
      </c>
      <c r="F41" s="342">
        <f>F35/$F35%</f>
        <v>100</v>
      </c>
    </row>
  </sheetData>
  <phoneticPr fontId="4" type="noConversion"/>
  <pageMargins left="0.19685039370078741" right="0.19685039370078741" top="0.19685039370078741" bottom="0.19685039370078741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0">
    <tabColor rgb="FF92D050"/>
    <pageSetUpPr fitToPage="1"/>
  </sheetPr>
  <dimension ref="A1:Q45"/>
  <sheetViews>
    <sheetView zoomScaleNormal="100" workbookViewId="0">
      <pane ySplit="3" topLeftCell="A22" activePane="bottomLeft" state="frozenSplit"/>
      <selection activeCell="S23" sqref="S23"/>
      <selection pane="bottomLeft" activeCell="Q44" sqref="Q44"/>
    </sheetView>
  </sheetViews>
  <sheetFormatPr defaultColWidth="11.44140625" defaultRowHeight="10.199999999999999" x14ac:dyDescent="0.2"/>
  <cols>
    <col min="1" max="1" width="21.5546875" style="1" customWidth="1"/>
    <col min="2" max="3" width="9.109375" style="2" customWidth="1"/>
    <col min="4" max="6" width="9.109375" style="14" customWidth="1"/>
    <col min="7" max="9" width="9.33203125" style="14" customWidth="1"/>
    <col min="10" max="14" width="9.109375" style="1" customWidth="1"/>
    <col min="15" max="16384" width="11.44140625" style="1"/>
  </cols>
  <sheetData>
    <row r="1" spans="1:17" ht="13.2" x14ac:dyDescent="0.25">
      <c r="A1" s="279" t="s">
        <v>323</v>
      </c>
      <c r="B1" s="261"/>
      <c r="C1" s="261"/>
      <c r="D1" s="261"/>
      <c r="E1" s="261"/>
      <c r="F1" s="261"/>
      <c r="G1" s="261"/>
      <c r="H1" s="145"/>
      <c r="I1" s="145"/>
      <c r="J1" s="14"/>
      <c r="K1" s="14"/>
      <c r="L1" s="14"/>
      <c r="M1" s="14"/>
      <c r="N1" s="14"/>
      <c r="O1" s="14"/>
    </row>
    <row r="2" spans="1:17" ht="13.2" x14ac:dyDescent="0.25">
      <c r="A2" s="264" t="s">
        <v>324</v>
      </c>
      <c r="B2" s="280"/>
      <c r="C2" s="280"/>
      <c r="D2" s="280"/>
      <c r="E2" s="280"/>
      <c r="F2" s="280"/>
      <c r="G2" s="280"/>
      <c r="H2" s="145"/>
      <c r="I2" s="145"/>
    </row>
    <row r="3" spans="1:17" x14ac:dyDescent="0.2">
      <c r="A3" s="214"/>
      <c r="B3" s="215" t="s">
        <v>29</v>
      </c>
      <c r="C3" s="215" t="s">
        <v>30</v>
      </c>
      <c r="D3" s="215" t="s">
        <v>31</v>
      </c>
      <c r="E3" s="215" t="s">
        <v>158</v>
      </c>
      <c r="F3" s="215" t="s">
        <v>159</v>
      </c>
      <c r="G3" s="215" t="s">
        <v>161</v>
      </c>
      <c r="H3" s="215" t="s">
        <v>162</v>
      </c>
      <c r="I3" s="215" t="s">
        <v>164</v>
      </c>
      <c r="J3" s="215" t="s">
        <v>168</v>
      </c>
      <c r="K3" s="215" t="s">
        <v>182</v>
      </c>
      <c r="L3" s="216" t="s">
        <v>246</v>
      </c>
      <c r="M3" s="216" t="s">
        <v>251</v>
      </c>
      <c r="N3" s="310" t="s">
        <v>258</v>
      </c>
      <c r="O3" s="310" t="s">
        <v>262</v>
      </c>
      <c r="P3" s="310" t="s">
        <v>320</v>
      </c>
      <c r="Q3" s="310" t="s">
        <v>325</v>
      </c>
    </row>
    <row r="4" spans="1:17" x14ac:dyDescent="0.2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2"/>
      <c r="L4" s="2"/>
      <c r="M4" s="2"/>
      <c r="N4" s="2"/>
      <c r="O4" s="2"/>
      <c r="Q4" s="343"/>
    </row>
    <row r="5" spans="1:17" x14ac:dyDescent="0.2">
      <c r="A5" s="82" t="s">
        <v>32</v>
      </c>
      <c r="B5" s="45" t="s">
        <v>33</v>
      </c>
      <c r="C5" s="45" t="s">
        <v>33</v>
      </c>
      <c r="D5" s="45" t="s">
        <v>33</v>
      </c>
      <c r="E5" s="45" t="s">
        <v>33</v>
      </c>
      <c r="F5" s="45" t="s">
        <v>33</v>
      </c>
      <c r="G5" s="45" t="s">
        <v>33</v>
      </c>
      <c r="H5" s="45" t="s">
        <v>33</v>
      </c>
      <c r="I5" s="45" t="s">
        <v>33</v>
      </c>
      <c r="J5" s="45" t="s">
        <v>33</v>
      </c>
      <c r="K5" s="45" t="s">
        <v>33</v>
      </c>
      <c r="L5" s="45" t="s">
        <v>33</v>
      </c>
      <c r="M5" s="45" t="s">
        <v>33</v>
      </c>
      <c r="N5" s="45" t="s">
        <v>33</v>
      </c>
      <c r="O5" s="45" t="s">
        <v>33</v>
      </c>
      <c r="P5" s="45" t="s">
        <v>33</v>
      </c>
      <c r="Q5" s="311" t="s">
        <v>33</v>
      </c>
    </row>
    <row r="6" spans="1:17" x14ac:dyDescent="0.2">
      <c r="A6" s="82" t="s">
        <v>275</v>
      </c>
      <c r="B6" s="287">
        <v>5602.0835229898594</v>
      </c>
      <c r="C6" s="287">
        <v>5294.0656695399211</v>
      </c>
      <c r="D6" s="287">
        <v>4835</v>
      </c>
      <c r="E6" s="287">
        <v>4232</v>
      </c>
      <c r="F6" s="287">
        <v>4246.8916825300557</v>
      </c>
      <c r="G6" s="287">
        <v>3965</v>
      </c>
      <c r="H6" s="287">
        <v>3530</v>
      </c>
      <c r="I6" s="287">
        <v>4787</v>
      </c>
      <c r="J6" s="287">
        <v>3310</v>
      </c>
      <c r="K6" s="237">
        <v>3059.3925800000002</v>
      </c>
      <c r="L6" s="287">
        <v>3469</v>
      </c>
      <c r="M6" s="287">
        <v>3410</v>
      </c>
      <c r="N6" s="287">
        <v>2589</v>
      </c>
      <c r="O6" s="287">
        <v>2207</v>
      </c>
      <c r="P6" s="287">
        <v>2762</v>
      </c>
      <c r="Q6" s="311">
        <v>2766</v>
      </c>
    </row>
    <row r="7" spans="1:17" x14ac:dyDescent="0.2">
      <c r="A7" s="82" t="s">
        <v>288</v>
      </c>
      <c r="B7" s="45">
        <v>45.25388078999999</v>
      </c>
      <c r="C7" s="45">
        <v>39.458317780000009</v>
      </c>
      <c r="D7" s="45">
        <v>16</v>
      </c>
      <c r="E7" s="45">
        <v>15</v>
      </c>
      <c r="F7" s="45">
        <v>10.55501686</v>
      </c>
      <c r="G7" s="45">
        <v>9</v>
      </c>
      <c r="H7" s="45">
        <v>20</v>
      </c>
      <c r="I7" s="45">
        <v>40</v>
      </c>
      <c r="J7" s="45">
        <v>22</v>
      </c>
      <c r="K7" s="45">
        <v>103.47067</v>
      </c>
      <c r="L7" s="45">
        <v>49</v>
      </c>
      <c r="M7" s="45">
        <v>55</v>
      </c>
      <c r="N7" s="45">
        <v>57</v>
      </c>
      <c r="O7" s="45">
        <v>89</v>
      </c>
      <c r="P7" s="1">
        <v>38</v>
      </c>
      <c r="Q7" s="1">
        <v>54</v>
      </c>
    </row>
    <row r="8" spans="1:17" x14ac:dyDescent="0.2">
      <c r="A8" s="82" t="s">
        <v>42</v>
      </c>
      <c r="B8" s="45" t="s">
        <v>33</v>
      </c>
      <c r="C8" s="45" t="s">
        <v>33</v>
      </c>
      <c r="D8" s="45" t="s">
        <v>33</v>
      </c>
      <c r="E8" s="45" t="s">
        <v>33</v>
      </c>
      <c r="F8" s="45" t="s">
        <v>33</v>
      </c>
      <c r="G8" s="45" t="s">
        <v>33</v>
      </c>
      <c r="H8" s="45" t="s">
        <v>33</v>
      </c>
      <c r="I8" s="45" t="s">
        <v>33</v>
      </c>
      <c r="J8" s="45" t="s">
        <v>33</v>
      </c>
      <c r="K8" s="45" t="s">
        <v>33</v>
      </c>
      <c r="L8" s="45" t="s">
        <v>33</v>
      </c>
      <c r="M8" s="45" t="s">
        <v>33</v>
      </c>
      <c r="N8" s="45" t="s">
        <v>33</v>
      </c>
      <c r="O8" s="45" t="s">
        <v>33</v>
      </c>
      <c r="P8" s="45" t="s">
        <v>33</v>
      </c>
      <c r="Q8" s="311" t="s">
        <v>33</v>
      </c>
    </row>
    <row r="9" spans="1:17" x14ac:dyDescent="0.2">
      <c r="A9" s="82" t="s">
        <v>272</v>
      </c>
      <c r="B9" s="45" t="s">
        <v>33</v>
      </c>
      <c r="C9" s="45" t="s">
        <v>33</v>
      </c>
      <c r="D9" s="45" t="s">
        <v>33</v>
      </c>
      <c r="E9" s="45" t="s">
        <v>33</v>
      </c>
      <c r="F9" s="45" t="s">
        <v>33</v>
      </c>
      <c r="G9" s="45" t="s">
        <v>33</v>
      </c>
      <c r="H9" s="45" t="s">
        <v>33</v>
      </c>
      <c r="I9" s="45" t="s">
        <v>33</v>
      </c>
      <c r="J9" s="45" t="s">
        <v>33</v>
      </c>
      <c r="K9" s="45" t="s">
        <v>33</v>
      </c>
      <c r="L9" s="45" t="s">
        <v>33</v>
      </c>
      <c r="M9" s="45" t="s">
        <v>33</v>
      </c>
      <c r="N9" s="45" t="s">
        <v>33</v>
      </c>
      <c r="O9" s="45" t="s">
        <v>33</v>
      </c>
      <c r="P9" s="45" t="s">
        <v>33</v>
      </c>
      <c r="Q9" s="311" t="s">
        <v>33</v>
      </c>
    </row>
    <row r="10" spans="1:17" x14ac:dyDescent="0.2">
      <c r="A10" s="82" t="s">
        <v>273</v>
      </c>
      <c r="B10" s="9" t="s">
        <v>33</v>
      </c>
      <c r="C10" s="9">
        <v>1.55566648</v>
      </c>
      <c r="D10" s="45" t="s">
        <v>33</v>
      </c>
      <c r="E10" s="9" t="s">
        <v>33</v>
      </c>
      <c r="F10" s="45" t="s">
        <v>33</v>
      </c>
      <c r="G10" s="45" t="s">
        <v>33</v>
      </c>
      <c r="H10" s="45" t="s">
        <v>33</v>
      </c>
      <c r="I10" s="45" t="s">
        <v>33</v>
      </c>
      <c r="J10" s="45" t="s">
        <v>33</v>
      </c>
      <c r="K10" s="237">
        <v>6.7701199999999995</v>
      </c>
      <c r="L10" s="45" t="s">
        <v>33</v>
      </c>
      <c r="M10" s="45">
        <v>4</v>
      </c>
      <c r="N10" s="45">
        <v>17</v>
      </c>
      <c r="O10" s="45">
        <v>43</v>
      </c>
      <c r="P10" s="45" t="s">
        <v>33</v>
      </c>
      <c r="Q10" s="239">
        <v>10.01038</v>
      </c>
    </row>
    <row r="11" spans="1:17" x14ac:dyDescent="0.2">
      <c r="A11" s="82" t="s">
        <v>106</v>
      </c>
      <c r="B11" s="311" t="s">
        <v>33</v>
      </c>
      <c r="C11" s="311" t="s">
        <v>33</v>
      </c>
      <c r="D11" s="311" t="s">
        <v>33</v>
      </c>
      <c r="E11" s="311" t="s">
        <v>33</v>
      </c>
      <c r="F11" s="311" t="s">
        <v>33</v>
      </c>
      <c r="G11" s="311" t="s">
        <v>33</v>
      </c>
      <c r="H11" s="311" t="s">
        <v>33</v>
      </c>
      <c r="I11" s="311" t="s">
        <v>33</v>
      </c>
      <c r="J11" s="311" t="s">
        <v>33</v>
      </c>
      <c r="K11" s="237">
        <v>18.95589</v>
      </c>
      <c r="L11" s="311">
        <v>10</v>
      </c>
      <c r="M11" s="311">
        <v>12</v>
      </c>
      <c r="N11" s="311" t="s">
        <v>33</v>
      </c>
      <c r="O11" s="311" t="s">
        <v>33</v>
      </c>
      <c r="P11" s="311" t="s">
        <v>33</v>
      </c>
      <c r="Q11" s="239">
        <v>4.6811999999999996</v>
      </c>
    </row>
    <row r="12" spans="1:17" x14ac:dyDescent="0.2">
      <c r="A12" s="82" t="s">
        <v>274</v>
      </c>
      <c r="B12" s="9">
        <v>29.620551989999999</v>
      </c>
      <c r="C12" s="9">
        <v>19.593781859999996</v>
      </c>
      <c r="D12" s="9">
        <v>15</v>
      </c>
      <c r="E12" s="9">
        <v>9</v>
      </c>
      <c r="F12" s="9">
        <v>8.5517450000000004</v>
      </c>
      <c r="G12" s="9">
        <v>2</v>
      </c>
      <c r="H12" s="9">
        <v>5</v>
      </c>
      <c r="I12" s="9">
        <v>21</v>
      </c>
      <c r="J12" s="9">
        <v>5</v>
      </c>
      <c r="K12" s="237">
        <v>56.424800000000005</v>
      </c>
      <c r="L12" s="9">
        <v>168</v>
      </c>
      <c r="M12" s="9">
        <v>105</v>
      </c>
      <c r="N12" s="9">
        <v>74</v>
      </c>
      <c r="O12" s="9">
        <v>135</v>
      </c>
      <c r="P12" s="1">
        <v>31</v>
      </c>
      <c r="Q12" s="239">
        <v>4.6283000000000003</v>
      </c>
    </row>
    <row r="13" spans="1:17" x14ac:dyDescent="0.2">
      <c r="A13" s="82" t="s">
        <v>294</v>
      </c>
      <c r="B13" s="9">
        <v>174.63589975000011</v>
      </c>
      <c r="C13" s="9">
        <v>189.16155466000004</v>
      </c>
      <c r="D13" s="9">
        <v>138</v>
      </c>
      <c r="E13" s="9">
        <v>116</v>
      </c>
      <c r="F13" s="9">
        <v>101.73502709000003</v>
      </c>
      <c r="G13" s="9">
        <v>81</v>
      </c>
      <c r="H13" s="9">
        <v>51</v>
      </c>
      <c r="I13" s="9">
        <v>85</v>
      </c>
      <c r="J13" s="9">
        <v>46</v>
      </c>
      <c r="K13" s="237">
        <v>183.52806000000001</v>
      </c>
      <c r="L13" s="9">
        <v>195</v>
      </c>
      <c r="M13" s="9">
        <v>210</v>
      </c>
      <c r="N13" s="9">
        <v>180</v>
      </c>
      <c r="O13" s="9">
        <v>152</v>
      </c>
      <c r="P13" s="1">
        <v>311</v>
      </c>
      <c r="Q13" s="239">
        <v>45.55003</v>
      </c>
    </row>
    <row r="14" spans="1:17" x14ac:dyDescent="0.2">
      <c r="A14" s="82" t="s">
        <v>276</v>
      </c>
      <c r="B14" s="311" t="s">
        <v>33</v>
      </c>
      <c r="C14" s="311" t="s">
        <v>33</v>
      </c>
      <c r="D14" s="311" t="s">
        <v>33</v>
      </c>
      <c r="E14" s="311" t="s">
        <v>33</v>
      </c>
      <c r="F14" s="311" t="s">
        <v>33</v>
      </c>
      <c r="G14" s="311" t="s">
        <v>33</v>
      </c>
      <c r="H14" s="311" t="s">
        <v>33</v>
      </c>
      <c r="I14" s="311" t="s">
        <v>33</v>
      </c>
      <c r="J14" s="311" t="s">
        <v>33</v>
      </c>
      <c r="K14" s="311" t="s">
        <v>33</v>
      </c>
      <c r="L14" s="311" t="s">
        <v>33</v>
      </c>
      <c r="M14" s="311" t="s">
        <v>33</v>
      </c>
      <c r="N14" s="311" t="s">
        <v>33</v>
      </c>
      <c r="O14" s="311" t="s">
        <v>33</v>
      </c>
      <c r="P14" s="311" t="s">
        <v>33</v>
      </c>
      <c r="Q14" s="311" t="s">
        <v>33</v>
      </c>
    </row>
    <row r="15" spans="1:17" x14ac:dyDescent="0.2">
      <c r="A15" s="82" t="s">
        <v>277</v>
      </c>
      <c r="B15" s="287" t="s">
        <v>33</v>
      </c>
      <c r="C15" s="311" t="s">
        <v>33</v>
      </c>
      <c r="D15" s="311" t="s">
        <v>33</v>
      </c>
      <c r="E15" s="311" t="s">
        <v>33</v>
      </c>
      <c r="F15" s="311" t="s">
        <v>33</v>
      </c>
      <c r="G15" s="311">
        <v>2</v>
      </c>
      <c r="H15" s="311" t="s">
        <v>33</v>
      </c>
      <c r="I15" s="311" t="s">
        <v>33</v>
      </c>
      <c r="J15" s="311" t="s">
        <v>33</v>
      </c>
      <c r="K15" s="237">
        <v>13.91648</v>
      </c>
      <c r="L15" s="311" t="s">
        <v>33</v>
      </c>
      <c r="M15" s="311" t="s">
        <v>33</v>
      </c>
      <c r="N15" s="311" t="s">
        <v>33</v>
      </c>
      <c r="O15" s="311" t="s">
        <v>33</v>
      </c>
      <c r="P15" s="311" t="s">
        <v>33</v>
      </c>
      <c r="Q15" s="311" t="s">
        <v>33</v>
      </c>
    </row>
    <row r="16" spans="1:17" x14ac:dyDescent="0.2">
      <c r="A16" s="82" t="s">
        <v>278</v>
      </c>
      <c r="B16" s="287">
        <v>12582.1097348693</v>
      </c>
      <c r="C16" s="287">
        <v>12132.483638170319</v>
      </c>
      <c r="D16" s="287">
        <v>11220</v>
      </c>
      <c r="E16" s="287">
        <v>11052</v>
      </c>
      <c r="F16" s="287">
        <v>10287.447709129874</v>
      </c>
      <c r="G16" s="287">
        <v>10472</v>
      </c>
      <c r="H16" s="287">
        <v>8909</v>
      </c>
      <c r="I16" s="287">
        <v>12508</v>
      </c>
      <c r="J16" s="287">
        <v>8619.3029100000003</v>
      </c>
      <c r="K16" s="237">
        <v>10117.585789999999</v>
      </c>
      <c r="L16" s="287">
        <v>9900</v>
      </c>
      <c r="M16" s="287">
        <v>9419.4494700000014</v>
      </c>
      <c r="N16" s="287">
        <v>9184</v>
      </c>
      <c r="O16" s="287">
        <v>8777</v>
      </c>
      <c r="P16" s="287">
        <v>9474</v>
      </c>
      <c r="Q16" s="239">
        <v>10282.495939999999</v>
      </c>
    </row>
    <row r="17" spans="1:17" x14ac:dyDescent="0.2">
      <c r="A17" s="82" t="s">
        <v>279</v>
      </c>
      <c r="B17" s="287">
        <v>5.3676750000000002</v>
      </c>
      <c r="C17" s="287">
        <v>1.4358156399999999</v>
      </c>
      <c r="D17" s="287">
        <v>2</v>
      </c>
      <c r="E17" s="311">
        <v>2</v>
      </c>
      <c r="F17" s="311">
        <v>4.1688499999999999</v>
      </c>
      <c r="G17" s="311" t="s">
        <v>33</v>
      </c>
      <c r="H17" s="311">
        <v>2</v>
      </c>
      <c r="I17" s="311" t="s">
        <v>33</v>
      </c>
      <c r="J17" s="311" t="s">
        <v>33</v>
      </c>
      <c r="K17" s="237">
        <v>12.002360000000001</v>
      </c>
      <c r="L17" s="311">
        <v>7</v>
      </c>
      <c r="M17" s="311">
        <v>60</v>
      </c>
      <c r="N17" s="311">
        <v>11</v>
      </c>
      <c r="O17" s="311">
        <v>2</v>
      </c>
      <c r="P17" s="311">
        <v>3</v>
      </c>
      <c r="Q17" s="311" t="s">
        <v>33</v>
      </c>
    </row>
    <row r="18" spans="1:17" x14ac:dyDescent="0.2">
      <c r="A18" s="82" t="s">
        <v>280</v>
      </c>
      <c r="B18" s="287">
        <v>4.46810945</v>
      </c>
      <c r="C18" s="287">
        <v>6.4053742599999994</v>
      </c>
      <c r="D18" s="311">
        <v>2</v>
      </c>
      <c r="E18" s="287">
        <v>2</v>
      </c>
      <c r="F18" s="287" t="s">
        <v>33</v>
      </c>
      <c r="G18" s="287" t="s">
        <v>33</v>
      </c>
      <c r="H18" s="287" t="s">
        <v>33</v>
      </c>
      <c r="I18" s="287">
        <v>4</v>
      </c>
      <c r="J18" s="311" t="s">
        <v>33</v>
      </c>
      <c r="K18" s="237">
        <v>1409.84854</v>
      </c>
      <c r="L18" s="311">
        <v>472</v>
      </c>
      <c r="M18" s="311">
        <v>570</v>
      </c>
      <c r="N18" s="311">
        <v>305</v>
      </c>
      <c r="O18" s="311">
        <v>406</v>
      </c>
      <c r="P18" s="311">
        <v>110</v>
      </c>
      <c r="Q18" s="239">
        <v>672.62139000000002</v>
      </c>
    </row>
    <row r="19" spans="1:17" x14ac:dyDescent="0.2">
      <c r="A19" s="82" t="s">
        <v>281</v>
      </c>
      <c r="B19" s="287">
        <v>2.1377549999999998</v>
      </c>
      <c r="C19" s="287" t="s">
        <v>33</v>
      </c>
      <c r="D19" s="287">
        <v>1</v>
      </c>
      <c r="E19" s="311">
        <v>1</v>
      </c>
      <c r="F19" s="311" t="s">
        <v>33</v>
      </c>
      <c r="G19" s="311">
        <v>1</v>
      </c>
      <c r="H19" s="311" t="s">
        <v>33</v>
      </c>
      <c r="I19" s="311">
        <v>2</v>
      </c>
      <c r="J19" s="311" t="s">
        <v>33</v>
      </c>
      <c r="K19" s="237">
        <v>7.2427299999999999</v>
      </c>
      <c r="L19" s="311" t="s">
        <v>33</v>
      </c>
      <c r="M19" s="311" t="s">
        <v>33</v>
      </c>
      <c r="N19" s="311" t="s">
        <v>33</v>
      </c>
      <c r="O19" s="311" t="s">
        <v>33</v>
      </c>
      <c r="P19" s="311">
        <v>8</v>
      </c>
      <c r="Q19" s="311" t="s">
        <v>33</v>
      </c>
    </row>
    <row r="20" spans="1:17" x14ac:dyDescent="0.2">
      <c r="A20" s="82" t="s">
        <v>34</v>
      </c>
      <c r="B20" s="287">
        <v>419.26061412000024</v>
      </c>
      <c r="C20" s="287">
        <v>239.36442314999996</v>
      </c>
      <c r="D20" s="287">
        <v>217</v>
      </c>
      <c r="E20" s="287">
        <v>203</v>
      </c>
      <c r="F20" s="287">
        <v>201.76964047000027</v>
      </c>
      <c r="G20" s="287">
        <v>143</v>
      </c>
      <c r="H20" s="287">
        <v>103</v>
      </c>
      <c r="I20" s="287">
        <v>154</v>
      </c>
      <c r="J20" s="287">
        <v>85</v>
      </c>
      <c r="K20" s="237">
        <v>335.64837</v>
      </c>
      <c r="L20" s="287">
        <v>386</v>
      </c>
      <c r="M20" s="287">
        <v>122</v>
      </c>
      <c r="N20" s="287">
        <v>89</v>
      </c>
      <c r="O20" s="287">
        <v>100</v>
      </c>
      <c r="P20" s="287">
        <v>237</v>
      </c>
      <c r="Q20" s="239">
        <v>79.830289999999991</v>
      </c>
    </row>
    <row r="21" spans="1:17" x14ac:dyDescent="0.2">
      <c r="A21" s="82" t="s">
        <v>282</v>
      </c>
      <c r="B21" s="45" t="s">
        <v>33</v>
      </c>
      <c r="C21" s="45" t="s">
        <v>33</v>
      </c>
      <c r="D21" s="45" t="s">
        <v>33</v>
      </c>
      <c r="E21" s="45" t="s">
        <v>33</v>
      </c>
      <c r="F21" s="45" t="s">
        <v>33</v>
      </c>
      <c r="G21" s="45" t="s">
        <v>33</v>
      </c>
      <c r="H21" s="45" t="s">
        <v>33</v>
      </c>
      <c r="I21" s="45" t="s">
        <v>33</v>
      </c>
      <c r="J21" s="45" t="s">
        <v>33</v>
      </c>
      <c r="K21" s="45" t="s">
        <v>33</v>
      </c>
      <c r="L21" s="45" t="s">
        <v>33</v>
      </c>
      <c r="M21" s="45" t="s">
        <v>33</v>
      </c>
      <c r="N21" s="45" t="s">
        <v>33</v>
      </c>
      <c r="O21" s="45" t="s">
        <v>33</v>
      </c>
      <c r="P21" s="311" t="s">
        <v>33</v>
      </c>
      <c r="Q21" s="311" t="s">
        <v>33</v>
      </c>
    </row>
    <row r="22" spans="1:17" x14ac:dyDescent="0.2">
      <c r="A22" s="82" t="s">
        <v>283</v>
      </c>
      <c r="B22" s="45" t="s">
        <v>33</v>
      </c>
      <c r="C22" s="45" t="s">
        <v>33</v>
      </c>
      <c r="D22" s="45">
        <v>1</v>
      </c>
      <c r="E22" s="45" t="s">
        <v>33</v>
      </c>
      <c r="F22" s="45" t="s">
        <v>33</v>
      </c>
      <c r="G22" s="45" t="s">
        <v>33</v>
      </c>
      <c r="H22" s="45" t="s">
        <v>33</v>
      </c>
      <c r="I22" s="45" t="s">
        <v>33</v>
      </c>
      <c r="J22" s="45" t="s">
        <v>33</v>
      </c>
      <c r="K22" s="45" t="s">
        <v>33</v>
      </c>
      <c r="L22" s="45" t="s">
        <v>33</v>
      </c>
      <c r="M22" s="45" t="s">
        <v>33</v>
      </c>
      <c r="N22" s="45" t="s">
        <v>33</v>
      </c>
      <c r="O22" s="45" t="s">
        <v>33</v>
      </c>
      <c r="P22" s="311" t="s">
        <v>33</v>
      </c>
      <c r="Q22" s="311" t="s">
        <v>33</v>
      </c>
    </row>
    <row r="23" spans="1:17" x14ac:dyDescent="0.2">
      <c r="A23" s="82" t="s">
        <v>107</v>
      </c>
      <c r="B23" s="9">
        <v>445.70160136000038</v>
      </c>
      <c r="C23" s="9">
        <v>433.54788210999988</v>
      </c>
      <c r="D23" s="9">
        <v>384</v>
      </c>
      <c r="E23" s="9">
        <v>304</v>
      </c>
      <c r="F23" s="9">
        <v>276.10839359000045</v>
      </c>
      <c r="G23" s="9">
        <v>287</v>
      </c>
      <c r="H23" s="9">
        <v>227</v>
      </c>
      <c r="I23" s="9">
        <v>322</v>
      </c>
      <c r="J23" s="9">
        <v>219</v>
      </c>
      <c r="K23" s="237">
        <v>267.00877000000003</v>
      </c>
      <c r="L23" s="9">
        <v>190</v>
      </c>
      <c r="M23" s="9">
        <v>267</v>
      </c>
      <c r="N23" s="9">
        <v>327</v>
      </c>
      <c r="O23" s="9">
        <v>174</v>
      </c>
      <c r="P23" s="1">
        <v>202</v>
      </c>
      <c r="Q23" s="239">
        <v>243.27256</v>
      </c>
    </row>
    <row r="24" spans="1:17" x14ac:dyDescent="0.2">
      <c r="A24" s="82" t="s">
        <v>284</v>
      </c>
      <c r="B24" s="45" t="s">
        <v>33</v>
      </c>
      <c r="C24" s="45" t="s">
        <v>33</v>
      </c>
      <c r="D24" s="45" t="s">
        <v>33</v>
      </c>
      <c r="E24" s="45" t="s">
        <v>33</v>
      </c>
      <c r="F24" s="45" t="s">
        <v>33</v>
      </c>
      <c r="G24" s="45">
        <v>1</v>
      </c>
      <c r="H24" s="45" t="s">
        <v>33</v>
      </c>
      <c r="I24" s="45" t="s">
        <v>33</v>
      </c>
      <c r="J24" s="45" t="s">
        <v>33</v>
      </c>
      <c r="K24" s="45" t="s">
        <v>33</v>
      </c>
      <c r="L24" s="45" t="s">
        <v>33</v>
      </c>
      <c r="M24" s="45" t="s">
        <v>33</v>
      </c>
      <c r="N24" s="45" t="s">
        <v>33</v>
      </c>
      <c r="O24" s="45" t="s">
        <v>33</v>
      </c>
      <c r="P24" s="311" t="s">
        <v>33</v>
      </c>
      <c r="Q24" s="311" t="s">
        <v>33</v>
      </c>
    </row>
    <row r="25" spans="1:17" x14ac:dyDescent="0.2">
      <c r="A25" s="82" t="s">
        <v>286</v>
      </c>
      <c r="B25" s="9">
        <v>2.3180130000000001</v>
      </c>
      <c r="C25" s="9">
        <v>5.9073799999999999</v>
      </c>
      <c r="D25" s="9" t="s">
        <v>33</v>
      </c>
      <c r="E25" s="9" t="s">
        <v>33</v>
      </c>
      <c r="F25" s="45">
        <v>3.52270868</v>
      </c>
      <c r="G25" s="45">
        <v>6</v>
      </c>
      <c r="H25" s="45">
        <v>3</v>
      </c>
      <c r="I25" s="45">
        <v>28</v>
      </c>
      <c r="J25" s="45">
        <v>5</v>
      </c>
      <c r="K25" s="45" t="s">
        <v>33</v>
      </c>
      <c r="L25" s="45" t="s">
        <v>33</v>
      </c>
      <c r="M25" s="45" t="s">
        <v>33</v>
      </c>
      <c r="N25" s="45" t="s">
        <v>33</v>
      </c>
      <c r="O25" s="45" t="s">
        <v>33</v>
      </c>
      <c r="P25" s="311" t="s">
        <v>33</v>
      </c>
      <c r="Q25" s="311" t="s">
        <v>33</v>
      </c>
    </row>
    <row r="26" spans="1:17" x14ac:dyDescent="0.2">
      <c r="A26" s="82" t="s">
        <v>285</v>
      </c>
      <c r="B26" s="9">
        <v>5343.5136405198746</v>
      </c>
      <c r="C26" s="9">
        <v>5550.8052424298976</v>
      </c>
      <c r="D26" s="9">
        <v>5858</v>
      </c>
      <c r="E26" s="9">
        <v>5816</v>
      </c>
      <c r="F26" s="9">
        <v>5102.5248789900352</v>
      </c>
      <c r="G26" s="9">
        <v>4561</v>
      </c>
      <c r="H26" s="9">
        <v>5252</v>
      </c>
      <c r="I26" s="9">
        <v>7380</v>
      </c>
      <c r="J26" s="9">
        <v>4783.1986200000001</v>
      </c>
      <c r="K26" s="237">
        <v>5020.1085000000003</v>
      </c>
      <c r="L26" s="9">
        <v>4513</v>
      </c>
      <c r="M26" s="9">
        <v>6151</v>
      </c>
      <c r="N26" s="9">
        <v>5760</v>
      </c>
      <c r="O26" s="9">
        <v>4004</v>
      </c>
      <c r="P26" s="1">
        <v>4486</v>
      </c>
      <c r="Q26" s="239">
        <v>4251.7556799999993</v>
      </c>
    </row>
    <row r="27" spans="1:17" x14ac:dyDescent="0.2">
      <c r="A27" s="82" t="s">
        <v>289</v>
      </c>
      <c r="B27" s="9" t="s">
        <v>33</v>
      </c>
      <c r="C27" s="9">
        <v>5.4610585499999997</v>
      </c>
      <c r="D27" s="45">
        <v>9</v>
      </c>
      <c r="E27" s="9">
        <v>11</v>
      </c>
      <c r="F27" s="9">
        <v>5.2988426999999998</v>
      </c>
      <c r="G27" s="9">
        <v>7</v>
      </c>
      <c r="H27" s="9">
        <v>22</v>
      </c>
      <c r="I27" s="9">
        <v>25</v>
      </c>
      <c r="J27" s="9">
        <v>3</v>
      </c>
      <c r="K27" s="237">
        <v>22.330549999999999</v>
      </c>
      <c r="L27" s="9">
        <v>19</v>
      </c>
      <c r="M27" s="9" t="s">
        <v>33</v>
      </c>
      <c r="N27" s="45">
        <v>3</v>
      </c>
      <c r="O27" s="45">
        <v>10</v>
      </c>
      <c r="P27" s="311" t="s">
        <v>33</v>
      </c>
      <c r="Q27" s="239">
        <v>3.1208</v>
      </c>
    </row>
    <row r="28" spans="1:17" x14ac:dyDescent="0.2">
      <c r="A28" s="82" t="s">
        <v>35</v>
      </c>
      <c r="B28" s="9">
        <v>5.7897400000000001</v>
      </c>
      <c r="C28" s="9">
        <v>4.1490571599999999</v>
      </c>
      <c r="D28" s="9">
        <v>3</v>
      </c>
      <c r="E28" s="9">
        <v>5</v>
      </c>
      <c r="F28" s="9">
        <v>10.992796</v>
      </c>
      <c r="G28" s="9">
        <v>1</v>
      </c>
      <c r="H28" s="9">
        <v>7</v>
      </c>
      <c r="I28" s="9">
        <v>13</v>
      </c>
      <c r="J28" s="9">
        <v>3</v>
      </c>
      <c r="K28" s="237">
        <v>7.3163</v>
      </c>
      <c r="L28" s="45" t="s">
        <v>33</v>
      </c>
      <c r="M28" s="45">
        <v>11</v>
      </c>
      <c r="N28" s="45">
        <v>4</v>
      </c>
      <c r="O28" s="45" t="s">
        <v>33</v>
      </c>
      <c r="P28" s="311" t="s">
        <v>33</v>
      </c>
      <c r="Q28" s="239">
        <v>8.5977999999999994</v>
      </c>
    </row>
    <row r="29" spans="1:17" x14ac:dyDescent="0.2">
      <c r="A29" s="107" t="s">
        <v>295</v>
      </c>
      <c r="B29" s="9">
        <v>6.6294050000000002</v>
      </c>
      <c r="C29" s="9">
        <v>1.6855800000000001</v>
      </c>
      <c r="D29" s="45">
        <v>11</v>
      </c>
      <c r="E29" s="9">
        <v>8</v>
      </c>
      <c r="F29" s="9">
        <v>6.7153792800000005</v>
      </c>
      <c r="G29" s="9">
        <v>4</v>
      </c>
      <c r="H29" s="9">
        <v>7</v>
      </c>
      <c r="I29" s="9">
        <v>23</v>
      </c>
      <c r="J29" s="9">
        <v>10</v>
      </c>
      <c r="K29" s="237">
        <v>71.518219999999999</v>
      </c>
      <c r="L29" s="9">
        <v>59</v>
      </c>
      <c r="M29" s="9">
        <v>115</v>
      </c>
      <c r="N29" s="9">
        <v>238</v>
      </c>
      <c r="O29" s="9">
        <v>116</v>
      </c>
      <c r="P29" s="1">
        <v>14</v>
      </c>
      <c r="Q29" s="239">
        <v>40.672089999999997</v>
      </c>
    </row>
    <row r="30" spans="1:17" x14ac:dyDescent="0.2">
      <c r="A30" s="82" t="s">
        <v>290</v>
      </c>
      <c r="B30" s="45" t="s">
        <v>33</v>
      </c>
      <c r="C30" s="45" t="s">
        <v>33</v>
      </c>
      <c r="D30" s="45" t="s">
        <v>33</v>
      </c>
      <c r="E30" s="45" t="s">
        <v>33</v>
      </c>
      <c r="F30" s="45">
        <v>0.80698080000000005</v>
      </c>
      <c r="G30" s="45" t="s">
        <v>33</v>
      </c>
      <c r="H30" s="45" t="s">
        <v>33</v>
      </c>
      <c r="I30" s="45" t="s">
        <v>33</v>
      </c>
      <c r="J30" s="45" t="s">
        <v>33</v>
      </c>
      <c r="K30" s="45" t="s">
        <v>33</v>
      </c>
      <c r="L30" s="45">
        <v>3</v>
      </c>
      <c r="M30" s="45">
        <v>3</v>
      </c>
      <c r="N30" s="45">
        <v>3</v>
      </c>
      <c r="O30" s="45" t="s">
        <v>33</v>
      </c>
      <c r="P30" s="311" t="s">
        <v>33</v>
      </c>
      <c r="Q30" s="311" t="s">
        <v>33</v>
      </c>
    </row>
    <row r="31" spans="1:17" x14ac:dyDescent="0.2">
      <c r="A31" s="82" t="s">
        <v>296</v>
      </c>
      <c r="B31" s="9">
        <v>437.88182713000003</v>
      </c>
      <c r="C31" s="9">
        <v>412.35722495000044</v>
      </c>
      <c r="D31" s="9">
        <v>255</v>
      </c>
      <c r="E31" s="9">
        <v>237</v>
      </c>
      <c r="F31" s="9">
        <v>149.47504292000005</v>
      </c>
      <c r="G31" s="9">
        <v>172</v>
      </c>
      <c r="H31" s="9">
        <v>97</v>
      </c>
      <c r="I31" s="9">
        <v>496</v>
      </c>
      <c r="J31" s="9">
        <v>112</v>
      </c>
      <c r="K31" s="237">
        <v>230.73722000000001</v>
      </c>
      <c r="L31" s="9">
        <v>133</v>
      </c>
      <c r="M31" s="9">
        <v>189</v>
      </c>
      <c r="N31" s="9">
        <v>248</v>
      </c>
      <c r="O31" s="9">
        <v>529</v>
      </c>
      <c r="P31" s="1">
        <v>283</v>
      </c>
      <c r="Q31" s="239">
        <v>47.04542</v>
      </c>
    </row>
    <row r="32" spans="1:17" x14ac:dyDescent="0.2">
      <c r="A32" s="82" t="s">
        <v>291</v>
      </c>
      <c r="B32" s="45" t="s">
        <v>33</v>
      </c>
      <c r="C32" s="45" t="s">
        <v>33</v>
      </c>
      <c r="D32" s="45" t="s">
        <v>33</v>
      </c>
      <c r="E32" s="45" t="s">
        <v>33</v>
      </c>
      <c r="F32" s="45" t="s">
        <v>33</v>
      </c>
      <c r="G32" s="45" t="s">
        <v>33</v>
      </c>
      <c r="H32" s="45" t="s">
        <v>33</v>
      </c>
      <c r="I32" s="45" t="s">
        <v>33</v>
      </c>
      <c r="J32" s="45" t="s">
        <v>33</v>
      </c>
      <c r="K32" s="45" t="s">
        <v>33</v>
      </c>
      <c r="L32" s="45" t="s">
        <v>33</v>
      </c>
      <c r="M32" s="45" t="s">
        <v>33</v>
      </c>
      <c r="N32" s="45" t="s">
        <v>33</v>
      </c>
      <c r="O32" s="45" t="s">
        <v>33</v>
      </c>
      <c r="P32" s="311" t="s">
        <v>33</v>
      </c>
      <c r="Q32" s="311" t="s">
        <v>33</v>
      </c>
    </row>
    <row r="33" spans="1:17" x14ac:dyDescent="0.2">
      <c r="A33" s="107" t="s">
        <v>292</v>
      </c>
      <c r="B33" s="45" t="s">
        <v>33</v>
      </c>
      <c r="C33" s="45" t="s">
        <v>33</v>
      </c>
      <c r="D33" s="45" t="s">
        <v>33</v>
      </c>
      <c r="E33" s="45" t="s">
        <v>33</v>
      </c>
      <c r="F33" s="45" t="s">
        <v>33</v>
      </c>
      <c r="G33" s="45" t="s">
        <v>33</v>
      </c>
      <c r="H33" s="45" t="s">
        <v>33</v>
      </c>
      <c r="I33" s="45" t="s">
        <v>33</v>
      </c>
      <c r="J33" s="45" t="s">
        <v>33</v>
      </c>
      <c r="K33" s="45" t="s">
        <v>33</v>
      </c>
      <c r="L33" s="45" t="s">
        <v>33</v>
      </c>
      <c r="M33" s="45" t="s">
        <v>33</v>
      </c>
      <c r="N33" s="45" t="s">
        <v>33</v>
      </c>
      <c r="O33" s="45" t="s">
        <v>33</v>
      </c>
      <c r="P33" s="311" t="s">
        <v>33</v>
      </c>
      <c r="Q33" s="311" t="s">
        <v>33</v>
      </c>
    </row>
    <row r="34" spans="1:17" x14ac:dyDescent="0.2">
      <c r="A34" s="82" t="s">
        <v>293</v>
      </c>
      <c r="B34" s="45" t="s">
        <v>33</v>
      </c>
      <c r="C34" s="45">
        <v>1.37758</v>
      </c>
      <c r="D34" s="45">
        <v>3</v>
      </c>
      <c r="E34" s="45">
        <v>2</v>
      </c>
      <c r="F34" s="45">
        <v>4.3308924400000004</v>
      </c>
      <c r="G34" s="45" t="s">
        <v>33</v>
      </c>
      <c r="H34" s="45">
        <v>2</v>
      </c>
      <c r="I34" s="45" t="s">
        <v>33</v>
      </c>
      <c r="J34" s="45" t="s">
        <v>33</v>
      </c>
      <c r="K34" s="237">
        <v>4.9379999999999997</v>
      </c>
      <c r="L34" s="45" t="s">
        <v>33</v>
      </c>
      <c r="M34" s="45" t="s">
        <v>33</v>
      </c>
      <c r="N34" s="45" t="s">
        <v>33</v>
      </c>
      <c r="O34" s="45" t="s">
        <v>33</v>
      </c>
      <c r="P34" s="311" t="s">
        <v>33</v>
      </c>
      <c r="Q34" s="311" t="s">
        <v>33</v>
      </c>
    </row>
    <row r="35" spans="1:17" x14ac:dyDescent="0.2">
      <c r="A35" s="82" t="s">
        <v>36</v>
      </c>
      <c r="B35" s="45" t="s">
        <v>33</v>
      </c>
      <c r="C35" s="45" t="s">
        <v>33</v>
      </c>
      <c r="D35" s="45" t="s">
        <v>33</v>
      </c>
      <c r="E35" s="45" t="s">
        <v>33</v>
      </c>
      <c r="F35" s="45" t="s">
        <v>33</v>
      </c>
      <c r="G35" s="45" t="s">
        <v>33</v>
      </c>
      <c r="H35" s="45" t="s">
        <v>33</v>
      </c>
      <c r="I35" s="45">
        <v>6</v>
      </c>
      <c r="J35" s="45" t="s">
        <v>33</v>
      </c>
      <c r="K35" s="237">
        <v>94.992899999999992</v>
      </c>
      <c r="L35" s="45">
        <v>54</v>
      </c>
      <c r="M35" s="45">
        <v>105</v>
      </c>
      <c r="N35" s="45">
        <v>11</v>
      </c>
      <c r="O35" s="45">
        <v>224</v>
      </c>
      <c r="P35" s="1">
        <v>106</v>
      </c>
      <c r="Q35" s="311" t="s">
        <v>33</v>
      </c>
    </row>
    <row r="36" spans="1:17" x14ac:dyDescent="0.2">
      <c r="A36" s="82" t="s">
        <v>297</v>
      </c>
      <c r="B36" s="9">
        <v>4.4107250000000002</v>
      </c>
      <c r="C36" s="9">
        <v>5.3671226299999999</v>
      </c>
      <c r="D36" s="9">
        <v>8</v>
      </c>
      <c r="E36" s="9">
        <v>5</v>
      </c>
      <c r="F36" s="9" t="s">
        <v>33</v>
      </c>
      <c r="G36" s="9">
        <v>3</v>
      </c>
      <c r="H36" s="9" t="s">
        <v>33</v>
      </c>
      <c r="I36" s="9">
        <v>18</v>
      </c>
      <c r="J36" s="45">
        <v>2</v>
      </c>
      <c r="K36" s="237">
        <v>10.90756</v>
      </c>
      <c r="L36" s="45">
        <v>5</v>
      </c>
      <c r="M36" s="45" t="s">
        <v>33</v>
      </c>
      <c r="N36" s="45" t="s">
        <v>33</v>
      </c>
      <c r="O36" s="45" t="s">
        <v>33</v>
      </c>
      <c r="P36" s="311" t="s">
        <v>33</v>
      </c>
      <c r="Q36" s="311" t="s">
        <v>33</v>
      </c>
    </row>
    <row r="37" spans="1:17" x14ac:dyDescent="0.2">
      <c r="A37" s="82" t="s">
        <v>298</v>
      </c>
      <c r="B37" s="9">
        <v>98.807182730000036</v>
      </c>
      <c r="C37" s="9">
        <v>93.597615919999981</v>
      </c>
      <c r="D37" s="9">
        <v>81</v>
      </c>
      <c r="E37" s="9">
        <v>90</v>
      </c>
      <c r="F37" s="9">
        <v>75.665014529999965</v>
      </c>
      <c r="G37" s="9">
        <v>71</v>
      </c>
      <c r="H37" s="9">
        <v>54</v>
      </c>
      <c r="I37" s="9">
        <v>113</v>
      </c>
      <c r="J37" s="9">
        <v>53</v>
      </c>
      <c r="K37" s="237">
        <v>440.99306000000001</v>
      </c>
      <c r="L37" s="9">
        <v>284</v>
      </c>
      <c r="M37" s="9">
        <v>281</v>
      </c>
      <c r="N37" s="9">
        <v>59</v>
      </c>
      <c r="O37" s="9">
        <v>398</v>
      </c>
      <c r="P37" s="287">
        <v>123</v>
      </c>
      <c r="Q37" s="239">
        <v>29.777990000000003</v>
      </c>
    </row>
    <row r="38" spans="1:17" x14ac:dyDescent="0.2">
      <c r="A38" s="82" t="s">
        <v>287</v>
      </c>
      <c r="B38" s="45" t="s">
        <v>33</v>
      </c>
      <c r="C38" s="45" t="s">
        <v>33</v>
      </c>
      <c r="D38" s="45" t="s">
        <v>33</v>
      </c>
      <c r="E38" s="45" t="s">
        <v>33</v>
      </c>
      <c r="F38" s="45" t="s">
        <v>33</v>
      </c>
      <c r="G38" s="45" t="s">
        <v>33</v>
      </c>
      <c r="H38" s="45" t="s">
        <v>33</v>
      </c>
      <c r="I38" s="45" t="s">
        <v>33</v>
      </c>
      <c r="J38" s="45" t="s">
        <v>33</v>
      </c>
      <c r="K38" s="45" t="s">
        <v>33</v>
      </c>
      <c r="L38" s="45" t="s">
        <v>33</v>
      </c>
      <c r="M38" s="45" t="s">
        <v>33</v>
      </c>
      <c r="N38" s="45" t="s">
        <v>33</v>
      </c>
      <c r="O38" s="45" t="s">
        <v>33</v>
      </c>
      <c r="P38" s="311" t="s">
        <v>33</v>
      </c>
      <c r="Q38" s="311" t="s">
        <v>33</v>
      </c>
    </row>
    <row r="39" spans="1:17" x14ac:dyDescent="0.2">
      <c r="A39" s="8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7" x14ac:dyDescent="0.2">
      <c r="A40" s="82" t="s">
        <v>299</v>
      </c>
      <c r="B40" s="287">
        <v>2</v>
      </c>
      <c r="C40" s="287" t="s">
        <v>33</v>
      </c>
      <c r="D40" s="287" t="s">
        <v>33</v>
      </c>
      <c r="E40" s="287">
        <v>1</v>
      </c>
      <c r="F40" s="311">
        <v>1.7970491200000001</v>
      </c>
      <c r="G40" s="311">
        <v>1</v>
      </c>
      <c r="H40" s="311" t="s">
        <v>33</v>
      </c>
      <c r="I40" s="311" t="s">
        <v>33</v>
      </c>
      <c r="J40" s="311" t="s">
        <v>33</v>
      </c>
      <c r="K40" s="237">
        <v>3.93994</v>
      </c>
      <c r="L40" s="311">
        <v>8</v>
      </c>
      <c r="M40" s="311" t="s">
        <v>33</v>
      </c>
      <c r="N40" s="311">
        <v>10</v>
      </c>
      <c r="O40" s="311">
        <v>7</v>
      </c>
      <c r="P40" s="311">
        <v>10</v>
      </c>
      <c r="Q40" s="311" t="s">
        <v>33</v>
      </c>
    </row>
    <row r="41" spans="1:17" x14ac:dyDescent="0.2">
      <c r="A41" s="8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7" x14ac:dyDescent="0.2">
      <c r="A42" s="106" t="s">
        <v>45</v>
      </c>
      <c r="B42" s="80">
        <v>25211.989878699042</v>
      </c>
      <c r="C42" s="80">
        <v>24437.779985290144</v>
      </c>
      <c r="D42" s="80">
        <v>23059</v>
      </c>
      <c r="E42" s="80">
        <v>22111</v>
      </c>
      <c r="F42" s="80">
        <v>20498.357650129961</v>
      </c>
      <c r="G42" s="80">
        <v>19790</v>
      </c>
      <c r="H42" s="80">
        <v>18291</v>
      </c>
      <c r="I42" s="80">
        <v>26025</v>
      </c>
      <c r="J42" s="80">
        <f>SUM(J4:J40)</f>
        <v>17277.501530000001</v>
      </c>
      <c r="K42" s="80">
        <f>SUM(K4:K40)</f>
        <v>21499.577410000002</v>
      </c>
      <c r="L42" s="80">
        <f>SUM(L5:L40)</f>
        <v>19924</v>
      </c>
      <c r="M42" s="80">
        <f>SUM(M5:M40)</f>
        <v>21089.44947</v>
      </c>
      <c r="N42" s="80">
        <f>SUM(N5:N40)</f>
        <v>19169</v>
      </c>
      <c r="O42" s="80">
        <f>SUM(O5:O40)</f>
        <v>17373</v>
      </c>
      <c r="P42" s="80">
        <f>SUM(P5:P40)</f>
        <v>18198</v>
      </c>
      <c r="Q42" s="80">
        <f t="shared" ref="Q42" si="0">SUM(Q5:Q40)</f>
        <v>18544.059869999994</v>
      </c>
    </row>
    <row r="43" spans="1:17" x14ac:dyDescent="0.2">
      <c r="B43" s="142"/>
      <c r="C43" s="142"/>
      <c r="D43" s="142"/>
      <c r="E43" s="142"/>
      <c r="F43" s="142"/>
      <c r="G43" s="142"/>
      <c r="H43" s="142"/>
      <c r="I43" s="142"/>
      <c r="J43" s="142"/>
      <c r="K43" s="11"/>
      <c r="L43" s="11"/>
      <c r="M43" s="11"/>
      <c r="N43" s="11"/>
    </row>
    <row r="44" spans="1:17" x14ac:dyDescent="0.2">
      <c r="A44" s="4" t="s">
        <v>252</v>
      </c>
      <c r="N44" s="3"/>
      <c r="Q44" s="3"/>
    </row>
    <row r="45" spans="1:17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4" type="noConversion"/>
  <pageMargins left="0.19685039370078741" right="0.19685039370078741" top="0.19685039370078741" bottom="0.19685039370078741" header="0.51181102362204722" footer="0.51181102362204722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11381974BC0744B402B9C93FAED806" ma:contentTypeVersion="11" ma:contentTypeDescription="Create a new document." ma:contentTypeScope="" ma:versionID="5f53f8140ea510b21f83c9f025928317">
  <xsd:schema xmlns:xsd="http://www.w3.org/2001/XMLSchema" xmlns:xs="http://www.w3.org/2001/XMLSchema" xmlns:p="http://schemas.microsoft.com/office/2006/metadata/properties" xmlns:ns3="bc4ee5dc-a97b-4c0b-9013-929b8bef9e88" xmlns:ns4="ff2c98a2-e95f-43be-81f9-c10758c96845" targetNamespace="http://schemas.microsoft.com/office/2006/metadata/properties" ma:root="true" ma:fieldsID="e095be3198e5b0f9831f5237b78bf927" ns3:_="" ns4:_="">
    <xsd:import namespace="bc4ee5dc-a97b-4c0b-9013-929b8bef9e88"/>
    <xsd:import namespace="ff2c98a2-e95f-43be-81f9-c10758c968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ee5dc-a97b-4c0b-9013-929b8bef9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c98a2-e95f-43be-81f9-c10758c96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5E81DA-A001-4A30-AFDB-8CC8DECC412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bc4ee5dc-a97b-4c0b-9013-929b8bef9e88"/>
    <ds:schemaRef ds:uri="http://www.w3.org/XML/1998/namespace"/>
    <ds:schemaRef ds:uri="http://schemas.openxmlformats.org/package/2006/metadata/core-properties"/>
    <ds:schemaRef ds:uri="ff2c98a2-e95f-43be-81f9-c10758c9684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6DE43E4-9574-481F-9C8C-751B5AC77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B91D5-088D-4BB3-B623-986929698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4ee5dc-a97b-4c0b-9013-929b8bef9e88"/>
    <ds:schemaRef ds:uri="ff2c98a2-e95f-43be-81f9-c10758c96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18</vt:i4>
      </vt:variant>
      <vt:variant>
        <vt:lpstr>Benoemde bereiken</vt:lpstr>
      </vt:variant>
      <vt:variant>
        <vt:i4>4</vt:i4>
      </vt:variant>
    </vt:vector>
  </HeadingPairs>
  <TitlesOfParts>
    <vt:vector size="22" baseType="lpstr">
      <vt:lpstr>Avant-Propos</vt:lpstr>
      <vt:lpstr>Index</vt:lpstr>
      <vt:lpstr>I1</vt:lpstr>
      <vt:lpstr>I2</vt:lpstr>
      <vt:lpstr>I3</vt:lpstr>
      <vt:lpstr>I4</vt:lpstr>
      <vt:lpstr>I5</vt:lpstr>
      <vt:lpstr>I6</vt:lpstr>
      <vt:lpstr>I8</vt:lpstr>
      <vt:lpstr>I9</vt:lpstr>
      <vt:lpstr>II1</vt:lpstr>
      <vt:lpstr>II2</vt:lpstr>
      <vt:lpstr>II3</vt:lpstr>
      <vt:lpstr>II4</vt:lpstr>
      <vt:lpstr>II5</vt:lpstr>
      <vt:lpstr>III</vt:lpstr>
      <vt:lpstr>IVabcd</vt:lpstr>
      <vt:lpstr>Annexe</vt:lpstr>
      <vt:lpstr>'I2'!Afdruktitels</vt:lpstr>
      <vt:lpstr>'I3'!Afdruktitels</vt:lpstr>
      <vt:lpstr>'I5'!Afdruktitels</vt:lpstr>
      <vt:lpstr>III!Afdruktitels</vt:lpstr>
    </vt:vector>
  </TitlesOfParts>
  <Company>SPF/FOD 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rudolfus.vandereyt</dc:creator>
  <cp:lastModifiedBy>Krist Omey (FOD Economie - SPF Economie)</cp:lastModifiedBy>
  <cp:lastPrinted>2018-11-13T08:52:05Z</cp:lastPrinted>
  <dcterms:created xsi:type="dcterms:W3CDTF">2009-11-20T09:54:26Z</dcterms:created>
  <dcterms:modified xsi:type="dcterms:W3CDTF">2022-10-26T10:36:01Z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0x0101002611381974BC0744B402B9C93FAED806</vt:lpwstr>
  </property>
</Properties>
</file>