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Pop\"/>
    </mc:Choice>
  </mc:AlternateContent>
  <xr:revisionPtr revIDLastSave="0" documentId="8_{1C5F3E94-1602-4160-BB81-D77DC9F38356}" xr6:coauthVersionLast="38" xr6:coauthVersionMax="38" xr10:uidLastSave="{00000000-0000-0000-0000-000000000000}"/>
  <bookViews>
    <workbookView xWindow="0" yWindow="0" windowWidth="28770" windowHeight="13830" xr2:uid="{FD3063FE-7C50-4BB9-B204-AC9D0182B8D4}"/>
  </bookViews>
  <sheets>
    <sheet name="Overview" sheetId="1" r:id="rId1"/>
    <sheet name="Brussels Hoofdstedelijk Gewest" sheetId="2" r:id="rId2"/>
    <sheet name="Vlaams Gewest" sheetId="3" r:id="rId3"/>
    <sheet name="Waals Gewest incl. Duitst. Gem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BK120" i="4"/>
  <c r="BL120" i="4"/>
  <c r="BM120" i="4"/>
  <c r="BN120" i="4"/>
  <c r="BO120" i="4"/>
  <c r="BP120" i="4"/>
  <c r="BQ120" i="4"/>
  <c r="BR120" i="4"/>
  <c r="BS120" i="4"/>
  <c r="BT120" i="4"/>
  <c r="BU120" i="4"/>
  <c r="BV120" i="4"/>
  <c r="BW120" i="4"/>
  <c r="BX120" i="4"/>
  <c r="BY120" i="4"/>
  <c r="BZ120" i="4"/>
  <c r="CA120" i="4"/>
  <c r="CB120" i="4"/>
  <c r="CC120" i="4"/>
  <c r="CD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AA236" i="4"/>
  <c r="AB236" i="4"/>
  <c r="AC236" i="4"/>
  <c r="AD236" i="4"/>
  <c r="AE236" i="4"/>
  <c r="AF236" i="4"/>
  <c r="AG236" i="4"/>
  <c r="AH236" i="4"/>
  <c r="AI236" i="4"/>
  <c r="AJ236" i="4"/>
  <c r="AK236" i="4"/>
  <c r="AL236" i="4"/>
  <c r="AM236" i="4"/>
  <c r="AN236" i="4"/>
  <c r="AO236" i="4"/>
  <c r="AP236" i="4"/>
  <c r="AQ236" i="4"/>
  <c r="AR236" i="4"/>
  <c r="AS236" i="4"/>
  <c r="AT236" i="4"/>
  <c r="AU236" i="4"/>
  <c r="AV236" i="4"/>
  <c r="AW236" i="4"/>
  <c r="AX236" i="4"/>
  <c r="AY236" i="4"/>
  <c r="AZ236" i="4"/>
  <c r="BA236" i="4"/>
  <c r="BB236" i="4"/>
  <c r="BC236" i="4"/>
  <c r="BD236" i="4"/>
  <c r="BE236" i="4"/>
  <c r="BF236" i="4"/>
  <c r="BG236" i="4"/>
  <c r="BH236" i="4"/>
  <c r="BI236" i="4"/>
  <c r="BJ236" i="4"/>
  <c r="BK236" i="4"/>
  <c r="BL236" i="4"/>
  <c r="BM236" i="4"/>
  <c r="BN236" i="4"/>
  <c r="BO236" i="4"/>
  <c r="BP236" i="4"/>
  <c r="BQ236" i="4"/>
  <c r="BR236" i="4"/>
  <c r="BS236" i="4"/>
  <c r="BT236" i="4"/>
  <c r="BU236" i="4"/>
  <c r="BV236" i="4"/>
  <c r="BW236" i="4"/>
  <c r="BX236" i="4"/>
  <c r="BY236" i="4"/>
  <c r="BZ236" i="4"/>
  <c r="CA236" i="4"/>
  <c r="CB236" i="4"/>
  <c r="CC236" i="4"/>
  <c r="CD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5" i="1"/>
  <c r="A6" i="1"/>
  <c r="A7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A13" i="1"/>
  <c r="A14" i="1"/>
  <c r="A15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A21" i="1"/>
  <c r="A22" i="1"/>
  <c r="A23" i="1"/>
</calcChain>
</file>

<file path=xl/sharedStrings.xml><?xml version="1.0" encoding="utf-8"?>
<sst xmlns="http://schemas.openxmlformats.org/spreadsheetml/2006/main" count="36" uniqueCount="14">
  <si>
    <t>Bevolking per gewest, en leeftijd, op 1 januari - Mannen en vrouwen</t>
  </si>
  <si>
    <t>Bron : 1991-2018 : waarnemingen, Statbel; 2019-2071 : vooruitzichten, FPB en Statbel</t>
  </si>
  <si>
    <t>Copyright: Federaal Planbureau; FOD Economie - Statbel</t>
  </si>
  <si>
    <t>Bevolking per gewest, en leeftijd, op 1 januari - Mannen</t>
  </si>
  <si>
    <t>Bevolking per gewest, en leeftijd, op 1 januari - Vrouwen</t>
  </si>
  <si>
    <t>Bevolking per gewest, en leeftijd, op 1 januari - Mannen en vrouwen (Brussels Hoofdstedelijk Gewest)</t>
  </si>
  <si>
    <t>Bevolking per gewest, en leeftijd, op 1 januari - Mannen (Brussels Hoofdstedelijk Gewest)</t>
  </si>
  <si>
    <t>Bevolking per gewest, en leeftijd, op 1 januari - Vrouwen (Brussels Hoofdstedelijk Gewest)</t>
  </si>
  <si>
    <t>Bevolking per gewest, en leeftijd, op 1 januari - Mannen en vrouwen (Vlaams Gewest)</t>
  </si>
  <si>
    <t>Bevolking per gewest, en leeftijd, op 1 januari - Mannen (Vlaams Gewest)</t>
  </si>
  <si>
    <t>Bevolking per gewest, en leeftijd, op 1 januari - Vrouwen (Vlaams Gewest)</t>
  </si>
  <si>
    <t>Bevolking per gewest, en leeftijd, op 1 januari - Mannen en vrouwen (Waals Gewest incl. Duitst. Gem.)</t>
  </si>
  <si>
    <t>Bevolking per gewest, en leeftijd, op 1 januari - Mannen (Waals Gewest incl. Duitst. Gem.)</t>
  </si>
  <si>
    <t>Bevolking per gewest, en leeftijd, op 1 januari - Vrouwen (Waals Gewest incl. Duitst. Gem.)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</si>
</sst>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9672-DCF0-4EE2-BFDE-B73EFCDFA26F}">
  <dimension ref="A1:CE23"/>
  <sheetViews>
    <sheetView tabSelected="1" workbookViewId="0"/>
  </sheetViews>
  <sheetFormatPr defaultRowHeight="15" x14ac:dyDescent="0.25"/>
  <cols>
    <col min="1" max="1" width="35.7109375" customWidth="1"/>
    <col min="2" max="82" width="8" bestFit="1" customWidth="1"/>
  </cols>
  <sheetData>
    <row r="1" spans="1:83" x14ac:dyDescent="0.25">
      <c r="A1" s="1" t="s">
        <v>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"Brussels Hoofdstedelijk Gewest"</f>
        <v>Brussels Hoofdstedelijk Gewest</v>
      </c>
      <c r="B5" s="2">
        <v>960324</v>
      </c>
      <c r="C5" s="2">
        <v>951217</v>
      </c>
      <c r="D5" s="2">
        <v>950339</v>
      </c>
      <c r="E5" s="2">
        <v>949070</v>
      </c>
      <c r="F5" s="2">
        <v>951580</v>
      </c>
      <c r="G5" s="2">
        <v>948122</v>
      </c>
      <c r="H5" s="2">
        <v>950597</v>
      </c>
      <c r="I5" s="2">
        <v>953175</v>
      </c>
      <c r="J5" s="2">
        <v>954460</v>
      </c>
      <c r="K5" s="2">
        <v>959318</v>
      </c>
      <c r="L5" s="2">
        <v>964405</v>
      </c>
      <c r="M5" s="2">
        <v>978384</v>
      </c>
      <c r="N5" s="2">
        <v>992041</v>
      </c>
      <c r="O5" s="2">
        <v>999899</v>
      </c>
      <c r="P5" s="2">
        <v>1006749</v>
      </c>
      <c r="Q5" s="2">
        <v>1018804</v>
      </c>
      <c r="R5" s="2">
        <v>1031215</v>
      </c>
      <c r="S5" s="2">
        <v>1048491</v>
      </c>
      <c r="T5" s="2">
        <v>1068532</v>
      </c>
      <c r="U5" s="2">
        <v>1089538</v>
      </c>
      <c r="V5" s="2">
        <v>1119088</v>
      </c>
      <c r="W5" s="2">
        <v>1138854</v>
      </c>
      <c r="X5" s="2">
        <v>1154635</v>
      </c>
      <c r="Y5" s="2">
        <v>1163486</v>
      </c>
      <c r="Z5" s="2">
        <v>1175173</v>
      </c>
      <c r="AA5" s="2">
        <v>1187890</v>
      </c>
      <c r="AB5" s="2">
        <v>1191604</v>
      </c>
      <c r="AC5" s="2">
        <v>1198726</v>
      </c>
      <c r="AD5" s="2">
        <v>1205464</v>
      </c>
      <c r="AE5" s="2">
        <v>1212352</v>
      </c>
      <c r="AF5" s="2">
        <v>1219448</v>
      </c>
      <c r="AG5" s="2">
        <v>1225207</v>
      </c>
      <c r="AH5" s="2">
        <v>1229762</v>
      </c>
      <c r="AI5" s="2">
        <v>1233240</v>
      </c>
      <c r="AJ5" s="2">
        <v>1235807</v>
      </c>
      <c r="AK5" s="2">
        <v>1237568</v>
      </c>
      <c r="AL5" s="2">
        <v>1238713</v>
      </c>
      <c r="AM5" s="2">
        <v>1240375</v>
      </c>
      <c r="AN5" s="2">
        <v>1242505</v>
      </c>
      <c r="AO5" s="2">
        <v>1245084</v>
      </c>
      <c r="AP5" s="2">
        <v>1248112</v>
      </c>
      <c r="AQ5" s="2">
        <v>1251625</v>
      </c>
      <c r="AR5" s="2">
        <v>1255567</v>
      </c>
      <c r="AS5" s="2">
        <v>1259892</v>
      </c>
      <c r="AT5" s="2">
        <v>1264561</v>
      </c>
      <c r="AU5" s="2">
        <v>1269535</v>
      </c>
      <c r="AV5" s="2">
        <v>1274420</v>
      </c>
      <c r="AW5" s="2">
        <v>1279196</v>
      </c>
      <c r="AX5" s="2">
        <v>1283841</v>
      </c>
      <c r="AY5" s="2">
        <v>1288345</v>
      </c>
      <c r="AZ5" s="2">
        <v>1292707</v>
      </c>
      <c r="BA5" s="2">
        <v>1296916</v>
      </c>
      <c r="BB5" s="2">
        <v>1300962</v>
      </c>
      <c r="BC5" s="2">
        <v>1304861</v>
      </c>
      <c r="BD5" s="2">
        <v>1308621</v>
      </c>
      <c r="BE5" s="2">
        <v>1312274</v>
      </c>
      <c r="BF5" s="2">
        <v>1315827</v>
      </c>
      <c r="BG5" s="2">
        <v>1319289</v>
      </c>
      <c r="BH5" s="2">
        <v>1322687</v>
      </c>
      <c r="BI5" s="2">
        <v>1326008</v>
      </c>
      <c r="BJ5" s="2">
        <v>1329283</v>
      </c>
      <c r="BK5" s="2">
        <v>1332524</v>
      </c>
      <c r="BL5" s="2">
        <v>1335755</v>
      </c>
      <c r="BM5" s="2">
        <v>1338967</v>
      </c>
      <c r="BN5" s="2">
        <v>1342179</v>
      </c>
      <c r="BO5" s="2">
        <v>1345388</v>
      </c>
      <c r="BP5" s="2">
        <v>1348599</v>
      </c>
      <c r="BQ5" s="2">
        <v>1351806</v>
      </c>
      <c r="BR5" s="2">
        <v>1355009</v>
      </c>
      <c r="BS5" s="2">
        <v>1358206</v>
      </c>
      <c r="BT5" s="2">
        <v>1361384</v>
      </c>
      <c r="BU5" s="2">
        <v>1364554</v>
      </c>
      <c r="BV5" s="2">
        <v>1367698</v>
      </c>
      <c r="BW5" s="2">
        <v>1370816</v>
      </c>
      <c r="BX5" s="2">
        <v>1373911</v>
      </c>
      <c r="BY5" s="2">
        <v>1376967</v>
      </c>
      <c r="BZ5" s="2">
        <v>1379980</v>
      </c>
      <c r="CA5" s="2">
        <v>1382954</v>
      </c>
      <c r="CB5" s="2">
        <v>1385881</v>
      </c>
      <c r="CC5" s="2">
        <v>1388773</v>
      </c>
      <c r="CD5" s="2">
        <v>1391611</v>
      </c>
    </row>
    <row r="6" spans="1:83" x14ac:dyDescent="0.25">
      <c r="A6" s="2" t="str">
        <f>"Vlaams Gewest"</f>
        <v>Vlaams Gewest</v>
      </c>
      <c r="B6" s="2">
        <v>5767856</v>
      </c>
      <c r="C6" s="2">
        <v>5794857</v>
      </c>
      <c r="D6" s="2">
        <v>5824628</v>
      </c>
      <c r="E6" s="2">
        <v>5847022</v>
      </c>
      <c r="F6" s="2">
        <v>5866106</v>
      </c>
      <c r="G6" s="2">
        <v>5880357</v>
      </c>
      <c r="H6" s="2">
        <v>5898824</v>
      </c>
      <c r="I6" s="2">
        <v>5912382</v>
      </c>
      <c r="J6" s="2">
        <v>5926838</v>
      </c>
      <c r="K6" s="2">
        <v>5940251</v>
      </c>
      <c r="L6" s="2">
        <v>5952552</v>
      </c>
      <c r="M6" s="2">
        <v>5972781</v>
      </c>
      <c r="N6" s="2">
        <v>5995553</v>
      </c>
      <c r="O6" s="2">
        <v>6016024</v>
      </c>
      <c r="P6" s="2">
        <v>6043161</v>
      </c>
      <c r="Q6" s="2">
        <v>6078600</v>
      </c>
      <c r="R6" s="2">
        <v>6117440</v>
      </c>
      <c r="S6" s="2">
        <v>6161600</v>
      </c>
      <c r="T6" s="2">
        <v>6208877</v>
      </c>
      <c r="U6" s="2">
        <v>6251983</v>
      </c>
      <c r="V6" s="2">
        <v>6306638</v>
      </c>
      <c r="W6" s="2">
        <v>6350765</v>
      </c>
      <c r="X6" s="2">
        <v>6381859</v>
      </c>
      <c r="Y6" s="2">
        <v>6410705</v>
      </c>
      <c r="Z6" s="2">
        <v>6444127</v>
      </c>
      <c r="AA6" s="2">
        <v>6477804</v>
      </c>
      <c r="AB6" s="2">
        <v>6516011</v>
      </c>
      <c r="AC6" s="2">
        <v>6552967</v>
      </c>
      <c r="AD6" s="2">
        <v>6585814</v>
      </c>
      <c r="AE6" s="2">
        <v>6618958</v>
      </c>
      <c r="AF6" s="2">
        <v>6652565</v>
      </c>
      <c r="AG6" s="2">
        <v>6684126</v>
      </c>
      <c r="AH6" s="2">
        <v>6713794</v>
      </c>
      <c r="AI6" s="2">
        <v>6741635</v>
      </c>
      <c r="AJ6" s="2">
        <v>6767813</v>
      </c>
      <c r="AK6" s="2">
        <v>6792452</v>
      </c>
      <c r="AL6" s="2">
        <v>6815808</v>
      </c>
      <c r="AM6" s="2">
        <v>6839366</v>
      </c>
      <c r="AN6" s="2">
        <v>6863193</v>
      </c>
      <c r="AO6" s="2">
        <v>6887471</v>
      </c>
      <c r="AP6" s="2">
        <v>6912302</v>
      </c>
      <c r="AQ6" s="2">
        <v>6937313</v>
      </c>
      <c r="AR6" s="2">
        <v>6962548</v>
      </c>
      <c r="AS6" s="2">
        <v>6988026</v>
      </c>
      <c r="AT6" s="2">
        <v>7013802</v>
      </c>
      <c r="AU6" s="2">
        <v>7039815</v>
      </c>
      <c r="AV6" s="2">
        <v>7065551</v>
      </c>
      <c r="AW6" s="2">
        <v>7090947</v>
      </c>
      <c r="AX6" s="2">
        <v>7115845</v>
      </c>
      <c r="AY6" s="2">
        <v>7140197</v>
      </c>
      <c r="AZ6" s="2">
        <v>7163846</v>
      </c>
      <c r="BA6" s="2">
        <v>7186739</v>
      </c>
      <c r="BB6" s="2">
        <v>7208785</v>
      </c>
      <c r="BC6" s="2">
        <v>7229968</v>
      </c>
      <c r="BD6" s="2">
        <v>7250271</v>
      </c>
      <c r="BE6" s="2">
        <v>7269741</v>
      </c>
      <c r="BF6" s="2">
        <v>7288463</v>
      </c>
      <c r="BG6" s="2">
        <v>7306517</v>
      </c>
      <c r="BH6" s="2">
        <v>7323998</v>
      </c>
      <c r="BI6" s="2">
        <v>7341068</v>
      </c>
      <c r="BJ6" s="2">
        <v>7357839</v>
      </c>
      <c r="BK6" s="2">
        <v>7374438</v>
      </c>
      <c r="BL6" s="2">
        <v>7390990</v>
      </c>
      <c r="BM6" s="2">
        <v>7407643</v>
      </c>
      <c r="BN6" s="2">
        <v>7424561</v>
      </c>
      <c r="BO6" s="2">
        <v>7441860</v>
      </c>
      <c r="BP6" s="2">
        <v>7459654</v>
      </c>
      <c r="BQ6" s="2">
        <v>7478087</v>
      </c>
      <c r="BR6" s="2">
        <v>7497276</v>
      </c>
      <c r="BS6" s="2">
        <v>7517329</v>
      </c>
      <c r="BT6" s="2">
        <v>7538305</v>
      </c>
      <c r="BU6" s="2">
        <v>7560254</v>
      </c>
      <c r="BV6" s="2">
        <v>7583159</v>
      </c>
      <c r="BW6" s="2">
        <v>7607026</v>
      </c>
      <c r="BX6" s="2">
        <v>7631808</v>
      </c>
      <c r="BY6" s="2">
        <v>7657464</v>
      </c>
      <c r="BZ6" s="2">
        <v>7683889</v>
      </c>
      <c r="CA6" s="2">
        <v>7710992</v>
      </c>
      <c r="CB6" s="2">
        <v>7738647</v>
      </c>
      <c r="CC6" s="2">
        <v>7766736</v>
      </c>
      <c r="CD6" s="2">
        <v>7795141</v>
      </c>
    </row>
    <row r="7" spans="1:83" ht="15.75" thickBot="1" x14ac:dyDescent="0.3">
      <c r="A7" s="3" t="str">
        <f>"Waals Gewest incl. Duitst. Gem."</f>
        <v>Waals Gewest incl. Duitst. Gem.</v>
      </c>
      <c r="B7" s="3">
        <v>3258795</v>
      </c>
      <c r="C7" s="3">
        <v>3275923</v>
      </c>
      <c r="D7" s="3">
        <v>3293352</v>
      </c>
      <c r="E7" s="3">
        <v>3304539</v>
      </c>
      <c r="F7" s="3">
        <v>3312888</v>
      </c>
      <c r="G7" s="3">
        <v>3314568</v>
      </c>
      <c r="H7" s="3">
        <v>3320805</v>
      </c>
      <c r="I7" s="3">
        <v>3326707</v>
      </c>
      <c r="J7" s="3">
        <v>3332454</v>
      </c>
      <c r="K7" s="3">
        <v>3339516</v>
      </c>
      <c r="L7" s="3">
        <v>3346457</v>
      </c>
      <c r="M7" s="3">
        <v>3358560</v>
      </c>
      <c r="N7" s="3">
        <v>3368250</v>
      </c>
      <c r="O7" s="3">
        <v>3380498</v>
      </c>
      <c r="P7" s="3">
        <v>3395942</v>
      </c>
      <c r="Q7" s="3">
        <v>3413978</v>
      </c>
      <c r="R7" s="3">
        <v>3435879</v>
      </c>
      <c r="S7" s="3">
        <v>3456775</v>
      </c>
      <c r="T7" s="3">
        <v>3475671</v>
      </c>
      <c r="U7" s="3">
        <v>3498384</v>
      </c>
      <c r="V7" s="3">
        <v>3525540</v>
      </c>
      <c r="W7" s="3">
        <v>3546329</v>
      </c>
      <c r="X7" s="3">
        <v>3563060</v>
      </c>
      <c r="Y7" s="3">
        <v>3576325</v>
      </c>
      <c r="Z7" s="3">
        <v>3589744</v>
      </c>
      <c r="AA7" s="3">
        <v>3602216</v>
      </c>
      <c r="AB7" s="3">
        <v>3614473</v>
      </c>
      <c r="AC7" s="3">
        <v>3624377</v>
      </c>
      <c r="AD7" s="3">
        <v>3635981</v>
      </c>
      <c r="AE7" s="3">
        <v>3647960</v>
      </c>
      <c r="AF7" s="3">
        <v>3660412</v>
      </c>
      <c r="AG7" s="3">
        <v>3672215</v>
      </c>
      <c r="AH7" s="3">
        <v>3683436</v>
      </c>
      <c r="AI7" s="3">
        <v>3694041</v>
      </c>
      <c r="AJ7" s="3">
        <v>3704211</v>
      </c>
      <c r="AK7" s="3">
        <v>3713991</v>
      </c>
      <c r="AL7" s="3">
        <v>3723549</v>
      </c>
      <c r="AM7" s="3">
        <v>3733499</v>
      </c>
      <c r="AN7" s="3">
        <v>3743830</v>
      </c>
      <c r="AO7" s="3">
        <v>3754517</v>
      </c>
      <c r="AP7" s="3">
        <v>3765592</v>
      </c>
      <c r="AQ7" s="3">
        <v>3776643</v>
      </c>
      <c r="AR7" s="3">
        <v>3787618</v>
      </c>
      <c r="AS7" s="3">
        <v>3798463</v>
      </c>
      <c r="AT7" s="3">
        <v>3809122</v>
      </c>
      <c r="AU7" s="3">
        <v>3819513</v>
      </c>
      <c r="AV7" s="3">
        <v>3829458</v>
      </c>
      <c r="AW7" s="3">
        <v>3838925</v>
      </c>
      <c r="AX7" s="3">
        <v>3847933</v>
      </c>
      <c r="AY7" s="3">
        <v>3856413</v>
      </c>
      <c r="AZ7" s="3">
        <v>3864416</v>
      </c>
      <c r="BA7" s="3">
        <v>3871910</v>
      </c>
      <c r="BB7" s="3">
        <v>3878936</v>
      </c>
      <c r="BC7" s="3">
        <v>3885553</v>
      </c>
      <c r="BD7" s="3">
        <v>3891790</v>
      </c>
      <c r="BE7" s="3">
        <v>3897721</v>
      </c>
      <c r="BF7" s="3">
        <v>3903407</v>
      </c>
      <c r="BG7" s="3">
        <v>3908918</v>
      </c>
      <c r="BH7" s="3">
        <v>3914315</v>
      </c>
      <c r="BI7" s="3">
        <v>3919687</v>
      </c>
      <c r="BJ7" s="3">
        <v>3925071</v>
      </c>
      <c r="BK7" s="3">
        <v>3930522</v>
      </c>
      <c r="BL7" s="3">
        <v>3936118</v>
      </c>
      <c r="BM7" s="3">
        <v>3941892</v>
      </c>
      <c r="BN7" s="3">
        <v>3947868</v>
      </c>
      <c r="BO7" s="3">
        <v>3954105</v>
      </c>
      <c r="BP7" s="3">
        <v>3960649</v>
      </c>
      <c r="BQ7" s="3">
        <v>3967496</v>
      </c>
      <c r="BR7" s="3">
        <v>3974666</v>
      </c>
      <c r="BS7" s="3">
        <v>3982159</v>
      </c>
      <c r="BT7" s="3">
        <v>3989975</v>
      </c>
      <c r="BU7" s="3">
        <v>3998066</v>
      </c>
      <c r="BV7" s="3">
        <v>4006433</v>
      </c>
      <c r="BW7" s="3">
        <v>4015034</v>
      </c>
      <c r="BX7" s="3">
        <v>4023878</v>
      </c>
      <c r="BY7" s="3">
        <v>4032923</v>
      </c>
      <c r="BZ7" s="3">
        <v>4042151</v>
      </c>
      <c r="CA7" s="3">
        <v>4051542</v>
      </c>
      <c r="CB7" s="3">
        <v>4061063</v>
      </c>
      <c r="CC7" s="3">
        <v>4070669</v>
      </c>
      <c r="CD7" s="3">
        <v>4080350</v>
      </c>
    </row>
    <row r="9" spans="1:83" x14ac:dyDescent="0.25">
      <c r="A9" s="1" t="s">
        <v>3</v>
      </c>
    </row>
    <row r="10" spans="1:83" x14ac:dyDescent="0.25">
      <c r="A10" t="s">
        <v>1</v>
      </c>
    </row>
    <row r="11" spans="1:83" ht="15.75" thickBot="1" x14ac:dyDescent="0.3">
      <c r="A11" t="s">
        <v>2</v>
      </c>
    </row>
    <row r="12" spans="1:83" x14ac:dyDescent="0.25">
      <c r="A12" s="4"/>
      <c r="B12" s="5" t="str">
        <f>"1991"</f>
        <v>1991</v>
      </c>
      <c r="C12" s="5" t="str">
        <f>"1992"</f>
        <v>1992</v>
      </c>
      <c r="D12" s="5" t="str">
        <f>"1993"</f>
        <v>1993</v>
      </c>
      <c r="E12" s="5" t="str">
        <f>"1994"</f>
        <v>1994</v>
      </c>
      <c r="F12" s="5" t="str">
        <f>"1995"</f>
        <v>1995</v>
      </c>
      <c r="G12" s="5" t="str">
        <f>"1996"</f>
        <v>1996</v>
      </c>
      <c r="H12" s="5" t="str">
        <f>"1997"</f>
        <v>1997</v>
      </c>
      <c r="I12" s="5" t="str">
        <f>"1998"</f>
        <v>1998</v>
      </c>
      <c r="J12" s="5" t="str">
        <f>"1999"</f>
        <v>1999</v>
      </c>
      <c r="K12" s="5" t="str">
        <f>"2000"</f>
        <v>2000</v>
      </c>
      <c r="L12" s="5" t="str">
        <f>"2001"</f>
        <v>2001</v>
      </c>
      <c r="M12" s="5" t="str">
        <f>"2002"</f>
        <v>2002</v>
      </c>
      <c r="N12" s="5" t="str">
        <f>"2003"</f>
        <v>2003</v>
      </c>
      <c r="O12" s="5" t="str">
        <f>"2004"</f>
        <v>2004</v>
      </c>
      <c r="P12" s="5" t="str">
        <f>"2005"</f>
        <v>2005</v>
      </c>
      <c r="Q12" s="5" t="str">
        <f>"2006"</f>
        <v>2006</v>
      </c>
      <c r="R12" s="5" t="str">
        <f>"2007"</f>
        <v>2007</v>
      </c>
      <c r="S12" s="5" t="str">
        <f>"2008"</f>
        <v>2008</v>
      </c>
      <c r="T12" s="5" t="str">
        <f>"2009"</f>
        <v>2009</v>
      </c>
      <c r="U12" s="5" t="str">
        <f>"2010"</f>
        <v>2010</v>
      </c>
      <c r="V12" s="5" t="str">
        <f>"2011"</f>
        <v>2011</v>
      </c>
      <c r="W12" s="5" t="str">
        <f>"2012"</f>
        <v>2012</v>
      </c>
      <c r="X12" s="5" t="str">
        <f>"2013"</f>
        <v>2013</v>
      </c>
      <c r="Y12" s="5" t="str">
        <f>"2014"</f>
        <v>2014</v>
      </c>
      <c r="Z12" s="5" t="str">
        <f>"2015"</f>
        <v>2015</v>
      </c>
      <c r="AA12" s="5" t="str">
        <f>"2016"</f>
        <v>2016</v>
      </c>
      <c r="AB12" s="5" t="str">
        <f>"2017"</f>
        <v>2017</v>
      </c>
      <c r="AC12" s="5" t="str">
        <f>"2018"</f>
        <v>2018</v>
      </c>
      <c r="AD12" s="5" t="str">
        <f>"2019"</f>
        <v>2019</v>
      </c>
      <c r="AE12" s="5" t="str">
        <f>"2020"</f>
        <v>2020</v>
      </c>
      <c r="AF12" s="5" t="str">
        <f>"2021"</f>
        <v>2021</v>
      </c>
      <c r="AG12" s="5" t="str">
        <f>"2022"</f>
        <v>2022</v>
      </c>
      <c r="AH12" s="5" t="str">
        <f>"2023"</f>
        <v>2023</v>
      </c>
      <c r="AI12" s="5" t="str">
        <f>"2024"</f>
        <v>2024</v>
      </c>
      <c r="AJ12" s="5" t="str">
        <f>"2025"</f>
        <v>2025</v>
      </c>
      <c r="AK12" s="5" t="str">
        <f>"2026"</f>
        <v>2026</v>
      </c>
      <c r="AL12" s="5" t="str">
        <f>"2027"</f>
        <v>2027</v>
      </c>
      <c r="AM12" s="5" t="str">
        <f>"2028"</f>
        <v>2028</v>
      </c>
      <c r="AN12" s="5" t="str">
        <f>"2029"</f>
        <v>2029</v>
      </c>
      <c r="AO12" s="5" t="str">
        <f>"2030"</f>
        <v>2030</v>
      </c>
      <c r="AP12" s="5" t="str">
        <f>"2031"</f>
        <v>2031</v>
      </c>
      <c r="AQ12" s="5" t="str">
        <f>"2032"</f>
        <v>2032</v>
      </c>
      <c r="AR12" s="5" t="str">
        <f>"2033"</f>
        <v>2033</v>
      </c>
      <c r="AS12" s="5" t="str">
        <f>"2034"</f>
        <v>2034</v>
      </c>
      <c r="AT12" s="5" t="str">
        <f>"2035"</f>
        <v>2035</v>
      </c>
      <c r="AU12" s="5" t="str">
        <f>"2036"</f>
        <v>2036</v>
      </c>
      <c r="AV12" s="5" t="str">
        <f>"2037"</f>
        <v>2037</v>
      </c>
      <c r="AW12" s="5" t="str">
        <f>"2038"</f>
        <v>2038</v>
      </c>
      <c r="AX12" s="5" t="str">
        <f>"2039"</f>
        <v>2039</v>
      </c>
      <c r="AY12" s="5" t="str">
        <f>"2040"</f>
        <v>2040</v>
      </c>
      <c r="AZ12" s="5" t="str">
        <f>"2041"</f>
        <v>2041</v>
      </c>
      <c r="BA12" s="5" t="str">
        <f>"2042"</f>
        <v>2042</v>
      </c>
      <c r="BB12" s="5" t="str">
        <f>"2043"</f>
        <v>2043</v>
      </c>
      <c r="BC12" s="5" t="str">
        <f>"2044"</f>
        <v>2044</v>
      </c>
      <c r="BD12" s="5" t="str">
        <f>"2045"</f>
        <v>2045</v>
      </c>
      <c r="BE12" s="5" t="str">
        <f>"2046"</f>
        <v>2046</v>
      </c>
      <c r="BF12" s="5" t="str">
        <f>"2047"</f>
        <v>2047</v>
      </c>
      <c r="BG12" s="5" t="str">
        <f>"2048"</f>
        <v>2048</v>
      </c>
      <c r="BH12" s="5" t="str">
        <f>"2049"</f>
        <v>2049</v>
      </c>
      <c r="BI12" s="5" t="str">
        <f>"2050"</f>
        <v>2050</v>
      </c>
      <c r="BJ12" s="5" t="str">
        <f>"2051"</f>
        <v>2051</v>
      </c>
      <c r="BK12" s="5" t="str">
        <f>"2052"</f>
        <v>2052</v>
      </c>
      <c r="BL12" s="5" t="str">
        <f>"2053"</f>
        <v>2053</v>
      </c>
      <c r="BM12" s="5" t="str">
        <f>"2054"</f>
        <v>2054</v>
      </c>
      <c r="BN12" s="5" t="str">
        <f>"2055"</f>
        <v>2055</v>
      </c>
      <c r="BO12" s="5" t="str">
        <f>"2056"</f>
        <v>2056</v>
      </c>
      <c r="BP12" s="5" t="str">
        <f>"2057"</f>
        <v>2057</v>
      </c>
      <c r="BQ12" s="5" t="str">
        <f>"2058"</f>
        <v>2058</v>
      </c>
      <c r="BR12" s="5" t="str">
        <f>"2059"</f>
        <v>2059</v>
      </c>
      <c r="BS12" s="5" t="str">
        <f>"2060"</f>
        <v>2060</v>
      </c>
      <c r="BT12" s="5" t="str">
        <f>"2061"</f>
        <v>2061</v>
      </c>
      <c r="BU12" s="5" t="str">
        <f>"2062"</f>
        <v>2062</v>
      </c>
      <c r="BV12" s="5" t="str">
        <f>"2063"</f>
        <v>2063</v>
      </c>
      <c r="BW12" s="5" t="str">
        <f>"2064"</f>
        <v>2064</v>
      </c>
      <c r="BX12" s="5" t="str">
        <f>"2065"</f>
        <v>2065</v>
      </c>
      <c r="BY12" s="5" t="str">
        <f>"2066"</f>
        <v>2066</v>
      </c>
      <c r="BZ12" s="5" t="str">
        <f>"2067"</f>
        <v>2067</v>
      </c>
      <c r="CA12" s="5" t="str">
        <f>"2068"</f>
        <v>2068</v>
      </c>
      <c r="CB12" s="5" t="str">
        <f>"2069"</f>
        <v>2069</v>
      </c>
      <c r="CC12" s="5" t="str">
        <f>"2070"</f>
        <v>2070</v>
      </c>
      <c r="CD12" s="5" t="str">
        <f>"2071"</f>
        <v>2071</v>
      </c>
      <c r="CE12" s="1"/>
    </row>
    <row r="13" spans="1:83" x14ac:dyDescent="0.25">
      <c r="A13" s="2" t="str">
        <f>"Brussels Hoofdstedelijk Gewest"</f>
        <v>Brussels Hoofdstedelijk Gewest</v>
      </c>
      <c r="B13" s="2">
        <v>452794</v>
      </c>
      <c r="C13" s="2">
        <v>448677</v>
      </c>
      <c r="D13" s="2">
        <v>449297</v>
      </c>
      <c r="E13" s="2">
        <v>449346</v>
      </c>
      <c r="F13" s="2">
        <v>451572</v>
      </c>
      <c r="G13" s="2">
        <v>450138</v>
      </c>
      <c r="H13" s="2">
        <v>451591</v>
      </c>
      <c r="I13" s="2">
        <v>453681</v>
      </c>
      <c r="J13" s="2">
        <v>454957</v>
      </c>
      <c r="K13" s="2">
        <v>457852</v>
      </c>
      <c r="L13" s="2">
        <v>461065</v>
      </c>
      <c r="M13" s="2">
        <v>468723</v>
      </c>
      <c r="N13" s="2">
        <v>476692</v>
      </c>
      <c r="O13" s="2">
        <v>480334</v>
      </c>
      <c r="P13" s="2">
        <v>483586</v>
      </c>
      <c r="Q13" s="2">
        <v>489684</v>
      </c>
      <c r="R13" s="2">
        <v>496788</v>
      </c>
      <c r="S13" s="2">
        <v>505963</v>
      </c>
      <c r="T13" s="2">
        <v>516250</v>
      </c>
      <c r="U13" s="2">
        <v>526787</v>
      </c>
      <c r="V13" s="2">
        <v>542383</v>
      </c>
      <c r="W13" s="2">
        <v>552864</v>
      </c>
      <c r="X13" s="2">
        <v>561660</v>
      </c>
      <c r="Y13" s="2">
        <v>566630</v>
      </c>
      <c r="Z13" s="2">
        <v>572701</v>
      </c>
      <c r="AA13" s="2">
        <v>579795</v>
      </c>
      <c r="AB13" s="2">
        <v>582375</v>
      </c>
      <c r="AC13" s="2">
        <v>586625</v>
      </c>
      <c r="AD13" s="2">
        <v>590427</v>
      </c>
      <c r="AE13" s="2">
        <v>594286</v>
      </c>
      <c r="AF13" s="2">
        <v>598228</v>
      </c>
      <c r="AG13" s="2">
        <v>601411</v>
      </c>
      <c r="AH13" s="2">
        <v>603924</v>
      </c>
      <c r="AI13" s="2">
        <v>605832</v>
      </c>
      <c r="AJ13" s="2">
        <v>607245</v>
      </c>
      <c r="AK13" s="2">
        <v>608214</v>
      </c>
      <c r="AL13" s="2">
        <v>608847</v>
      </c>
      <c r="AM13" s="2">
        <v>609787</v>
      </c>
      <c r="AN13" s="2">
        <v>610997</v>
      </c>
      <c r="AO13" s="2">
        <v>612461</v>
      </c>
      <c r="AP13" s="2">
        <v>614180</v>
      </c>
      <c r="AQ13" s="2">
        <v>616177</v>
      </c>
      <c r="AR13" s="2">
        <v>618417</v>
      </c>
      <c r="AS13" s="2">
        <v>620868</v>
      </c>
      <c r="AT13" s="2">
        <v>623512</v>
      </c>
      <c r="AU13" s="2">
        <v>626337</v>
      </c>
      <c r="AV13" s="2">
        <v>629115</v>
      </c>
      <c r="AW13" s="2">
        <v>631839</v>
      </c>
      <c r="AX13" s="2">
        <v>634493</v>
      </c>
      <c r="AY13" s="2">
        <v>637081</v>
      </c>
      <c r="AZ13" s="2">
        <v>639594</v>
      </c>
      <c r="BA13" s="2">
        <v>642033</v>
      </c>
      <c r="BB13" s="2">
        <v>644390</v>
      </c>
      <c r="BC13" s="2">
        <v>646666</v>
      </c>
      <c r="BD13" s="2">
        <v>648863</v>
      </c>
      <c r="BE13" s="2">
        <v>651000</v>
      </c>
      <c r="BF13" s="2">
        <v>653073</v>
      </c>
      <c r="BG13" s="2">
        <v>655096</v>
      </c>
      <c r="BH13" s="2">
        <v>657080</v>
      </c>
      <c r="BI13" s="2">
        <v>659016</v>
      </c>
      <c r="BJ13" s="2">
        <v>660917</v>
      </c>
      <c r="BK13" s="2">
        <v>662799</v>
      </c>
      <c r="BL13" s="2">
        <v>664669</v>
      </c>
      <c r="BM13" s="2">
        <v>666517</v>
      </c>
      <c r="BN13" s="2">
        <v>668363</v>
      </c>
      <c r="BO13" s="2">
        <v>670205</v>
      </c>
      <c r="BP13" s="2">
        <v>672044</v>
      </c>
      <c r="BQ13" s="2">
        <v>673882</v>
      </c>
      <c r="BR13" s="2">
        <v>675717</v>
      </c>
      <c r="BS13" s="2">
        <v>677545</v>
      </c>
      <c r="BT13" s="2">
        <v>679369</v>
      </c>
      <c r="BU13" s="2">
        <v>681187</v>
      </c>
      <c r="BV13" s="2">
        <v>682989</v>
      </c>
      <c r="BW13" s="2">
        <v>684786</v>
      </c>
      <c r="BX13" s="2">
        <v>686580</v>
      </c>
      <c r="BY13" s="2">
        <v>688357</v>
      </c>
      <c r="BZ13" s="2">
        <v>690121</v>
      </c>
      <c r="CA13" s="2">
        <v>691872</v>
      </c>
      <c r="CB13" s="2">
        <v>693600</v>
      </c>
      <c r="CC13" s="2">
        <v>695316</v>
      </c>
      <c r="CD13" s="2">
        <v>697014</v>
      </c>
    </row>
    <row r="14" spans="1:83" x14ac:dyDescent="0.25">
      <c r="A14" s="2" t="str">
        <f>"Vlaams Gewest"</f>
        <v>Vlaams Gewest</v>
      </c>
      <c r="B14" s="2">
        <v>2848630</v>
      </c>
      <c r="C14" s="2">
        <v>2862226</v>
      </c>
      <c r="D14" s="2">
        <v>2877026</v>
      </c>
      <c r="E14" s="2">
        <v>2888032</v>
      </c>
      <c r="F14" s="2">
        <v>2896623</v>
      </c>
      <c r="G14" s="2">
        <v>2902128</v>
      </c>
      <c r="H14" s="2">
        <v>2910715</v>
      </c>
      <c r="I14" s="2">
        <v>2916640</v>
      </c>
      <c r="J14" s="2">
        <v>2923551</v>
      </c>
      <c r="K14" s="2">
        <v>2929510</v>
      </c>
      <c r="L14" s="2">
        <v>2934940</v>
      </c>
      <c r="M14" s="2">
        <v>2945066</v>
      </c>
      <c r="N14" s="2">
        <v>2956558</v>
      </c>
      <c r="O14" s="2">
        <v>2966640</v>
      </c>
      <c r="P14" s="2">
        <v>2979825</v>
      </c>
      <c r="Q14" s="2">
        <v>2997496</v>
      </c>
      <c r="R14" s="2">
        <v>3017063</v>
      </c>
      <c r="S14" s="2">
        <v>3039956</v>
      </c>
      <c r="T14" s="2">
        <v>3064169</v>
      </c>
      <c r="U14" s="2">
        <v>3085334</v>
      </c>
      <c r="V14" s="2">
        <v>3113369</v>
      </c>
      <c r="W14" s="2">
        <v>3135552</v>
      </c>
      <c r="X14" s="2">
        <v>3151466</v>
      </c>
      <c r="Y14" s="2">
        <v>3165719</v>
      </c>
      <c r="Z14" s="2">
        <v>3182692</v>
      </c>
      <c r="AA14" s="2">
        <v>3200837</v>
      </c>
      <c r="AB14" s="2">
        <v>3221295</v>
      </c>
      <c r="AC14" s="2">
        <v>3241106</v>
      </c>
      <c r="AD14" s="2">
        <v>3258603</v>
      </c>
      <c r="AE14" s="2">
        <v>3276184</v>
      </c>
      <c r="AF14" s="2">
        <v>3293918</v>
      </c>
      <c r="AG14" s="2">
        <v>3310504</v>
      </c>
      <c r="AH14" s="2">
        <v>3325992</v>
      </c>
      <c r="AI14" s="2">
        <v>3340416</v>
      </c>
      <c r="AJ14" s="2">
        <v>3353910</v>
      </c>
      <c r="AK14" s="2">
        <v>3366516</v>
      </c>
      <c r="AL14" s="2">
        <v>3378405</v>
      </c>
      <c r="AM14" s="2">
        <v>3390388</v>
      </c>
      <c r="AN14" s="2">
        <v>3402494</v>
      </c>
      <c r="AO14" s="2">
        <v>3414819</v>
      </c>
      <c r="AP14" s="2">
        <v>3427404</v>
      </c>
      <c r="AQ14" s="2">
        <v>3440091</v>
      </c>
      <c r="AR14" s="2">
        <v>3452893</v>
      </c>
      <c r="AS14" s="2">
        <v>3465830</v>
      </c>
      <c r="AT14" s="2">
        <v>3478921</v>
      </c>
      <c r="AU14" s="2">
        <v>3492150</v>
      </c>
      <c r="AV14" s="2">
        <v>3505225</v>
      </c>
      <c r="AW14" s="2">
        <v>3518134</v>
      </c>
      <c r="AX14" s="2">
        <v>3530809</v>
      </c>
      <c r="AY14" s="2">
        <v>3543238</v>
      </c>
      <c r="AZ14" s="2">
        <v>3555346</v>
      </c>
      <c r="BA14" s="2">
        <v>3567133</v>
      </c>
      <c r="BB14" s="2">
        <v>3578533</v>
      </c>
      <c r="BC14" s="2">
        <v>3589573</v>
      </c>
      <c r="BD14" s="2">
        <v>3600215</v>
      </c>
      <c r="BE14" s="2">
        <v>3610498</v>
      </c>
      <c r="BF14" s="2">
        <v>3620450</v>
      </c>
      <c r="BG14" s="2">
        <v>3630113</v>
      </c>
      <c r="BH14" s="2">
        <v>3639543</v>
      </c>
      <c r="BI14" s="2">
        <v>3648809</v>
      </c>
      <c r="BJ14" s="2">
        <v>3657984</v>
      </c>
      <c r="BK14" s="2">
        <v>3667118</v>
      </c>
      <c r="BL14" s="2">
        <v>3676288</v>
      </c>
      <c r="BM14" s="2">
        <v>3685552</v>
      </c>
      <c r="BN14" s="2">
        <v>3694987</v>
      </c>
      <c r="BO14" s="2">
        <v>3704649</v>
      </c>
      <c r="BP14" s="2">
        <v>3714603</v>
      </c>
      <c r="BQ14" s="2">
        <v>3724905</v>
      </c>
      <c r="BR14" s="2">
        <v>3735607</v>
      </c>
      <c r="BS14" s="2">
        <v>3746774</v>
      </c>
      <c r="BT14" s="2">
        <v>3758428</v>
      </c>
      <c r="BU14" s="2">
        <v>3770578</v>
      </c>
      <c r="BV14" s="2">
        <v>3783209</v>
      </c>
      <c r="BW14" s="2">
        <v>3796313</v>
      </c>
      <c r="BX14" s="2">
        <v>3809858</v>
      </c>
      <c r="BY14" s="2">
        <v>3823818</v>
      </c>
      <c r="BZ14" s="2">
        <v>3838156</v>
      </c>
      <c r="CA14" s="2">
        <v>3852813</v>
      </c>
      <c r="CB14" s="2">
        <v>3867729</v>
      </c>
      <c r="CC14" s="2">
        <v>3882845</v>
      </c>
      <c r="CD14" s="2">
        <v>3898094</v>
      </c>
    </row>
    <row r="15" spans="1:83" ht="15.75" thickBot="1" x14ac:dyDescent="0.3">
      <c r="A15" s="3" t="str">
        <f>"Waals Gewest incl. Duitst. Gem."</f>
        <v>Waals Gewest incl. Duitst. Gem.</v>
      </c>
      <c r="B15" s="3">
        <v>1579261</v>
      </c>
      <c r="C15" s="3">
        <v>1588329</v>
      </c>
      <c r="D15" s="3">
        <v>1597149</v>
      </c>
      <c r="E15" s="3">
        <v>1602846</v>
      </c>
      <c r="F15" s="3">
        <v>1606476</v>
      </c>
      <c r="G15" s="3">
        <v>1606519</v>
      </c>
      <c r="H15" s="3">
        <v>1609474</v>
      </c>
      <c r="I15" s="3">
        <v>1612351</v>
      </c>
      <c r="J15" s="3">
        <v>1615210</v>
      </c>
      <c r="K15" s="3">
        <v>1618652</v>
      </c>
      <c r="L15" s="3">
        <v>1622014</v>
      </c>
      <c r="M15" s="3">
        <v>1628499</v>
      </c>
      <c r="N15" s="3">
        <v>1633635</v>
      </c>
      <c r="O15" s="3">
        <v>1640202</v>
      </c>
      <c r="P15" s="3">
        <v>1647914</v>
      </c>
      <c r="Q15" s="3">
        <v>1656641</v>
      </c>
      <c r="R15" s="3">
        <v>1667557</v>
      </c>
      <c r="S15" s="3">
        <v>1678390</v>
      </c>
      <c r="T15" s="3">
        <v>1688232</v>
      </c>
      <c r="U15" s="3">
        <v>1700100</v>
      </c>
      <c r="V15" s="3">
        <v>1714482</v>
      </c>
      <c r="W15" s="3">
        <v>1725385</v>
      </c>
      <c r="X15" s="3">
        <v>1734362</v>
      </c>
      <c r="Y15" s="3">
        <v>1741960</v>
      </c>
      <c r="Z15" s="3">
        <v>1749701</v>
      </c>
      <c r="AA15" s="3">
        <v>1756900</v>
      </c>
      <c r="AB15" s="3">
        <v>1764335</v>
      </c>
      <c r="AC15" s="3">
        <v>1770175</v>
      </c>
      <c r="AD15" s="3">
        <v>1777104</v>
      </c>
      <c r="AE15" s="3">
        <v>1784190</v>
      </c>
      <c r="AF15" s="3">
        <v>1791451</v>
      </c>
      <c r="AG15" s="3">
        <v>1798318</v>
      </c>
      <c r="AH15" s="3">
        <v>1804825</v>
      </c>
      <c r="AI15" s="3">
        <v>1810956</v>
      </c>
      <c r="AJ15" s="3">
        <v>1816801</v>
      </c>
      <c r="AK15" s="3">
        <v>1822404</v>
      </c>
      <c r="AL15" s="3">
        <v>1827853</v>
      </c>
      <c r="AM15" s="3">
        <v>1833490</v>
      </c>
      <c r="AN15" s="3">
        <v>1839312</v>
      </c>
      <c r="AO15" s="3">
        <v>1845297</v>
      </c>
      <c r="AP15" s="3">
        <v>1851472</v>
      </c>
      <c r="AQ15" s="3">
        <v>1857627</v>
      </c>
      <c r="AR15" s="3">
        <v>1863744</v>
      </c>
      <c r="AS15" s="3">
        <v>1869809</v>
      </c>
      <c r="AT15" s="3">
        <v>1875813</v>
      </c>
      <c r="AU15" s="3">
        <v>1881700</v>
      </c>
      <c r="AV15" s="3">
        <v>1887395</v>
      </c>
      <c r="AW15" s="3">
        <v>1892889</v>
      </c>
      <c r="AX15" s="3">
        <v>1898208</v>
      </c>
      <c r="AY15" s="3">
        <v>1903307</v>
      </c>
      <c r="AZ15" s="3">
        <v>1908214</v>
      </c>
      <c r="BA15" s="3">
        <v>1912914</v>
      </c>
      <c r="BB15" s="3">
        <v>1917435</v>
      </c>
      <c r="BC15" s="3">
        <v>1921791</v>
      </c>
      <c r="BD15" s="3">
        <v>1925994</v>
      </c>
      <c r="BE15" s="3">
        <v>1930077</v>
      </c>
      <c r="BF15" s="3">
        <v>1934071</v>
      </c>
      <c r="BG15" s="3">
        <v>1938000</v>
      </c>
      <c r="BH15" s="3">
        <v>1941887</v>
      </c>
      <c r="BI15" s="3">
        <v>1945786</v>
      </c>
      <c r="BJ15" s="3">
        <v>1949698</v>
      </c>
      <c r="BK15" s="3">
        <v>1953650</v>
      </c>
      <c r="BL15" s="3">
        <v>1957658</v>
      </c>
      <c r="BM15" s="3">
        <v>1961766</v>
      </c>
      <c r="BN15" s="3">
        <v>1965969</v>
      </c>
      <c r="BO15" s="3">
        <v>1970303</v>
      </c>
      <c r="BP15" s="3">
        <v>1974769</v>
      </c>
      <c r="BQ15" s="3">
        <v>1979374</v>
      </c>
      <c r="BR15" s="3">
        <v>1984137</v>
      </c>
      <c r="BS15" s="3">
        <v>1989054</v>
      </c>
      <c r="BT15" s="3">
        <v>1994105</v>
      </c>
      <c r="BU15" s="3">
        <v>1999293</v>
      </c>
      <c r="BV15" s="3">
        <v>2004610</v>
      </c>
      <c r="BW15" s="3">
        <v>2010015</v>
      </c>
      <c r="BX15" s="3">
        <v>2015542</v>
      </c>
      <c r="BY15" s="3">
        <v>2021156</v>
      </c>
      <c r="BZ15" s="3">
        <v>2026846</v>
      </c>
      <c r="CA15" s="3">
        <v>2032594</v>
      </c>
      <c r="CB15" s="3">
        <v>2038387</v>
      </c>
      <c r="CC15" s="3">
        <v>2044204</v>
      </c>
      <c r="CD15" s="3">
        <v>2050037</v>
      </c>
    </row>
    <row r="17" spans="1:83" x14ac:dyDescent="0.25">
      <c r="A17" s="1" t="s">
        <v>4</v>
      </c>
    </row>
    <row r="18" spans="1:83" x14ac:dyDescent="0.25">
      <c r="A18" t="s">
        <v>1</v>
      </c>
    </row>
    <row r="19" spans="1:83" ht="15.75" thickBot="1" x14ac:dyDescent="0.3">
      <c r="A19" t="s">
        <v>2</v>
      </c>
    </row>
    <row r="20" spans="1:83" x14ac:dyDescent="0.25">
      <c r="A20" s="4"/>
      <c r="B20" s="5" t="str">
        <f>"1991"</f>
        <v>1991</v>
      </c>
      <c r="C20" s="5" t="str">
        <f>"1992"</f>
        <v>1992</v>
      </c>
      <c r="D20" s="5" t="str">
        <f>"1993"</f>
        <v>1993</v>
      </c>
      <c r="E20" s="5" t="str">
        <f>"1994"</f>
        <v>1994</v>
      </c>
      <c r="F20" s="5" t="str">
        <f>"1995"</f>
        <v>1995</v>
      </c>
      <c r="G20" s="5" t="str">
        <f>"1996"</f>
        <v>1996</v>
      </c>
      <c r="H20" s="5" t="str">
        <f>"1997"</f>
        <v>1997</v>
      </c>
      <c r="I20" s="5" t="str">
        <f>"1998"</f>
        <v>1998</v>
      </c>
      <c r="J20" s="5" t="str">
        <f>"1999"</f>
        <v>1999</v>
      </c>
      <c r="K20" s="5" t="str">
        <f>"2000"</f>
        <v>2000</v>
      </c>
      <c r="L20" s="5" t="str">
        <f>"2001"</f>
        <v>2001</v>
      </c>
      <c r="M20" s="5" t="str">
        <f>"2002"</f>
        <v>2002</v>
      </c>
      <c r="N20" s="5" t="str">
        <f>"2003"</f>
        <v>2003</v>
      </c>
      <c r="O20" s="5" t="str">
        <f>"2004"</f>
        <v>2004</v>
      </c>
      <c r="P20" s="5" t="str">
        <f>"2005"</f>
        <v>2005</v>
      </c>
      <c r="Q20" s="5" t="str">
        <f>"2006"</f>
        <v>2006</v>
      </c>
      <c r="R20" s="5" t="str">
        <f>"2007"</f>
        <v>2007</v>
      </c>
      <c r="S20" s="5" t="str">
        <f>"2008"</f>
        <v>2008</v>
      </c>
      <c r="T20" s="5" t="str">
        <f>"2009"</f>
        <v>2009</v>
      </c>
      <c r="U20" s="5" t="str">
        <f>"2010"</f>
        <v>2010</v>
      </c>
      <c r="V20" s="5" t="str">
        <f>"2011"</f>
        <v>2011</v>
      </c>
      <c r="W20" s="5" t="str">
        <f>"2012"</f>
        <v>2012</v>
      </c>
      <c r="X20" s="5" t="str">
        <f>"2013"</f>
        <v>2013</v>
      </c>
      <c r="Y20" s="5" t="str">
        <f>"2014"</f>
        <v>2014</v>
      </c>
      <c r="Z20" s="5" t="str">
        <f>"2015"</f>
        <v>2015</v>
      </c>
      <c r="AA20" s="5" t="str">
        <f>"2016"</f>
        <v>2016</v>
      </c>
      <c r="AB20" s="5" t="str">
        <f>"2017"</f>
        <v>2017</v>
      </c>
      <c r="AC20" s="5" t="str">
        <f>"2018"</f>
        <v>2018</v>
      </c>
      <c r="AD20" s="5" t="str">
        <f>"2019"</f>
        <v>2019</v>
      </c>
      <c r="AE20" s="5" t="str">
        <f>"2020"</f>
        <v>2020</v>
      </c>
      <c r="AF20" s="5" t="str">
        <f>"2021"</f>
        <v>2021</v>
      </c>
      <c r="AG20" s="5" t="str">
        <f>"2022"</f>
        <v>2022</v>
      </c>
      <c r="AH20" s="5" t="str">
        <f>"2023"</f>
        <v>2023</v>
      </c>
      <c r="AI20" s="5" t="str">
        <f>"2024"</f>
        <v>2024</v>
      </c>
      <c r="AJ20" s="5" t="str">
        <f>"2025"</f>
        <v>2025</v>
      </c>
      <c r="AK20" s="5" t="str">
        <f>"2026"</f>
        <v>2026</v>
      </c>
      <c r="AL20" s="5" t="str">
        <f>"2027"</f>
        <v>2027</v>
      </c>
      <c r="AM20" s="5" t="str">
        <f>"2028"</f>
        <v>2028</v>
      </c>
      <c r="AN20" s="5" t="str">
        <f>"2029"</f>
        <v>2029</v>
      </c>
      <c r="AO20" s="5" t="str">
        <f>"2030"</f>
        <v>2030</v>
      </c>
      <c r="AP20" s="5" t="str">
        <f>"2031"</f>
        <v>2031</v>
      </c>
      <c r="AQ20" s="5" t="str">
        <f>"2032"</f>
        <v>2032</v>
      </c>
      <c r="AR20" s="5" t="str">
        <f>"2033"</f>
        <v>2033</v>
      </c>
      <c r="AS20" s="5" t="str">
        <f>"2034"</f>
        <v>2034</v>
      </c>
      <c r="AT20" s="5" t="str">
        <f>"2035"</f>
        <v>2035</v>
      </c>
      <c r="AU20" s="5" t="str">
        <f>"2036"</f>
        <v>2036</v>
      </c>
      <c r="AV20" s="5" t="str">
        <f>"2037"</f>
        <v>2037</v>
      </c>
      <c r="AW20" s="5" t="str">
        <f>"2038"</f>
        <v>2038</v>
      </c>
      <c r="AX20" s="5" t="str">
        <f>"2039"</f>
        <v>2039</v>
      </c>
      <c r="AY20" s="5" t="str">
        <f>"2040"</f>
        <v>2040</v>
      </c>
      <c r="AZ20" s="5" t="str">
        <f>"2041"</f>
        <v>2041</v>
      </c>
      <c r="BA20" s="5" t="str">
        <f>"2042"</f>
        <v>2042</v>
      </c>
      <c r="BB20" s="5" t="str">
        <f>"2043"</f>
        <v>2043</v>
      </c>
      <c r="BC20" s="5" t="str">
        <f>"2044"</f>
        <v>2044</v>
      </c>
      <c r="BD20" s="5" t="str">
        <f>"2045"</f>
        <v>2045</v>
      </c>
      <c r="BE20" s="5" t="str">
        <f>"2046"</f>
        <v>2046</v>
      </c>
      <c r="BF20" s="5" t="str">
        <f>"2047"</f>
        <v>2047</v>
      </c>
      <c r="BG20" s="5" t="str">
        <f>"2048"</f>
        <v>2048</v>
      </c>
      <c r="BH20" s="5" t="str">
        <f>"2049"</f>
        <v>2049</v>
      </c>
      <c r="BI20" s="5" t="str">
        <f>"2050"</f>
        <v>2050</v>
      </c>
      <c r="BJ20" s="5" t="str">
        <f>"2051"</f>
        <v>2051</v>
      </c>
      <c r="BK20" s="5" t="str">
        <f>"2052"</f>
        <v>2052</v>
      </c>
      <c r="BL20" s="5" t="str">
        <f>"2053"</f>
        <v>2053</v>
      </c>
      <c r="BM20" s="5" t="str">
        <f>"2054"</f>
        <v>2054</v>
      </c>
      <c r="BN20" s="5" t="str">
        <f>"2055"</f>
        <v>2055</v>
      </c>
      <c r="BO20" s="5" t="str">
        <f>"2056"</f>
        <v>2056</v>
      </c>
      <c r="BP20" s="5" t="str">
        <f>"2057"</f>
        <v>2057</v>
      </c>
      <c r="BQ20" s="5" t="str">
        <f>"2058"</f>
        <v>2058</v>
      </c>
      <c r="BR20" s="5" t="str">
        <f>"2059"</f>
        <v>2059</v>
      </c>
      <c r="BS20" s="5" t="str">
        <f>"2060"</f>
        <v>2060</v>
      </c>
      <c r="BT20" s="5" t="str">
        <f>"2061"</f>
        <v>2061</v>
      </c>
      <c r="BU20" s="5" t="str">
        <f>"2062"</f>
        <v>2062</v>
      </c>
      <c r="BV20" s="5" t="str">
        <f>"2063"</f>
        <v>2063</v>
      </c>
      <c r="BW20" s="5" t="str">
        <f>"2064"</f>
        <v>2064</v>
      </c>
      <c r="BX20" s="5" t="str">
        <f>"2065"</f>
        <v>2065</v>
      </c>
      <c r="BY20" s="5" t="str">
        <f>"2066"</f>
        <v>2066</v>
      </c>
      <c r="BZ20" s="5" t="str">
        <f>"2067"</f>
        <v>2067</v>
      </c>
      <c r="CA20" s="5" t="str">
        <f>"2068"</f>
        <v>2068</v>
      </c>
      <c r="CB20" s="5" t="str">
        <f>"2069"</f>
        <v>2069</v>
      </c>
      <c r="CC20" s="5" t="str">
        <f>"2070"</f>
        <v>2070</v>
      </c>
      <c r="CD20" s="5" t="str">
        <f>"2071"</f>
        <v>2071</v>
      </c>
      <c r="CE20" s="1"/>
    </row>
    <row r="21" spans="1:83" x14ac:dyDescent="0.25">
      <c r="A21" s="2" t="str">
        <f>"Brussels Hoofdstedelijk Gewest"</f>
        <v>Brussels Hoofdstedelijk Gewest</v>
      </c>
      <c r="B21" s="2">
        <v>507530</v>
      </c>
      <c r="C21" s="2">
        <v>502540</v>
      </c>
      <c r="D21" s="2">
        <v>501042</v>
      </c>
      <c r="E21" s="2">
        <v>499724</v>
      </c>
      <c r="F21" s="2">
        <v>500008</v>
      </c>
      <c r="G21" s="2">
        <v>497984</v>
      </c>
      <c r="H21" s="2">
        <v>499006</v>
      </c>
      <c r="I21" s="2">
        <v>499494</v>
      </c>
      <c r="J21" s="2">
        <v>499503</v>
      </c>
      <c r="K21" s="2">
        <v>501466</v>
      </c>
      <c r="L21" s="2">
        <v>503340</v>
      </c>
      <c r="M21" s="2">
        <v>509661</v>
      </c>
      <c r="N21" s="2">
        <v>515349</v>
      </c>
      <c r="O21" s="2">
        <v>519565</v>
      </c>
      <c r="P21" s="2">
        <v>523163</v>
      </c>
      <c r="Q21" s="2">
        <v>529120</v>
      </c>
      <c r="R21" s="2">
        <v>534427</v>
      </c>
      <c r="S21" s="2">
        <v>542528</v>
      </c>
      <c r="T21" s="2">
        <v>552282</v>
      </c>
      <c r="U21" s="2">
        <v>562751</v>
      </c>
      <c r="V21" s="2">
        <v>576705</v>
      </c>
      <c r="W21" s="2">
        <v>585990</v>
      </c>
      <c r="X21" s="2">
        <v>592975</v>
      </c>
      <c r="Y21" s="2">
        <v>596856</v>
      </c>
      <c r="Z21" s="2">
        <v>602472</v>
      </c>
      <c r="AA21" s="2">
        <v>608095</v>
      </c>
      <c r="AB21" s="2">
        <v>609229</v>
      </c>
      <c r="AC21" s="2">
        <v>612101</v>
      </c>
      <c r="AD21" s="2">
        <v>615037</v>
      </c>
      <c r="AE21" s="2">
        <v>618066</v>
      </c>
      <c r="AF21" s="2">
        <v>621220</v>
      </c>
      <c r="AG21" s="2">
        <v>623796</v>
      </c>
      <c r="AH21" s="2">
        <v>625838</v>
      </c>
      <c r="AI21" s="2">
        <v>627408</v>
      </c>
      <c r="AJ21" s="2">
        <v>628562</v>
      </c>
      <c r="AK21" s="2">
        <v>629354</v>
      </c>
      <c r="AL21" s="2">
        <v>629866</v>
      </c>
      <c r="AM21" s="2">
        <v>630588</v>
      </c>
      <c r="AN21" s="2">
        <v>631508</v>
      </c>
      <c r="AO21" s="2">
        <v>632623</v>
      </c>
      <c r="AP21" s="2">
        <v>633932</v>
      </c>
      <c r="AQ21" s="2">
        <v>635448</v>
      </c>
      <c r="AR21" s="2">
        <v>637150</v>
      </c>
      <c r="AS21" s="2">
        <v>639024</v>
      </c>
      <c r="AT21" s="2">
        <v>641049</v>
      </c>
      <c r="AU21" s="2">
        <v>643198</v>
      </c>
      <c r="AV21" s="2">
        <v>645305</v>
      </c>
      <c r="AW21" s="2">
        <v>647357</v>
      </c>
      <c r="AX21" s="2">
        <v>649348</v>
      </c>
      <c r="AY21" s="2">
        <v>651264</v>
      </c>
      <c r="AZ21" s="2">
        <v>653113</v>
      </c>
      <c r="BA21" s="2">
        <v>654883</v>
      </c>
      <c r="BB21" s="2">
        <v>656572</v>
      </c>
      <c r="BC21" s="2">
        <v>658195</v>
      </c>
      <c r="BD21" s="2">
        <v>659758</v>
      </c>
      <c r="BE21" s="2">
        <v>661274</v>
      </c>
      <c r="BF21" s="2">
        <v>662754</v>
      </c>
      <c r="BG21" s="2">
        <v>664193</v>
      </c>
      <c r="BH21" s="2">
        <v>665607</v>
      </c>
      <c r="BI21" s="2">
        <v>666992</v>
      </c>
      <c r="BJ21" s="2">
        <v>668366</v>
      </c>
      <c r="BK21" s="2">
        <v>669725</v>
      </c>
      <c r="BL21" s="2">
        <v>671086</v>
      </c>
      <c r="BM21" s="2">
        <v>672450</v>
      </c>
      <c r="BN21" s="2">
        <v>673816</v>
      </c>
      <c r="BO21" s="2">
        <v>675183</v>
      </c>
      <c r="BP21" s="2">
        <v>676555</v>
      </c>
      <c r="BQ21" s="2">
        <v>677924</v>
      </c>
      <c r="BR21" s="2">
        <v>679292</v>
      </c>
      <c r="BS21" s="2">
        <v>680661</v>
      </c>
      <c r="BT21" s="2">
        <v>682015</v>
      </c>
      <c r="BU21" s="2">
        <v>683367</v>
      </c>
      <c r="BV21" s="2">
        <v>684709</v>
      </c>
      <c r="BW21" s="2">
        <v>686030</v>
      </c>
      <c r="BX21" s="2">
        <v>687331</v>
      </c>
      <c r="BY21" s="2">
        <v>688610</v>
      </c>
      <c r="BZ21" s="2">
        <v>689859</v>
      </c>
      <c r="CA21" s="2">
        <v>691082</v>
      </c>
      <c r="CB21" s="2">
        <v>692281</v>
      </c>
      <c r="CC21" s="2">
        <v>693457</v>
      </c>
      <c r="CD21" s="2">
        <v>694597</v>
      </c>
    </row>
    <row r="22" spans="1:83" x14ac:dyDescent="0.25">
      <c r="A22" s="2" t="str">
        <f>"Vlaams Gewest"</f>
        <v>Vlaams Gewest</v>
      </c>
      <c r="B22" s="2">
        <v>2919226</v>
      </c>
      <c r="C22" s="2">
        <v>2932631</v>
      </c>
      <c r="D22" s="2">
        <v>2947602</v>
      </c>
      <c r="E22" s="2">
        <v>2958990</v>
      </c>
      <c r="F22" s="2">
        <v>2969483</v>
      </c>
      <c r="G22" s="2">
        <v>2978229</v>
      </c>
      <c r="H22" s="2">
        <v>2988109</v>
      </c>
      <c r="I22" s="2">
        <v>2995742</v>
      </c>
      <c r="J22" s="2">
        <v>3003287</v>
      </c>
      <c r="K22" s="2">
        <v>3010741</v>
      </c>
      <c r="L22" s="2">
        <v>3017612</v>
      </c>
      <c r="M22" s="2">
        <v>3027715</v>
      </c>
      <c r="N22" s="2">
        <v>3038995</v>
      </c>
      <c r="O22" s="2">
        <v>3049384</v>
      </c>
      <c r="P22" s="2">
        <v>3063336</v>
      </c>
      <c r="Q22" s="2">
        <v>3081104</v>
      </c>
      <c r="R22" s="2">
        <v>3100377</v>
      </c>
      <c r="S22" s="2">
        <v>3121644</v>
      </c>
      <c r="T22" s="2">
        <v>3144708</v>
      </c>
      <c r="U22" s="2">
        <v>3166649</v>
      </c>
      <c r="V22" s="2">
        <v>3193269</v>
      </c>
      <c r="W22" s="2">
        <v>3215213</v>
      </c>
      <c r="X22" s="2">
        <v>3230393</v>
      </c>
      <c r="Y22" s="2">
        <v>3244986</v>
      </c>
      <c r="Z22" s="2">
        <v>3261435</v>
      </c>
      <c r="AA22" s="2">
        <v>3276967</v>
      </c>
      <c r="AB22" s="2">
        <v>3294716</v>
      </c>
      <c r="AC22" s="2">
        <v>3311861</v>
      </c>
      <c r="AD22" s="2">
        <v>3327211</v>
      </c>
      <c r="AE22" s="2">
        <v>3342774</v>
      </c>
      <c r="AF22" s="2">
        <v>3358647</v>
      </c>
      <c r="AG22" s="2">
        <v>3373622</v>
      </c>
      <c r="AH22" s="2">
        <v>3387802</v>
      </c>
      <c r="AI22" s="2">
        <v>3401219</v>
      </c>
      <c r="AJ22" s="2">
        <v>3413903</v>
      </c>
      <c r="AK22" s="2">
        <v>3425936</v>
      </c>
      <c r="AL22" s="2">
        <v>3437403</v>
      </c>
      <c r="AM22" s="2">
        <v>3448978</v>
      </c>
      <c r="AN22" s="2">
        <v>3460699</v>
      </c>
      <c r="AO22" s="2">
        <v>3472652</v>
      </c>
      <c r="AP22" s="2">
        <v>3484898</v>
      </c>
      <c r="AQ22" s="2">
        <v>3497222</v>
      </c>
      <c r="AR22" s="2">
        <v>3509655</v>
      </c>
      <c r="AS22" s="2">
        <v>3522196</v>
      </c>
      <c r="AT22" s="2">
        <v>3534881</v>
      </c>
      <c r="AU22" s="2">
        <v>3547665</v>
      </c>
      <c r="AV22" s="2">
        <v>3560326</v>
      </c>
      <c r="AW22" s="2">
        <v>3572813</v>
      </c>
      <c r="AX22" s="2">
        <v>3585036</v>
      </c>
      <c r="AY22" s="2">
        <v>3596959</v>
      </c>
      <c r="AZ22" s="2">
        <v>3608500</v>
      </c>
      <c r="BA22" s="2">
        <v>3619606</v>
      </c>
      <c r="BB22" s="2">
        <v>3630252</v>
      </c>
      <c r="BC22" s="2">
        <v>3640395</v>
      </c>
      <c r="BD22" s="2">
        <v>3650056</v>
      </c>
      <c r="BE22" s="2">
        <v>3659243</v>
      </c>
      <c r="BF22" s="2">
        <v>3668013</v>
      </c>
      <c r="BG22" s="2">
        <v>3676404</v>
      </c>
      <c r="BH22" s="2">
        <v>3684455</v>
      </c>
      <c r="BI22" s="2">
        <v>3692259</v>
      </c>
      <c r="BJ22" s="2">
        <v>3699855</v>
      </c>
      <c r="BK22" s="2">
        <v>3707320</v>
      </c>
      <c r="BL22" s="2">
        <v>3714702</v>
      </c>
      <c r="BM22" s="2">
        <v>3722091</v>
      </c>
      <c r="BN22" s="2">
        <v>3729574</v>
      </c>
      <c r="BO22" s="2">
        <v>3737211</v>
      </c>
      <c r="BP22" s="2">
        <v>3745051</v>
      </c>
      <c r="BQ22" s="2">
        <v>3753182</v>
      </c>
      <c r="BR22" s="2">
        <v>3761669</v>
      </c>
      <c r="BS22" s="2">
        <v>3770555</v>
      </c>
      <c r="BT22" s="2">
        <v>3779877</v>
      </c>
      <c r="BU22" s="2">
        <v>3789676</v>
      </c>
      <c r="BV22" s="2">
        <v>3799950</v>
      </c>
      <c r="BW22" s="2">
        <v>3810713</v>
      </c>
      <c r="BX22" s="2">
        <v>3821950</v>
      </c>
      <c r="BY22" s="2">
        <v>3833646</v>
      </c>
      <c r="BZ22" s="2">
        <v>3845733</v>
      </c>
      <c r="CA22" s="2">
        <v>3858179</v>
      </c>
      <c r="CB22" s="2">
        <v>3870918</v>
      </c>
      <c r="CC22" s="2">
        <v>3883891</v>
      </c>
      <c r="CD22" s="2">
        <v>3897047</v>
      </c>
    </row>
    <row r="23" spans="1:83" ht="15.75" thickBot="1" x14ac:dyDescent="0.3">
      <c r="A23" s="3" t="str">
        <f>"Waals Gewest incl. Duitst. Gem."</f>
        <v>Waals Gewest incl. Duitst. Gem.</v>
      </c>
      <c r="B23" s="3">
        <v>1679534</v>
      </c>
      <c r="C23" s="3">
        <v>1687594</v>
      </c>
      <c r="D23" s="3">
        <v>1696203</v>
      </c>
      <c r="E23" s="3">
        <v>1701693</v>
      </c>
      <c r="F23" s="3">
        <v>1706412</v>
      </c>
      <c r="G23" s="3">
        <v>1708049</v>
      </c>
      <c r="H23" s="3">
        <v>1711331</v>
      </c>
      <c r="I23" s="3">
        <v>1714356</v>
      </c>
      <c r="J23" s="3">
        <v>1717244</v>
      </c>
      <c r="K23" s="3">
        <v>1720864</v>
      </c>
      <c r="L23" s="3">
        <v>1724443</v>
      </c>
      <c r="M23" s="3">
        <v>1730061</v>
      </c>
      <c r="N23" s="3">
        <v>1734615</v>
      </c>
      <c r="O23" s="3">
        <v>1740296</v>
      </c>
      <c r="P23" s="3">
        <v>1748028</v>
      </c>
      <c r="Q23" s="3">
        <v>1757337</v>
      </c>
      <c r="R23" s="3">
        <v>1768322</v>
      </c>
      <c r="S23" s="3">
        <v>1778385</v>
      </c>
      <c r="T23" s="3">
        <v>1787439</v>
      </c>
      <c r="U23" s="3">
        <v>1798284</v>
      </c>
      <c r="V23" s="3">
        <v>1811058</v>
      </c>
      <c r="W23" s="3">
        <v>1820944</v>
      </c>
      <c r="X23" s="3">
        <v>1828698</v>
      </c>
      <c r="Y23" s="3">
        <v>1834365</v>
      </c>
      <c r="Z23" s="3">
        <v>1840043</v>
      </c>
      <c r="AA23" s="3">
        <v>1845316</v>
      </c>
      <c r="AB23" s="3">
        <v>1850138</v>
      </c>
      <c r="AC23" s="3">
        <v>1854202</v>
      </c>
      <c r="AD23" s="3">
        <v>1858877</v>
      </c>
      <c r="AE23" s="3">
        <v>1863770</v>
      </c>
      <c r="AF23" s="3">
        <v>1868961</v>
      </c>
      <c r="AG23" s="3">
        <v>1873897</v>
      </c>
      <c r="AH23" s="3">
        <v>1878611</v>
      </c>
      <c r="AI23" s="3">
        <v>1883085</v>
      </c>
      <c r="AJ23" s="3">
        <v>1887410</v>
      </c>
      <c r="AK23" s="3">
        <v>1891587</v>
      </c>
      <c r="AL23" s="3">
        <v>1895696</v>
      </c>
      <c r="AM23" s="3">
        <v>1900009</v>
      </c>
      <c r="AN23" s="3">
        <v>1904518</v>
      </c>
      <c r="AO23" s="3">
        <v>1909220</v>
      </c>
      <c r="AP23" s="3">
        <v>1914120</v>
      </c>
      <c r="AQ23" s="3">
        <v>1919016</v>
      </c>
      <c r="AR23" s="3">
        <v>1923874</v>
      </c>
      <c r="AS23" s="3">
        <v>1928654</v>
      </c>
      <c r="AT23" s="3">
        <v>1933309</v>
      </c>
      <c r="AU23" s="3">
        <v>1937813</v>
      </c>
      <c r="AV23" s="3">
        <v>1942063</v>
      </c>
      <c r="AW23" s="3">
        <v>1946036</v>
      </c>
      <c r="AX23" s="3">
        <v>1949725</v>
      </c>
      <c r="AY23" s="3">
        <v>1953106</v>
      </c>
      <c r="AZ23" s="3">
        <v>1956202</v>
      </c>
      <c r="BA23" s="3">
        <v>1958996</v>
      </c>
      <c r="BB23" s="3">
        <v>1961501</v>
      </c>
      <c r="BC23" s="3">
        <v>1963762</v>
      </c>
      <c r="BD23" s="3">
        <v>1965796</v>
      </c>
      <c r="BE23" s="3">
        <v>1967644</v>
      </c>
      <c r="BF23" s="3">
        <v>1969336</v>
      </c>
      <c r="BG23" s="3">
        <v>1970918</v>
      </c>
      <c r="BH23" s="3">
        <v>1972428</v>
      </c>
      <c r="BI23" s="3">
        <v>1973901</v>
      </c>
      <c r="BJ23" s="3">
        <v>1975373</v>
      </c>
      <c r="BK23" s="3">
        <v>1976872</v>
      </c>
      <c r="BL23" s="3">
        <v>1978460</v>
      </c>
      <c r="BM23" s="3">
        <v>1980126</v>
      </c>
      <c r="BN23" s="3">
        <v>1981899</v>
      </c>
      <c r="BO23" s="3">
        <v>1983802</v>
      </c>
      <c r="BP23" s="3">
        <v>1985880</v>
      </c>
      <c r="BQ23" s="3">
        <v>1988122</v>
      </c>
      <c r="BR23" s="3">
        <v>1990529</v>
      </c>
      <c r="BS23" s="3">
        <v>1993105</v>
      </c>
      <c r="BT23" s="3">
        <v>1995870</v>
      </c>
      <c r="BU23" s="3">
        <v>1998773</v>
      </c>
      <c r="BV23" s="3">
        <v>2001823</v>
      </c>
      <c r="BW23" s="3">
        <v>2005019</v>
      </c>
      <c r="BX23" s="3">
        <v>2008336</v>
      </c>
      <c r="BY23" s="3">
        <v>2011767</v>
      </c>
      <c r="BZ23" s="3">
        <v>2015305</v>
      </c>
      <c r="CA23" s="3">
        <v>2018948</v>
      </c>
      <c r="CB23" s="3">
        <v>2022676</v>
      </c>
      <c r="CC23" s="3">
        <v>2026465</v>
      </c>
      <c r="CD23" s="3">
        <v>2030313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4A98-2B4D-431F-89D5-53A87F1EBB42}">
  <dimension ref="A1:CE347"/>
  <sheetViews>
    <sheetView workbookViewId="0"/>
  </sheetViews>
  <sheetFormatPr defaultRowHeight="15" x14ac:dyDescent="0.25"/>
  <cols>
    <col min="1" max="1" width="35.7109375" customWidth="1"/>
    <col min="2" max="82" width="6" bestFit="1" customWidth="1"/>
  </cols>
  <sheetData>
    <row r="1" spans="1:83" x14ac:dyDescent="0.25">
      <c r="A1" s="1" t="s">
        <v>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"0 jaar"</f>
        <v>0 jaar</v>
      </c>
      <c r="B5" s="2">
        <v>12799</v>
      </c>
      <c r="C5" s="2">
        <v>12677</v>
      </c>
      <c r="D5" s="2">
        <v>12808</v>
      </c>
      <c r="E5" s="2">
        <v>12382</v>
      </c>
      <c r="F5" s="2">
        <v>12464</v>
      </c>
      <c r="G5" s="2">
        <v>12404</v>
      </c>
      <c r="H5" s="2">
        <v>12588</v>
      </c>
      <c r="I5" s="2">
        <v>12606</v>
      </c>
      <c r="J5" s="2">
        <v>12786</v>
      </c>
      <c r="K5" s="2">
        <v>13044</v>
      </c>
      <c r="L5" s="2">
        <v>13572</v>
      </c>
      <c r="M5" s="2">
        <v>14263</v>
      </c>
      <c r="N5" s="2">
        <v>13940</v>
      </c>
      <c r="O5" s="2">
        <v>14609</v>
      </c>
      <c r="P5" s="2">
        <v>15139</v>
      </c>
      <c r="Q5" s="2">
        <v>15496</v>
      </c>
      <c r="R5" s="2">
        <v>16235</v>
      </c>
      <c r="S5" s="2">
        <v>16172</v>
      </c>
      <c r="T5" s="2">
        <v>16953</v>
      </c>
      <c r="U5" s="2">
        <v>17734</v>
      </c>
      <c r="V5" s="2">
        <v>18349</v>
      </c>
      <c r="W5" s="2">
        <v>18039</v>
      </c>
      <c r="X5" s="2">
        <v>18323</v>
      </c>
      <c r="Y5" s="2">
        <v>18009</v>
      </c>
      <c r="Z5" s="2">
        <v>18207</v>
      </c>
      <c r="AA5" s="2">
        <v>17976</v>
      </c>
      <c r="AB5" s="2">
        <v>17650</v>
      </c>
      <c r="AC5" s="2">
        <v>17371</v>
      </c>
      <c r="AD5" s="2">
        <v>17158</v>
      </c>
      <c r="AE5" s="2">
        <v>17337</v>
      </c>
      <c r="AF5" s="2">
        <v>17526</v>
      </c>
      <c r="AG5" s="2">
        <v>17734</v>
      </c>
      <c r="AH5" s="2">
        <v>17906</v>
      </c>
      <c r="AI5" s="2">
        <v>18061</v>
      </c>
      <c r="AJ5" s="2">
        <v>18207</v>
      </c>
      <c r="AK5" s="2">
        <v>18351</v>
      </c>
      <c r="AL5" s="2">
        <v>18503</v>
      </c>
      <c r="AM5" s="2">
        <v>18677</v>
      </c>
      <c r="AN5" s="2">
        <v>18895</v>
      </c>
      <c r="AO5" s="2">
        <v>19155</v>
      </c>
      <c r="AP5" s="2">
        <v>19452</v>
      </c>
      <c r="AQ5" s="2">
        <v>19470</v>
      </c>
      <c r="AR5" s="2">
        <v>19504</v>
      </c>
      <c r="AS5" s="2">
        <v>19564</v>
      </c>
      <c r="AT5" s="2">
        <v>19635</v>
      </c>
      <c r="AU5" s="2">
        <v>19718</v>
      </c>
      <c r="AV5" s="2">
        <v>19808</v>
      </c>
      <c r="AW5" s="2">
        <v>19882</v>
      </c>
      <c r="AX5" s="2">
        <v>19948</v>
      </c>
      <c r="AY5" s="2">
        <v>19991</v>
      </c>
      <c r="AZ5" s="2">
        <v>20025</v>
      </c>
      <c r="BA5" s="2">
        <v>20039</v>
      </c>
      <c r="BB5" s="2">
        <v>20035</v>
      </c>
      <c r="BC5" s="2">
        <v>20016</v>
      </c>
      <c r="BD5" s="2">
        <v>19991</v>
      </c>
      <c r="BE5" s="2">
        <v>19958</v>
      </c>
      <c r="BF5" s="2">
        <v>19926</v>
      </c>
      <c r="BG5" s="2">
        <v>19898</v>
      </c>
      <c r="BH5" s="2">
        <v>19878</v>
      </c>
      <c r="BI5" s="2">
        <v>19873</v>
      </c>
      <c r="BJ5" s="2">
        <v>19875</v>
      </c>
      <c r="BK5" s="2">
        <v>19890</v>
      </c>
      <c r="BL5" s="2">
        <v>19917</v>
      </c>
      <c r="BM5" s="2">
        <v>19955</v>
      </c>
      <c r="BN5" s="2">
        <v>20003</v>
      </c>
      <c r="BO5" s="2">
        <v>20062</v>
      </c>
      <c r="BP5" s="2">
        <v>20129</v>
      </c>
      <c r="BQ5" s="2">
        <v>20202</v>
      </c>
      <c r="BR5" s="2">
        <v>20280</v>
      </c>
      <c r="BS5" s="2">
        <v>20359</v>
      </c>
      <c r="BT5" s="2">
        <v>20438</v>
      </c>
      <c r="BU5" s="2">
        <v>20512</v>
      </c>
      <c r="BV5" s="2">
        <v>20583</v>
      </c>
      <c r="BW5" s="2">
        <v>20648</v>
      </c>
      <c r="BX5" s="2">
        <v>20710</v>
      </c>
      <c r="BY5" s="2">
        <v>20761</v>
      </c>
      <c r="BZ5" s="2">
        <v>20804</v>
      </c>
      <c r="CA5" s="2">
        <v>20843</v>
      </c>
      <c r="CB5" s="2">
        <v>20876</v>
      </c>
      <c r="CC5" s="2">
        <v>20904</v>
      </c>
      <c r="CD5" s="2">
        <v>20924</v>
      </c>
    </row>
    <row r="6" spans="1:83" x14ac:dyDescent="0.25">
      <c r="A6" s="2" t="str">
        <f>"1 jaar"</f>
        <v>1 jaar</v>
      </c>
      <c r="B6" s="2">
        <v>12230</v>
      </c>
      <c r="C6" s="2">
        <v>12513</v>
      </c>
      <c r="D6" s="2">
        <v>12371</v>
      </c>
      <c r="E6" s="2">
        <v>12493</v>
      </c>
      <c r="F6" s="2">
        <v>12207</v>
      </c>
      <c r="G6" s="2">
        <v>12135</v>
      </c>
      <c r="H6" s="2">
        <v>12261</v>
      </c>
      <c r="I6" s="2">
        <v>12363</v>
      </c>
      <c r="J6" s="2">
        <v>12507</v>
      </c>
      <c r="K6" s="2">
        <v>12639</v>
      </c>
      <c r="L6" s="2">
        <v>12898</v>
      </c>
      <c r="M6" s="2">
        <v>13364</v>
      </c>
      <c r="N6" s="2">
        <v>14110</v>
      </c>
      <c r="O6" s="2">
        <v>13739</v>
      </c>
      <c r="P6" s="2">
        <v>14360</v>
      </c>
      <c r="Q6" s="2">
        <v>15012</v>
      </c>
      <c r="R6" s="2">
        <v>15315</v>
      </c>
      <c r="S6" s="2">
        <v>16097</v>
      </c>
      <c r="T6" s="2">
        <v>16358</v>
      </c>
      <c r="U6" s="2">
        <v>16914</v>
      </c>
      <c r="V6" s="2">
        <v>17796</v>
      </c>
      <c r="W6" s="2">
        <v>18303</v>
      </c>
      <c r="X6" s="2">
        <v>17948</v>
      </c>
      <c r="Y6" s="2">
        <v>18227</v>
      </c>
      <c r="Z6" s="2">
        <v>17804</v>
      </c>
      <c r="AA6" s="2">
        <v>18095</v>
      </c>
      <c r="AB6" s="2">
        <v>17604</v>
      </c>
      <c r="AC6" s="2">
        <v>17336</v>
      </c>
      <c r="AD6" s="2">
        <v>17099</v>
      </c>
      <c r="AE6" s="2">
        <v>16893</v>
      </c>
      <c r="AF6" s="2">
        <v>17067</v>
      </c>
      <c r="AG6" s="2">
        <v>17234</v>
      </c>
      <c r="AH6" s="2">
        <v>17418</v>
      </c>
      <c r="AI6" s="2">
        <v>17566</v>
      </c>
      <c r="AJ6" s="2">
        <v>17702</v>
      </c>
      <c r="AK6" s="2">
        <v>17825</v>
      </c>
      <c r="AL6" s="2">
        <v>17949</v>
      </c>
      <c r="AM6" s="2">
        <v>18093</v>
      </c>
      <c r="AN6" s="2">
        <v>18255</v>
      </c>
      <c r="AO6" s="2">
        <v>18465</v>
      </c>
      <c r="AP6" s="2">
        <v>18718</v>
      </c>
      <c r="AQ6" s="2">
        <v>19005</v>
      </c>
      <c r="AR6" s="2">
        <v>19023</v>
      </c>
      <c r="AS6" s="2">
        <v>19062</v>
      </c>
      <c r="AT6" s="2">
        <v>19121</v>
      </c>
      <c r="AU6" s="2">
        <v>19191</v>
      </c>
      <c r="AV6" s="2">
        <v>19269</v>
      </c>
      <c r="AW6" s="2">
        <v>19359</v>
      </c>
      <c r="AX6" s="2">
        <v>19428</v>
      </c>
      <c r="AY6" s="2">
        <v>19489</v>
      </c>
      <c r="AZ6" s="2">
        <v>19531</v>
      </c>
      <c r="BA6" s="2">
        <v>19561</v>
      </c>
      <c r="BB6" s="2">
        <v>19576</v>
      </c>
      <c r="BC6" s="2">
        <v>19574</v>
      </c>
      <c r="BD6" s="2">
        <v>19553</v>
      </c>
      <c r="BE6" s="2">
        <v>19530</v>
      </c>
      <c r="BF6" s="2">
        <v>19496</v>
      </c>
      <c r="BG6" s="2">
        <v>19464</v>
      </c>
      <c r="BH6" s="2">
        <v>19437</v>
      </c>
      <c r="BI6" s="2">
        <v>19417</v>
      </c>
      <c r="BJ6" s="2">
        <v>19410</v>
      </c>
      <c r="BK6" s="2">
        <v>19415</v>
      </c>
      <c r="BL6" s="2">
        <v>19431</v>
      </c>
      <c r="BM6" s="2">
        <v>19452</v>
      </c>
      <c r="BN6" s="2">
        <v>19488</v>
      </c>
      <c r="BO6" s="2">
        <v>19535</v>
      </c>
      <c r="BP6" s="2">
        <v>19590</v>
      </c>
      <c r="BQ6" s="2">
        <v>19654</v>
      </c>
      <c r="BR6" s="2">
        <v>19721</v>
      </c>
      <c r="BS6" s="2">
        <v>19792</v>
      </c>
      <c r="BT6" s="2">
        <v>19870</v>
      </c>
      <c r="BU6" s="2">
        <v>19944</v>
      </c>
      <c r="BV6" s="2">
        <v>20016</v>
      </c>
      <c r="BW6" s="2">
        <v>20084</v>
      </c>
      <c r="BX6" s="2">
        <v>20147</v>
      </c>
      <c r="BY6" s="2">
        <v>20209</v>
      </c>
      <c r="BZ6" s="2">
        <v>20253</v>
      </c>
      <c r="CA6" s="2">
        <v>20295</v>
      </c>
      <c r="CB6" s="2">
        <v>20332</v>
      </c>
      <c r="CC6" s="2">
        <v>20363</v>
      </c>
      <c r="CD6" s="2">
        <v>20390</v>
      </c>
    </row>
    <row r="7" spans="1:83" x14ac:dyDescent="0.25">
      <c r="A7" s="2" t="str">
        <f>"2 jaar"</f>
        <v>2 jaar</v>
      </c>
      <c r="B7" s="2">
        <v>11973</v>
      </c>
      <c r="C7" s="2">
        <v>11888</v>
      </c>
      <c r="D7" s="2">
        <v>12192</v>
      </c>
      <c r="E7" s="2">
        <v>12049</v>
      </c>
      <c r="F7" s="2">
        <v>12238</v>
      </c>
      <c r="G7" s="2">
        <v>11843</v>
      </c>
      <c r="H7" s="2">
        <v>11904</v>
      </c>
      <c r="I7" s="2">
        <v>11967</v>
      </c>
      <c r="J7" s="2">
        <v>12092</v>
      </c>
      <c r="K7" s="2">
        <v>12391</v>
      </c>
      <c r="L7" s="2">
        <v>12426</v>
      </c>
      <c r="M7" s="2">
        <v>12775</v>
      </c>
      <c r="N7" s="2">
        <v>13189</v>
      </c>
      <c r="O7" s="2">
        <v>13816</v>
      </c>
      <c r="P7" s="2">
        <v>13416</v>
      </c>
      <c r="Q7" s="2">
        <v>14118</v>
      </c>
      <c r="R7" s="2">
        <v>14787</v>
      </c>
      <c r="S7" s="2">
        <v>15171</v>
      </c>
      <c r="T7" s="2">
        <v>15890</v>
      </c>
      <c r="U7" s="2">
        <v>16213</v>
      </c>
      <c r="V7" s="2">
        <v>16760</v>
      </c>
      <c r="W7" s="2">
        <v>17553</v>
      </c>
      <c r="X7" s="2">
        <v>17978</v>
      </c>
      <c r="Y7" s="2">
        <v>17597</v>
      </c>
      <c r="Z7" s="2">
        <v>17823</v>
      </c>
      <c r="AA7" s="2">
        <v>17483</v>
      </c>
      <c r="AB7" s="2">
        <v>17608</v>
      </c>
      <c r="AC7" s="2">
        <v>17176</v>
      </c>
      <c r="AD7" s="2">
        <v>16958</v>
      </c>
      <c r="AE7" s="2">
        <v>16719</v>
      </c>
      <c r="AF7" s="2">
        <v>16519</v>
      </c>
      <c r="AG7" s="2">
        <v>16678</v>
      </c>
      <c r="AH7" s="2">
        <v>16819</v>
      </c>
      <c r="AI7" s="2">
        <v>16984</v>
      </c>
      <c r="AJ7" s="2">
        <v>17110</v>
      </c>
      <c r="AK7" s="2">
        <v>17230</v>
      </c>
      <c r="AL7" s="2">
        <v>17336</v>
      </c>
      <c r="AM7" s="2">
        <v>17454</v>
      </c>
      <c r="AN7" s="2">
        <v>17589</v>
      </c>
      <c r="AO7" s="2">
        <v>17740</v>
      </c>
      <c r="AP7" s="2">
        <v>17936</v>
      </c>
      <c r="AQ7" s="2">
        <v>18178</v>
      </c>
      <c r="AR7" s="2">
        <v>18460</v>
      </c>
      <c r="AS7" s="2">
        <v>18480</v>
      </c>
      <c r="AT7" s="2">
        <v>18524</v>
      </c>
      <c r="AU7" s="2">
        <v>18584</v>
      </c>
      <c r="AV7" s="2">
        <v>18648</v>
      </c>
      <c r="AW7" s="2">
        <v>18722</v>
      </c>
      <c r="AX7" s="2">
        <v>18809</v>
      </c>
      <c r="AY7" s="2">
        <v>18876</v>
      </c>
      <c r="AZ7" s="2">
        <v>18930</v>
      </c>
      <c r="BA7" s="2">
        <v>18972</v>
      </c>
      <c r="BB7" s="2">
        <v>19000</v>
      </c>
      <c r="BC7" s="2">
        <v>19014</v>
      </c>
      <c r="BD7" s="2">
        <v>19013</v>
      </c>
      <c r="BE7" s="2">
        <v>18990</v>
      </c>
      <c r="BF7" s="2">
        <v>18968</v>
      </c>
      <c r="BG7" s="2">
        <v>18933</v>
      </c>
      <c r="BH7" s="2">
        <v>18904</v>
      </c>
      <c r="BI7" s="2">
        <v>18880</v>
      </c>
      <c r="BJ7" s="2">
        <v>18859</v>
      </c>
      <c r="BK7" s="2">
        <v>18854</v>
      </c>
      <c r="BL7" s="2">
        <v>18860</v>
      </c>
      <c r="BM7" s="2">
        <v>18874</v>
      </c>
      <c r="BN7" s="2">
        <v>18894</v>
      </c>
      <c r="BO7" s="2">
        <v>18924</v>
      </c>
      <c r="BP7" s="2">
        <v>18966</v>
      </c>
      <c r="BQ7" s="2">
        <v>19017</v>
      </c>
      <c r="BR7" s="2">
        <v>19079</v>
      </c>
      <c r="BS7" s="2">
        <v>19142</v>
      </c>
      <c r="BT7" s="2">
        <v>19211</v>
      </c>
      <c r="BU7" s="2">
        <v>19285</v>
      </c>
      <c r="BV7" s="2">
        <v>19358</v>
      </c>
      <c r="BW7" s="2">
        <v>19424</v>
      </c>
      <c r="BX7" s="2">
        <v>19489</v>
      </c>
      <c r="BY7" s="2">
        <v>19549</v>
      </c>
      <c r="BZ7" s="2">
        <v>19611</v>
      </c>
      <c r="CA7" s="2">
        <v>19652</v>
      </c>
      <c r="CB7" s="2">
        <v>19691</v>
      </c>
      <c r="CC7" s="2">
        <v>19727</v>
      </c>
      <c r="CD7" s="2">
        <v>19756</v>
      </c>
    </row>
    <row r="8" spans="1:83" x14ac:dyDescent="0.25">
      <c r="A8" s="2" t="str">
        <f>"3 jaar"</f>
        <v>3 jaar</v>
      </c>
      <c r="B8" s="2">
        <v>11457</v>
      </c>
      <c r="C8" s="2">
        <v>11652</v>
      </c>
      <c r="D8" s="2">
        <v>11591</v>
      </c>
      <c r="E8" s="2">
        <v>11905</v>
      </c>
      <c r="F8" s="2">
        <v>11869</v>
      </c>
      <c r="G8" s="2">
        <v>11911</v>
      </c>
      <c r="H8" s="2">
        <v>11596</v>
      </c>
      <c r="I8" s="2">
        <v>11709</v>
      </c>
      <c r="J8" s="2">
        <v>11735</v>
      </c>
      <c r="K8" s="2">
        <v>11949</v>
      </c>
      <c r="L8" s="2">
        <v>12254</v>
      </c>
      <c r="M8" s="2">
        <v>12393</v>
      </c>
      <c r="N8" s="2">
        <v>12683</v>
      </c>
      <c r="O8" s="2">
        <v>12882</v>
      </c>
      <c r="P8" s="2">
        <v>13506</v>
      </c>
      <c r="Q8" s="2">
        <v>13275</v>
      </c>
      <c r="R8" s="2">
        <v>13842</v>
      </c>
      <c r="S8" s="2">
        <v>14568</v>
      </c>
      <c r="T8" s="2">
        <v>15027</v>
      </c>
      <c r="U8" s="2">
        <v>15725</v>
      </c>
      <c r="V8" s="2">
        <v>16136</v>
      </c>
      <c r="W8" s="2">
        <v>16611</v>
      </c>
      <c r="X8" s="2">
        <v>17217</v>
      </c>
      <c r="Y8" s="2">
        <v>17624</v>
      </c>
      <c r="Z8" s="2">
        <v>17222</v>
      </c>
      <c r="AA8" s="2">
        <v>17497</v>
      </c>
      <c r="AB8" s="2">
        <v>16969</v>
      </c>
      <c r="AC8" s="2">
        <v>17104</v>
      </c>
      <c r="AD8" s="2">
        <v>16718</v>
      </c>
      <c r="AE8" s="2">
        <v>16508</v>
      </c>
      <c r="AF8" s="2">
        <v>16274</v>
      </c>
      <c r="AG8" s="2">
        <v>16066</v>
      </c>
      <c r="AH8" s="2">
        <v>16205</v>
      </c>
      <c r="AI8" s="2">
        <v>16321</v>
      </c>
      <c r="AJ8" s="2">
        <v>16467</v>
      </c>
      <c r="AK8" s="2">
        <v>16572</v>
      </c>
      <c r="AL8" s="2">
        <v>16681</v>
      </c>
      <c r="AM8" s="2">
        <v>16782</v>
      </c>
      <c r="AN8" s="2">
        <v>16897</v>
      </c>
      <c r="AO8" s="2">
        <v>17026</v>
      </c>
      <c r="AP8" s="2">
        <v>17175</v>
      </c>
      <c r="AQ8" s="2">
        <v>17364</v>
      </c>
      <c r="AR8" s="2">
        <v>17599</v>
      </c>
      <c r="AS8" s="2">
        <v>17874</v>
      </c>
      <c r="AT8" s="2">
        <v>17901</v>
      </c>
      <c r="AU8" s="2">
        <v>17946</v>
      </c>
      <c r="AV8" s="2">
        <v>18005</v>
      </c>
      <c r="AW8" s="2">
        <v>18066</v>
      </c>
      <c r="AX8" s="2">
        <v>18138</v>
      </c>
      <c r="AY8" s="2">
        <v>18223</v>
      </c>
      <c r="AZ8" s="2">
        <v>18286</v>
      </c>
      <c r="BA8" s="2">
        <v>18338</v>
      </c>
      <c r="BB8" s="2">
        <v>18377</v>
      </c>
      <c r="BC8" s="2">
        <v>18404</v>
      </c>
      <c r="BD8" s="2">
        <v>18416</v>
      </c>
      <c r="BE8" s="2">
        <v>18414</v>
      </c>
      <c r="BF8" s="2">
        <v>18393</v>
      </c>
      <c r="BG8" s="2">
        <v>18373</v>
      </c>
      <c r="BH8" s="2">
        <v>18337</v>
      </c>
      <c r="BI8" s="2">
        <v>18307</v>
      </c>
      <c r="BJ8" s="2">
        <v>18283</v>
      </c>
      <c r="BK8" s="2">
        <v>18263</v>
      </c>
      <c r="BL8" s="2">
        <v>18256</v>
      </c>
      <c r="BM8" s="2">
        <v>18261</v>
      </c>
      <c r="BN8" s="2">
        <v>18274</v>
      </c>
      <c r="BO8" s="2">
        <v>18293</v>
      </c>
      <c r="BP8" s="2">
        <v>18319</v>
      </c>
      <c r="BQ8" s="2">
        <v>18360</v>
      </c>
      <c r="BR8" s="2">
        <v>18410</v>
      </c>
      <c r="BS8" s="2">
        <v>18468</v>
      </c>
      <c r="BT8" s="2">
        <v>18529</v>
      </c>
      <c r="BU8" s="2">
        <v>18596</v>
      </c>
      <c r="BV8" s="2">
        <v>18668</v>
      </c>
      <c r="BW8" s="2">
        <v>18737</v>
      </c>
      <c r="BX8" s="2">
        <v>18799</v>
      </c>
      <c r="BY8" s="2">
        <v>18863</v>
      </c>
      <c r="BZ8" s="2">
        <v>18917</v>
      </c>
      <c r="CA8" s="2">
        <v>18976</v>
      </c>
      <c r="CB8" s="2">
        <v>19018</v>
      </c>
      <c r="CC8" s="2">
        <v>19055</v>
      </c>
      <c r="CD8" s="2">
        <v>19089</v>
      </c>
    </row>
    <row r="9" spans="1:83" x14ac:dyDescent="0.25">
      <c r="A9" s="2" t="str">
        <f>"4 jaar"</f>
        <v>4 jaar</v>
      </c>
      <c r="B9" s="2">
        <v>11204</v>
      </c>
      <c r="C9" s="2">
        <v>11203</v>
      </c>
      <c r="D9" s="2">
        <v>11411</v>
      </c>
      <c r="E9" s="2">
        <v>11416</v>
      </c>
      <c r="F9" s="2">
        <v>11758</v>
      </c>
      <c r="G9" s="2">
        <v>11633</v>
      </c>
      <c r="H9" s="2">
        <v>11752</v>
      </c>
      <c r="I9" s="2">
        <v>11461</v>
      </c>
      <c r="J9" s="2">
        <v>11518</v>
      </c>
      <c r="K9" s="2">
        <v>11596</v>
      </c>
      <c r="L9" s="2">
        <v>11813</v>
      </c>
      <c r="M9" s="2">
        <v>12179</v>
      </c>
      <c r="N9" s="2">
        <v>12345</v>
      </c>
      <c r="O9" s="2">
        <v>12505</v>
      </c>
      <c r="P9" s="2">
        <v>12644</v>
      </c>
      <c r="Q9" s="2">
        <v>13266</v>
      </c>
      <c r="R9" s="2">
        <v>13171</v>
      </c>
      <c r="S9" s="2">
        <v>13679</v>
      </c>
      <c r="T9" s="2">
        <v>14494</v>
      </c>
      <c r="U9" s="2">
        <v>14977</v>
      </c>
      <c r="V9" s="2">
        <v>15690</v>
      </c>
      <c r="W9" s="2">
        <v>16030</v>
      </c>
      <c r="X9" s="2">
        <v>16457</v>
      </c>
      <c r="Y9" s="2">
        <v>16941</v>
      </c>
      <c r="Z9" s="2">
        <v>17321</v>
      </c>
      <c r="AA9" s="2">
        <v>16949</v>
      </c>
      <c r="AB9" s="2">
        <v>17084</v>
      </c>
      <c r="AC9" s="2">
        <v>16609</v>
      </c>
      <c r="AD9" s="2">
        <v>16764</v>
      </c>
      <c r="AE9" s="2">
        <v>16395</v>
      </c>
      <c r="AF9" s="2">
        <v>16199</v>
      </c>
      <c r="AG9" s="2">
        <v>15960</v>
      </c>
      <c r="AH9" s="2">
        <v>15745</v>
      </c>
      <c r="AI9" s="2">
        <v>15863</v>
      </c>
      <c r="AJ9" s="2">
        <v>15959</v>
      </c>
      <c r="AK9" s="2">
        <v>16085</v>
      </c>
      <c r="AL9" s="2">
        <v>16175</v>
      </c>
      <c r="AM9" s="2">
        <v>16279</v>
      </c>
      <c r="AN9" s="2">
        <v>16381</v>
      </c>
      <c r="AO9" s="2">
        <v>16482</v>
      </c>
      <c r="AP9" s="2">
        <v>16607</v>
      </c>
      <c r="AQ9" s="2">
        <v>16752</v>
      </c>
      <c r="AR9" s="2">
        <v>16940</v>
      </c>
      <c r="AS9" s="2">
        <v>17170</v>
      </c>
      <c r="AT9" s="2">
        <v>17438</v>
      </c>
      <c r="AU9" s="2">
        <v>17469</v>
      </c>
      <c r="AV9" s="2">
        <v>17513</v>
      </c>
      <c r="AW9" s="2">
        <v>17572</v>
      </c>
      <c r="AX9" s="2">
        <v>17632</v>
      </c>
      <c r="AY9" s="2">
        <v>17702</v>
      </c>
      <c r="AZ9" s="2">
        <v>17785</v>
      </c>
      <c r="BA9" s="2">
        <v>17845</v>
      </c>
      <c r="BB9" s="2">
        <v>17896</v>
      </c>
      <c r="BC9" s="2">
        <v>17934</v>
      </c>
      <c r="BD9" s="2">
        <v>17959</v>
      </c>
      <c r="BE9" s="2">
        <v>17969</v>
      </c>
      <c r="BF9" s="2">
        <v>17967</v>
      </c>
      <c r="BG9" s="2">
        <v>17947</v>
      </c>
      <c r="BH9" s="2">
        <v>17926</v>
      </c>
      <c r="BI9" s="2">
        <v>17890</v>
      </c>
      <c r="BJ9" s="2">
        <v>17861</v>
      </c>
      <c r="BK9" s="2">
        <v>17836</v>
      </c>
      <c r="BL9" s="2">
        <v>17817</v>
      </c>
      <c r="BM9" s="2">
        <v>17810</v>
      </c>
      <c r="BN9" s="2">
        <v>17812</v>
      </c>
      <c r="BO9" s="2">
        <v>17824</v>
      </c>
      <c r="BP9" s="2">
        <v>17841</v>
      </c>
      <c r="BQ9" s="2">
        <v>17869</v>
      </c>
      <c r="BR9" s="2">
        <v>17906</v>
      </c>
      <c r="BS9" s="2">
        <v>17954</v>
      </c>
      <c r="BT9" s="2">
        <v>18008</v>
      </c>
      <c r="BU9" s="2">
        <v>18069</v>
      </c>
      <c r="BV9" s="2">
        <v>18135</v>
      </c>
      <c r="BW9" s="2">
        <v>18205</v>
      </c>
      <c r="BX9" s="2">
        <v>18270</v>
      </c>
      <c r="BY9" s="2">
        <v>18331</v>
      </c>
      <c r="BZ9" s="2">
        <v>18391</v>
      </c>
      <c r="CA9" s="2">
        <v>18442</v>
      </c>
      <c r="CB9" s="2">
        <v>18500</v>
      </c>
      <c r="CC9" s="2">
        <v>18541</v>
      </c>
      <c r="CD9" s="2">
        <v>18576</v>
      </c>
    </row>
    <row r="10" spans="1:83" x14ac:dyDescent="0.25">
      <c r="A10" s="2" t="str">
        <f>"5 jaar"</f>
        <v>5 jaar</v>
      </c>
      <c r="B10" s="2">
        <v>10620</v>
      </c>
      <c r="C10" s="2">
        <v>10956</v>
      </c>
      <c r="D10" s="2">
        <v>11096</v>
      </c>
      <c r="E10" s="2">
        <v>11218</v>
      </c>
      <c r="F10" s="2">
        <v>11329</v>
      </c>
      <c r="G10" s="2">
        <v>11556</v>
      </c>
      <c r="H10" s="2">
        <v>11515</v>
      </c>
      <c r="I10" s="2">
        <v>11655</v>
      </c>
      <c r="J10" s="2">
        <v>11320</v>
      </c>
      <c r="K10" s="2">
        <v>11488</v>
      </c>
      <c r="L10" s="2">
        <v>11500</v>
      </c>
      <c r="M10" s="2">
        <v>11827</v>
      </c>
      <c r="N10" s="2">
        <v>12107</v>
      </c>
      <c r="O10" s="2">
        <v>12179</v>
      </c>
      <c r="P10" s="2">
        <v>12294</v>
      </c>
      <c r="Q10" s="2">
        <v>12573</v>
      </c>
      <c r="R10" s="2">
        <v>13150</v>
      </c>
      <c r="S10" s="2">
        <v>13049</v>
      </c>
      <c r="T10" s="2">
        <v>13583</v>
      </c>
      <c r="U10" s="2">
        <v>14359</v>
      </c>
      <c r="V10" s="2">
        <v>14960</v>
      </c>
      <c r="W10" s="2">
        <v>15576</v>
      </c>
      <c r="X10" s="2">
        <v>15899</v>
      </c>
      <c r="Y10" s="2">
        <v>16173</v>
      </c>
      <c r="Z10" s="2">
        <v>16706</v>
      </c>
      <c r="AA10" s="2">
        <v>17128</v>
      </c>
      <c r="AB10" s="2">
        <v>16621</v>
      </c>
      <c r="AC10" s="2">
        <v>16756</v>
      </c>
      <c r="AD10" s="2">
        <v>16354</v>
      </c>
      <c r="AE10" s="2">
        <v>16508</v>
      </c>
      <c r="AF10" s="2">
        <v>16150</v>
      </c>
      <c r="AG10" s="2">
        <v>15950</v>
      </c>
      <c r="AH10" s="2">
        <v>15708</v>
      </c>
      <c r="AI10" s="2">
        <v>15483</v>
      </c>
      <c r="AJ10" s="2">
        <v>15587</v>
      </c>
      <c r="AK10" s="2">
        <v>15665</v>
      </c>
      <c r="AL10" s="2">
        <v>15780</v>
      </c>
      <c r="AM10" s="2">
        <v>15863</v>
      </c>
      <c r="AN10" s="2">
        <v>15962</v>
      </c>
      <c r="AO10" s="2">
        <v>16057</v>
      </c>
      <c r="AP10" s="2">
        <v>16153</v>
      </c>
      <c r="AQ10" s="2">
        <v>16278</v>
      </c>
      <c r="AR10" s="2">
        <v>16424</v>
      </c>
      <c r="AS10" s="2">
        <v>16610</v>
      </c>
      <c r="AT10" s="2">
        <v>16832</v>
      </c>
      <c r="AU10" s="2">
        <v>17092</v>
      </c>
      <c r="AV10" s="2">
        <v>17125</v>
      </c>
      <c r="AW10" s="2">
        <v>17170</v>
      </c>
      <c r="AX10" s="2">
        <v>17225</v>
      </c>
      <c r="AY10" s="2">
        <v>17282</v>
      </c>
      <c r="AZ10" s="2">
        <v>17350</v>
      </c>
      <c r="BA10" s="2">
        <v>17432</v>
      </c>
      <c r="BB10" s="2">
        <v>17489</v>
      </c>
      <c r="BC10" s="2">
        <v>17539</v>
      </c>
      <c r="BD10" s="2">
        <v>17575</v>
      </c>
      <c r="BE10" s="2">
        <v>17599</v>
      </c>
      <c r="BF10" s="2">
        <v>17607</v>
      </c>
      <c r="BG10" s="2">
        <v>17605</v>
      </c>
      <c r="BH10" s="2">
        <v>17586</v>
      </c>
      <c r="BI10" s="2">
        <v>17564</v>
      </c>
      <c r="BJ10" s="2">
        <v>17530</v>
      </c>
      <c r="BK10" s="2">
        <v>17504</v>
      </c>
      <c r="BL10" s="2">
        <v>17478</v>
      </c>
      <c r="BM10" s="2">
        <v>17461</v>
      </c>
      <c r="BN10" s="2">
        <v>17454</v>
      </c>
      <c r="BO10" s="2">
        <v>17452</v>
      </c>
      <c r="BP10" s="2">
        <v>17462</v>
      </c>
      <c r="BQ10" s="2">
        <v>17477</v>
      </c>
      <c r="BR10" s="2">
        <v>17504</v>
      </c>
      <c r="BS10" s="2">
        <v>17538</v>
      </c>
      <c r="BT10" s="2">
        <v>17587</v>
      </c>
      <c r="BU10" s="2">
        <v>17638</v>
      </c>
      <c r="BV10" s="2">
        <v>17695</v>
      </c>
      <c r="BW10" s="2">
        <v>17759</v>
      </c>
      <c r="BX10" s="2">
        <v>17826</v>
      </c>
      <c r="BY10" s="2">
        <v>17890</v>
      </c>
      <c r="BZ10" s="2">
        <v>17948</v>
      </c>
      <c r="CA10" s="2">
        <v>18004</v>
      </c>
      <c r="CB10" s="2">
        <v>18052</v>
      </c>
      <c r="CC10" s="2">
        <v>18107</v>
      </c>
      <c r="CD10" s="2">
        <v>18148</v>
      </c>
    </row>
    <row r="11" spans="1:83" x14ac:dyDescent="0.25">
      <c r="A11" s="2" t="str">
        <f>"6 jaar"</f>
        <v>6 jaar</v>
      </c>
      <c r="B11" s="2">
        <v>10889</v>
      </c>
      <c r="C11" s="2">
        <v>10431</v>
      </c>
      <c r="D11" s="2">
        <v>10778</v>
      </c>
      <c r="E11" s="2">
        <v>10929</v>
      </c>
      <c r="F11" s="2">
        <v>11119</v>
      </c>
      <c r="G11" s="2">
        <v>11138</v>
      </c>
      <c r="H11" s="2">
        <v>11407</v>
      </c>
      <c r="I11" s="2">
        <v>11417</v>
      </c>
      <c r="J11" s="2">
        <v>11537</v>
      </c>
      <c r="K11" s="2">
        <v>11345</v>
      </c>
      <c r="L11" s="2">
        <v>11343</v>
      </c>
      <c r="M11" s="2">
        <v>11557</v>
      </c>
      <c r="N11" s="2">
        <v>11802</v>
      </c>
      <c r="O11" s="2">
        <v>11964</v>
      </c>
      <c r="P11" s="2">
        <v>12016</v>
      </c>
      <c r="Q11" s="2">
        <v>12236</v>
      </c>
      <c r="R11" s="2">
        <v>12481</v>
      </c>
      <c r="S11" s="2">
        <v>13020</v>
      </c>
      <c r="T11" s="2">
        <v>12934</v>
      </c>
      <c r="U11" s="2">
        <v>13530</v>
      </c>
      <c r="V11" s="2">
        <v>14278</v>
      </c>
      <c r="W11" s="2">
        <v>14869</v>
      </c>
      <c r="X11" s="2">
        <v>15402</v>
      </c>
      <c r="Y11" s="2">
        <v>15720</v>
      </c>
      <c r="Z11" s="2">
        <v>15952</v>
      </c>
      <c r="AA11" s="2">
        <v>16484</v>
      </c>
      <c r="AB11" s="2">
        <v>16755</v>
      </c>
      <c r="AC11" s="2">
        <v>16295</v>
      </c>
      <c r="AD11" s="2">
        <v>16428</v>
      </c>
      <c r="AE11" s="2">
        <v>16027</v>
      </c>
      <c r="AF11" s="2">
        <v>16180</v>
      </c>
      <c r="AG11" s="2">
        <v>15822</v>
      </c>
      <c r="AH11" s="2">
        <v>15616</v>
      </c>
      <c r="AI11" s="2">
        <v>15363</v>
      </c>
      <c r="AJ11" s="2">
        <v>15129</v>
      </c>
      <c r="AK11" s="2">
        <v>15223</v>
      </c>
      <c r="AL11" s="2">
        <v>15292</v>
      </c>
      <c r="AM11" s="2">
        <v>15403</v>
      </c>
      <c r="AN11" s="2">
        <v>15483</v>
      </c>
      <c r="AO11" s="2">
        <v>15578</v>
      </c>
      <c r="AP11" s="2">
        <v>15677</v>
      </c>
      <c r="AQ11" s="2">
        <v>15771</v>
      </c>
      <c r="AR11" s="2">
        <v>15896</v>
      </c>
      <c r="AS11" s="2">
        <v>16042</v>
      </c>
      <c r="AT11" s="2">
        <v>16226</v>
      </c>
      <c r="AU11" s="2">
        <v>16445</v>
      </c>
      <c r="AV11" s="2">
        <v>16697</v>
      </c>
      <c r="AW11" s="2">
        <v>16729</v>
      </c>
      <c r="AX11" s="2">
        <v>16772</v>
      </c>
      <c r="AY11" s="2">
        <v>16827</v>
      </c>
      <c r="AZ11" s="2">
        <v>16882</v>
      </c>
      <c r="BA11" s="2">
        <v>16949</v>
      </c>
      <c r="BB11" s="2">
        <v>17029</v>
      </c>
      <c r="BC11" s="2">
        <v>17085</v>
      </c>
      <c r="BD11" s="2">
        <v>17134</v>
      </c>
      <c r="BE11" s="2">
        <v>17169</v>
      </c>
      <c r="BF11" s="2">
        <v>17191</v>
      </c>
      <c r="BG11" s="2">
        <v>17200</v>
      </c>
      <c r="BH11" s="2">
        <v>17197</v>
      </c>
      <c r="BI11" s="2">
        <v>17179</v>
      </c>
      <c r="BJ11" s="2">
        <v>17153</v>
      </c>
      <c r="BK11" s="2">
        <v>17119</v>
      </c>
      <c r="BL11" s="2">
        <v>17094</v>
      </c>
      <c r="BM11" s="2">
        <v>17067</v>
      </c>
      <c r="BN11" s="2">
        <v>17051</v>
      </c>
      <c r="BO11" s="2">
        <v>17045</v>
      </c>
      <c r="BP11" s="2">
        <v>17038</v>
      </c>
      <c r="BQ11" s="2">
        <v>17049</v>
      </c>
      <c r="BR11" s="2">
        <v>17064</v>
      </c>
      <c r="BS11" s="2">
        <v>17090</v>
      </c>
      <c r="BT11" s="2">
        <v>17120</v>
      </c>
      <c r="BU11" s="2">
        <v>17166</v>
      </c>
      <c r="BV11" s="2">
        <v>17215</v>
      </c>
      <c r="BW11" s="2">
        <v>17273</v>
      </c>
      <c r="BX11" s="2">
        <v>17339</v>
      </c>
      <c r="BY11" s="2">
        <v>17401</v>
      </c>
      <c r="BZ11" s="2">
        <v>17464</v>
      </c>
      <c r="CA11" s="2">
        <v>17520</v>
      </c>
      <c r="CB11" s="2">
        <v>17573</v>
      </c>
      <c r="CC11" s="2">
        <v>17622</v>
      </c>
      <c r="CD11" s="2">
        <v>17674</v>
      </c>
    </row>
    <row r="12" spans="1:83" x14ac:dyDescent="0.25">
      <c r="A12" s="2" t="str">
        <f>"7 jaar"</f>
        <v>7 jaar</v>
      </c>
      <c r="B12" s="2">
        <v>10626</v>
      </c>
      <c r="C12" s="2">
        <v>10708</v>
      </c>
      <c r="D12" s="2">
        <v>10293</v>
      </c>
      <c r="E12" s="2">
        <v>10608</v>
      </c>
      <c r="F12" s="2">
        <v>10878</v>
      </c>
      <c r="G12" s="2">
        <v>10968</v>
      </c>
      <c r="H12" s="2">
        <v>11074</v>
      </c>
      <c r="I12" s="2">
        <v>11373</v>
      </c>
      <c r="J12" s="2">
        <v>11259</v>
      </c>
      <c r="K12" s="2">
        <v>11480</v>
      </c>
      <c r="L12" s="2">
        <v>11272</v>
      </c>
      <c r="M12" s="2">
        <v>11361</v>
      </c>
      <c r="N12" s="2">
        <v>11512</v>
      </c>
      <c r="O12" s="2">
        <v>11719</v>
      </c>
      <c r="P12" s="2">
        <v>11856</v>
      </c>
      <c r="Q12" s="2">
        <v>11967</v>
      </c>
      <c r="R12" s="2">
        <v>12157</v>
      </c>
      <c r="S12" s="2">
        <v>12405</v>
      </c>
      <c r="T12" s="2">
        <v>12915</v>
      </c>
      <c r="U12" s="2">
        <v>12887</v>
      </c>
      <c r="V12" s="2">
        <v>13531</v>
      </c>
      <c r="W12" s="2">
        <v>14240</v>
      </c>
      <c r="X12" s="2">
        <v>14703</v>
      </c>
      <c r="Y12" s="2">
        <v>15264</v>
      </c>
      <c r="Z12" s="2">
        <v>15529</v>
      </c>
      <c r="AA12" s="2">
        <v>15826</v>
      </c>
      <c r="AB12" s="2">
        <v>16181</v>
      </c>
      <c r="AC12" s="2">
        <v>16555</v>
      </c>
      <c r="AD12" s="2">
        <v>16093</v>
      </c>
      <c r="AE12" s="2">
        <v>16227</v>
      </c>
      <c r="AF12" s="2">
        <v>15827</v>
      </c>
      <c r="AG12" s="2">
        <v>15965</v>
      </c>
      <c r="AH12" s="2">
        <v>15607</v>
      </c>
      <c r="AI12" s="2">
        <v>15398</v>
      </c>
      <c r="AJ12" s="2">
        <v>15138</v>
      </c>
      <c r="AK12" s="2">
        <v>14900</v>
      </c>
      <c r="AL12" s="2">
        <v>14984</v>
      </c>
      <c r="AM12" s="2">
        <v>15053</v>
      </c>
      <c r="AN12" s="2">
        <v>15159</v>
      </c>
      <c r="AO12" s="2">
        <v>15237</v>
      </c>
      <c r="AP12" s="2">
        <v>15330</v>
      </c>
      <c r="AQ12" s="2">
        <v>15428</v>
      </c>
      <c r="AR12" s="2">
        <v>15523</v>
      </c>
      <c r="AS12" s="2">
        <v>15644</v>
      </c>
      <c r="AT12" s="2">
        <v>15789</v>
      </c>
      <c r="AU12" s="2">
        <v>15967</v>
      </c>
      <c r="AV12" s="2">
        <v>16180</v>
      </c>
      <c r="AW12" s="2">
        <v>16430</v>
      </c>
      <c r="AX12" s="2">
        <v>16462</v>
      </c>
      <c r="AY12" s="2">
        <v>16506</v>
      </c>
      <c r="AZ12" s="2">
        <v>16560</v>
      </c>
      <c r="BA12" s="2">
        <v>16612</v>
      </c>
      <c r="BB12" s="2">
        <v>16676</v>
      </c>
      <c r="BC12" s="2">
        <v>16758</v>
      </c>
      <c r="BD12" s="2">
        <v>16813</v>
      </c>
      <c r="BE12" s="2">
        <v>16859</v>
      </c>
      <c r="BF12" s="2">
        <v>16893</v>
      </c>
      <c r="BG12" s="2">
        <v>16916</v>
      </c>
      <c r="BH12" s="2">
        <v>16925</v>
      </c>
      <c r="BI12" s="2">
        <v>16922</v>
      </c>
      <c r="BJ12" s="2">
        <v>16904</v>
      </c>
      <c r="BK12" s="2">
        <v>16878</v>
      </c>
      <c r="BL12" s="2">
        <v>16842</v>
      </c>
      <c r="BM12" s="2">
        <v>16817</v>
      </c>
      <c r="BN12" s="2">
        <v>16790</v>
      </c>
      <c r="BO12" s="2">
        <v>16772</v>
      </c>
      <c r="BP12" s="2">
        <v>16764</v>
      </c>
      <c r="BQ12" s="2">
        <v>16758</v>
      </c>
      <c r="BR12" s="2">
        <v>16771</v>
      </c>
      <c r="BS12" s="2">
        <v>16784</v>
      </c>
      <c r="BT12" s="2">
        <v>16806</v>
      </c>
      <c r="BU12" s="2">
        <v>16838</v>
      </c>
      <c r="BV12" s="2">
        <v>16882</v>
      </c>
      <c r="BW12" s="2">
        <v>16930</v>
      </c>
      <c r="BX12" s="2">
        <v>16988</v>
      </c>
      <c r="BY12" s="2">
        <v>17047</v>
      </c>
      <c r="BZ12" s="2">
        <v>17110</v>
      </c>
      <c r="CA12" s="2">
        <v>17172</v>
      </c>
      <c r="CB12" s="2">
        <v>17226</v>
      </c>
      <c r="CC12" s="2">
        <v>17279</v>
      </c>
      <c r="CD12" s="2">
        <v>17326</v>
      </c>
    </row>
    <row r="13" spans="1:83" x14ac:dyDescent="0.25">
      <c r="A13" s="2" t="str">
        <f>"8 jaar"</f>
        <v>8 jaar</v>
      </c>
      <c r="B13" s="2">
        <v>10770</v>
      </c>
      <c r="C13" s="2">
        <v>10438</v>
      </c>
      <c r="D13" s="2">
        <v>10588</v>
      </c>
      <c r="E13" s="2">
        <v>10176</v>
      </c>
      <c r="F13" s="2">
        <v>10526</v>
      </c>
      <c r="G13" s="2">
        <v>10768</v>
      </c>
      <c r="H13" s="2">
        <v>10878</v>
      </c>
      <c r="I13" s="2">
        <v>11008</v>
      </c>
      <c r="J13" s="2">
        <v>11263</v>
      </c>
      <c r="K13" s="2">
        <v>11218</v>
      </c>
      <c r="L13" s="2">
        <v>11363</v>
      </c>
      <c r="M13" s="2">
        <v>11391</v>
      </c>
      <c r="N13" s="2">
        <v>11360</v>
      </c>
      <c r="O13" s="2">
        <v>11401</v>
      </c>
      <c r="P13" s="2">
        <v>11593</v>
      </c>
      <c r="Q13" s="2">
        <v>11859</v>
      </c>
      <c r="R13" s="2">
        <v>11827</v>
      </c>
      <c r="S13" s="2">
        <v>12139</v>
      </c>
      <c r="T13" s="2">
        <v>12407</v>
      </c>
      <c r="U13" s="2">
        <v>12829</v>
      </c>
      <c r="V13" s="2">
        <v>12948</v>
      </c>
      <c r="W13" s="2">
        <v>13520</v>
      </c>
      <c r="X13" s="2">
        <v>14154</v>
      </c>
      <c r="Y13" s="2">
        <v>14529</v>
      </c>
      <c r="Z13" s="2">
        <v>14994</v>
      </c>
      <c r="AA13" s="2">
        <v>15424</v>
      </c>
      <c r="AB13" s="2">
        <v>15602</v>
      </c>
      <c r="AC13" s="2">
        <v>15942</v>
      </c>
      <c r="AD13" s="2">
        <v>16311</v>
      </c>
      <c r="AE13" s="2">
        <v>15863</v>
      </c>
      <c r="AF13" s="2">
        <v>15992</v>
      </c>
      <c r="AG13" s="2">
        <v>15581</v>
      </c>
      <c r="AH13" s="2">
        <v>15707</v>
      </c>
      <c r="AI13" s="2">
        <v>15343</v>
      </c>
      <c r="AJ13" s="2">
        <v>15137</v>
      </c>
      <c r="AK13" s="2">
        <v>14870</v>
      </c>
      <c r="AL13" s="2">
        <v>14625</v>
      </c>
      <c r="AM13" s="2">
        <v>14709</v>
      </c>
      <c r="AN13" s="2">
        <v>14775</v>
      </c>
      <c r="AO13" s="2">
        <v>14879</v>
      </c>
      <c r="AP13" s="2">
        <v>14957</v>
      </c>
      <c r="AQ13" s="2">
        <v>15050</v>
      </c>
      <c r="AR13" s="2">
        <v>15146</v>
      </c>
      <c r="AS13" s="2">
        <v>15244</v>
      </c>
      <c r="AT13" s="2">
        <v>15366</v>
      </c>
      <c r="AU13" s="2">
        <v>15511</v>
      </c>
      <c r="AV13" s="2">
        <v>15684</v>
      </c>
      <c r="AW13" s="2">
        <v>15895</v>
      </c>
      <c r="AX13" s="2">
        <v>16133</v>
      </c>
      <c r="AY13" s="2">
        <v>16166</v>
      </c>
      <c r="AZ13" s="2">
        <v>16209</v>
      </c>
      <c r="BA13" s="2">
        <v>16263</v>
      </c>
      <c r="BB13" s="2">
        <v>16311</v>
      </c>
      <c r="BC13" s="2">
        <v>16375</v>
      </c>
      <c r="BD13" s="2">
        <v>16457</v>
      </c>
      <c r="BE13" s="2">
        <v>16512</v>
      </c>
      <c r="BF13" s="2">
        <v>16555</v>
      </c>
      <c r="BG13" s="2">
        <v>16590</v>
      </c>
      <c r="BH13" s="2">
        <v>16614</v>
      </c>
      <c r="BI13" s="2">
        <v>16620</v>
      </c>
      <c r="BJ13" s="2">
        <v>16616</v>
      </c>
      <c r="BK13" s="2">
        <v>16599</v>
      </c>
      <c r="BL13" s="2">
        <v>16574</v>
      </c>
      <c r="BM13" s="2">
        <v>16534</v>
      </c>
      <c r="BN13" s="2">
        <v>16510</v>
      </c>
      <c r="BO13" s="2">
        <v>16483</v>
      </c>
      <c r="BP13" s="2">
        <v>16467</v>
      </c>
      <c r="BQ13" s="2">
        <v>16459</v>
      </c>
      <c r="BR13" s="2">
        <v>16452</v>
      </c>
      <c r="BS13" s="2">
        <v>16465</v>
      </c>
      <c r="BT13" s="2">
        <v>16481</v>
      </c>
      <c r="BU13" s="2">
        <v>16502</v>
      </c>
      <c r="BV13" s="2">
        <v>16532</v>
      </c>
      <c r="BW13" s="2">
        <v>16574</v>
      </c>
      <c r="BX13" s="2">
        <v>16621</v>
      </c>
      <c r="BY13" s="2">
        <v>16676</v>
      </c>
      <c r="BZ13" s="2">
        <v>16732</v>
      </c>
      <c r="CA13" s="2">
        <v>16794</v>
      </c>
      <c r="CB13" s="2">
        <v>16856</v>
      </c>
      <c r="CC13" s="2">
        <v>16907</v>
      </c>
      <c r="CD13" s="2">
        <v>16958</v>
      </c>
    </row>
    <row r="14" spans="1:83" x14ac:dyDescent="0.25">
      <c r="A14" s="2" t="str">
        <f>"9 jaar"</f>
        <v>9 jaar</v>
      </c>
      <c r="B14" s="2">
        <v>11175</v>
      </c>
      <c r="C14" s="2">
        <v>10656</v>
      </c>
      <c r="D14" s="2">
        <v>10287</v>
      </c>
      <c r="E14" s="2">
        <v>10483</v>
      </c>
      <c r="F14" s="2">
        <v>10131</v>
      </c>
      <c r="G14" s="2">
        <v>10371</v>
      </c>
      <c r="H14" s="2">
        <v>10699</v>
      </c>
      <c r="I14" s="2">
        <v>10840</v>
      </c>
      <c r="J14" s="2">
        <v>10883</v>
      </c>
      <c r="K14" s="2">
        <v>11274</v>
      </c>
      <c r="L14" s="2">
        <v>11222</v>
      </c>
      <c r="M14" s="2">
        <v>11421</v>
      </c>
      <c r="N14" s="2">
        <v>11411</v>
      </c>
      <c r="O14" s="2">
        <v>11284</v>
      </c>
      <c r="P14" s="2">
        <v>11310</v>
      </c>
      <c r="Q14" s="2">
        <v>11597</v>
      </c>
      <c r="R14" s="2">
        <v>11749</v>
      </c>
      <c r="S14" s="2">
        <v>11754</v>
      </c>
      <c r="T14" s="2">
        <v>12173</v>
      </c>
      <c r="U14" s="2">
        <v>12433</v>
      </c>
      <c r="V14" s="2">
        <v>12892</v>
      </c>
      <c r="W14" s="2">
        <v>12899</v>
      </c>
      <c r="X14" s="2">
        <v>13461</v>
      </c>
      <c r="Y14" s="2">
        <v>14010</v>
      </c>
      <c r="Z14" s="2">
        <v>14395</v>
      </c>
      <c r="AA14" s="2">
        <v>14884</v>
      </c>
      <c r="AB14" s="2">
        <v>15179</v>
      </c>
      <c r="AC14" s="2">
        <v>15397</v>
      </c>
      <c r="AD14" s="2">
        <v>15749</v>
      </c>
      <c r="AE14" s="2">
        <v>16103</v>
      </c>
      <c r="AF14" s="2">
        <v>15667</v>
      </c>
      <c r="AG14" s="2">
        <v>15780</v>
      </c>
      <c r="AH14" s="2">
        <v>15365</v>
      </c>
      <c r="AI14" s="2">
        <v>15480</v>
      </c>
      <c r="AJ14" s="2">
        <v>15116</v>
      </c>
      <c r="AK14" s="2">
        <v>14909</v>
      </c>
      <c r="AL14" s="2">
        <v>14643</v>
      </c>
      <c r="AM14" s="2">
        <v>14401</v>
      </c>
      <c r="AN14" s="2">
        <v>14481</v>
      </c>
      <c r="AO14" s="2">
        <v>14545</v>
      </c>
      <c r="AP14" s="2">
        <v>14644</v>
      </c>
      <c r="AQ14" s="2">
        <v>14723</v>
      </c>
      <c r="AR14" s="2">
        <v>14817</v>
      </c>
      <c r="AS14" s="2">
        <v>14911</v>
      </c>
      <c r="AT14" s="2">
        <v>15010</v>
      </c>
      <c r="AU14" s="2">
        <v>15129</v>
      </c>
      <c r="AV14" s="2">
        <v>15273</v>
      </c>
      <c r="AW14" s="2">
        <v>15445</v>
      </c>
      <c r="AX14" s="2">
        <v>15649</v>
      </c>
      <c r="AY14" s="2">
        <v>15879</v>
      </c>
      <c r="AZ14" s="2">
        <v>15912</v>
      </c>
      <c r="BA14" s="2">
        <v>15958</v>
      </c>
      <c r="BB14" s="2">
        <v>16010</v>
      </c>
      <c r="BC14" s="2">
        <v>16057</v>
      </c>
      <c r="BD14" s="2">
        <v>16116</v>
      </c>
      <c r="BE14" s="2">
        <v>16197</v>
      </c>
      <c r="BF14" s="2">
        <v>16249</v>
      </c>
      <c r="BG14" s="2">
        <v>16292</v>
      </c>
      <c r="BH14" s="2">
        <v>16327</v>
      </c>
      <c r="BI14" s="2">
        <v>16349</v>
      </c>
      <c r="BJ14" s="2">
        <v>16358</v>
      </c>
      <c r="BK14" s="2">
        <v>16351</v>
      </c>
      <c r="BL14" s="2">
        <v>16336</v>
      </c>
      <c r="BM14" s="2">
        <v>16310</v>
      </c>
      <c r="BN14" s="2">
        <v>16271</v>
      </c>
      <c r="BO14" s="2">
        <v>16247</v>
      </c>
      <c r="BP14" s="2">
        <v>16221</v>
      </c>
      <c r="BQ14" s="2">
        <v>16205</v>
      </c>
      <c r="BR14" s="2">
        <v>16198</v>
      </c>
      <c r="BS14" s="2">
        <v>16192</v>
      </c>
      <c r="BT14" s="2">
        <v>16203</v>
      </c>
      <c r="BU14" s="2">
        <v>16218</v>
      </c>
      <c r="BV14" s="2">
        <v>16234</v>
      </c>
      <c r="BW14" s="2">
        <v>16264</v>
      </c>
      <c r="BX14" s="2">
        <v>16305</v>
      </c>
      <c r="BY14" s="2">
        <v>16351</v>
      </c>
      <c r="BZ14" s="2">
        <v>16407</v>
      </c>
      <c r="CA14" s="2">
        <v>16460</v>
      </c>
      <c r="CB14" s="2">
        <v>16521</v>
      </c>
      <c r="CC14" s="2">
        <v>16582</v>
      </c>
      <c r="CD14" s="2">
        <v>16633</v>
      </c>
    </row>
    <row r="15" spans="1:83" x14ac:dyDescent="0.25">
      <c r="A15" s="2" t="str">
        <f>"10 jaar"</f>
        <v>10 jaar</v>
      </c>
      <c r="B15" s="2">
        <v>11121</v>
      </c>
      <c r="C15" s="2">
        <v>11016</v>
      </c>
      <c r="D15" s="2">
        <v>10541</v>
      </c>
      <c r="E15" s="2">
        <v>10235</v>
      </c>
      <c r="F15" s="2">
        <v>10404</v>
      </c>
      <c r="G15" s="2">
        <v>10060</v>
      </c>
      <c r="H15" s="2">
        <v>10306</v>
      </c>
      <c r="I15" s="2">
        <v>10640</v>
      </c>
      <c r="J15" s="2">
        <v>10758</v>
      </c>
      <c r="K15" s="2">
        <v>10891</v>
      </c>
      <c r="L15" s="2">
        <v>11211</v>
      </c>
      <c r="M15" s="2">
        <v>11237</v>
      </c>
      <c r="N15" s="2">
        <v>11398</v>
      </c>
      <c r="O15" s="2">
        <v>11384</v>
      </c>
      <c r="P15" s="2">
        <v>11282</v>
      </c>
      <c r="Q15" s="2">
        <v>11343</v>
      </c>
      <c r="R15" s="2">
        <v>11545</v>
      </c>
      <c r="S15" s="2">
        <v>11727</v>
      </c>
      <c r="T15" s="2">
        <v>11717</v>
      </c>
      <c r="U15" s="2">
        <v>12190</v>
      </c>
      <c r="V15" s="2">
        <v>12557</v>
      </c>
      <c r="W15" s="2">
        <v>12899</v>
      </c>
      <c r="X15" s="2">
        <v>12908</v>
      </c>
      <c r="Y15" s="2">
        <v>13408</v>
      </c>
      <c r="Z15" s="2">
        <v>13889</v>
      </c>
      <c r="AA15" s="2">
        <v>14275</v>
      </c>
      <c r="AB15" s="2">
        <v>14685</v>
      </c>
      <c r="AC15" s="2">
        <v>15024</v>
      </c>
      <c r="AD15" s="2">
        <v>15221</v>
      </c>
      <c r="AE15" s="2">
        <v>15563</v>
      </c>
      <c r="AF15" s="2">
        <v>15902</v>
      </c>
      <c r="AG15" s="2">
        <v>15463</v>
      </c>
      <c r="AH15" s="2">
        <v>15564</v>
      </c>
      <c r="AI15" s="2">
        <v>15149</v>
      </c>
      <c r="AJ15" s="2">
        <v>15252</v>
      </c>
      <c r="AK15" s="2">
        <v>14894</v>
      </c>
      <c r="AL15" s="2">
        <v>14687</v>
      </c>
      <c r="AM15" s="2">
        <v>14428</v>
      </c>
      <c r="AN15" s="2">
        <v>14184</v>
      </c>
      <c r="AO15" s="2">
        <v>14264</v>
      </c>
      <c r="AP15" s="2">
        <v>14323</v>
      </c>
      <c r="AQ15" s="2">
        <v>14424</v>
      </c>
      <c r="AR15" s="2">
        <v>14503</v>
      </c>
      <c r="AS15" s="2">
        <v>14594</v>
      </c>
      <c r="AT15" s="2">
        <v>14687</v>
      </c>
      <c r="AU15" s="2">
        <v>14787</v>
      </c>
      <c r="AV15" s="2">
        <v>14901</v>
      </c>
      <c r="AW15" s="2">
        <v>15039</v>
      </c>
      <c r="AX15" s="2">
        <v>15211</v>
      </c>
      <c r="AY15" s="2">
        <v>15408</v>
      </c>
      <c r="AZ15" s="2">
        <v>15636</v>
      </c>
      <c r="BA15" s="2">
        <v>15668</v>
      </c>
      <c r="BB15" s="2">
        <v>15713</v>
      </c>
      <c r="BC15" s="2">
        <v>15766</v>
      </c>
      <c r="BD15" s="2">
        <v>15813</v>
      </c>
      <c r="BE15" s="2">
        <v>15869</v>
      </c>
      <c r="BF15" s="2">
        <v>15950</v>
      </c>
      <c r="BG15" s="2">
        <v>15999</v>
      </c>
      <c r="BH15" s="2">
        <v>16043</v>
      </c>
      <c r="BI15" s="2">
        <v>16078</v>
      </c>
      <c r="BJ15" s="2">
        <v>16101</v>
      </c>
      <c r="BK15" s="2">
        <v>16109</v>
      </c>
      <c r="BL15" s="2">
        <v>16101</v>
      </c>
      <c r="BM15" s="2">
        <v>16085</v>
      </c>
      <c r="BN15" s="2">
        <v>16058</v>
      </c>
      <c r="BO15" s="2">
        <v>16021</v>
      </c>
      <c r="BP15" s="2">
        <v>15995</v>
      </c>
      <c r="BQ15" s="2">
        <v>15970</v>
      </c>
      <c r="BR15" s="2">
        <v>15952</v>
      </c>
      <c r="BS15" s="2">
        <v>15944</v>
      </c>
      <c r="BT15" s="2">
        <v>15940</v>
      </c>
      <c r="BU15" s="2">
        <v>15950</v>
      </c>
      <c r="BV15" s="2">
        <v>15963</v>
      </c>
      <c r="BW15" s="2">
        <v>15981</v>
      </c>
      <c r="BX15" s="2">
        <v>16009</v>
      </c>
      <c r="BY15" s="2">
        <v>16049</v>
      </c>
      <c r="BZ15" s="2">
        <v>16094</v>
      </c>
      <c r="CA15" s="2">
        <v>16151</v>
      </c>
      <c r="CB15" s="2">
        <v>16202</v>
      </c>
      <c r="CC15" s="2">
        <v>16258</v>
      </c>
      <c r="CD15" s="2">
        <v>16321</v>
      </c>
    </row>
    <row r="16" spans="1:83" x14ac:dyDescent="0.25">
      <c r="A16" s="2" t="str">
        <f>"11 jaar"</f>
        <v>11 jaar</v>
      </c>
      <c r="B16" s="2">
        <v>10804</v>
      </c>
      <c r="C16" s="2">
        <v>10934</v>
      </c>
      <c r="D16" s="2">
        <v>10924</v>
      </c>
      <c r="E16" s="2">
        <v>10467</v>
      </c>
      <c r="F16" s="2">
        <v>10207</v>
      </c>
      <c r="G16" s="2">
        <v>10300</v>
      </c>
      <c r="H16" s="2">
        <v>10059</v>
      </c>
      <c r="I16" s="2">
        <v>10283</v>
      </c>
      <c r="J16" s="2">
        <v>10604</v>
      </c>
      <c r="K16" s="2">
        <v>10789</v>
      </c>
      <c r="L16" s="2">
        <v>10865</v>
      </c>
      <c r="M16" s="2">
        <v>11245</v>
      </c>
      <c r="N16" s="2">
        <v>11266</v>
      </c>
      <c r="O16" s="2">
        <v>11332</v>
      </c>
      <c r="P16" s="2">
        <v>11272</v>
      </c>
      <c r="Q16" s="2">
        <v>11278</v>
      </c>
      <c r="R16" s="2">
        <v>11314</v>
      </c>
      <c r="S16" s="2">
        <v>11520</v>
      </c>
      <c r="T16" s="2">
        <v>11776</v>
      </c>
      <c r="U16" s="2">
        <v>11731</v>
      </c>
      <c r="V16" s="2">
        <v>12340</v>
      </c>
      <c r="W16" s="2">
        <v>12679</v>
      </c>
      <c r="X16" s="2">
        <v>12850</v>
      </c>
      <c r="Y16" s="2">
        <v>12849</v>
      </c>
      <c r="Z16" s="2">
        <v>13292</v>
      </c>
      <c r="AA16" s="2">
        <v>13880</v>
      </c>
      <c r="AB16" s="2">
        <v>14155</v>
      </c>
      <c r="AC16" s="2">
        <v>14516</v>
      </c>
      <c r="AD16" s="2">
        <v>14894</v>
      </c>
      <c r="AE16" s="2">
        <v>15079</v>
      </c>
      <c r="AF16" s="2">
        <v>15410</v>
      </c>
      <c r="AG16" s="2">
        <v>15730</v>
      </c>
      <c r="AH16" s="2">
        <v>15293</v>
      </c>
      <c r="AI16" s="2">
        <v>15383</v>
      </c>
      <c r="AJ16" s="2">
        <v>14960</v>
      </c>
      <c r="AK16" s="2">
        <v>15056</v>
      </c>
      <c r="AL16" s="2">
        <v>14697</v>
      </c>
      <c r="AM16" s="2">
        <v>14498</v>
      </c>
      <c r="AN16" s="2">
        <v>14245</v>
      </c>
      <c r="AO16" s="2">
        <v>14003</v>
      </c>
      <c r="AP16" s="2">
        <v>14081</v>
      </c>
      <c r="AQ16" s="2">
        <v>14141</v>
      </c>
      <c r="AR16" s="2">
        <v>14240</v>
      </c>
      <c r="AS16" s="2">
        <v>14318</v>
      </c>
      <c r="AT16" s="2">
        <v>14413</v>
      </c>
      <c r="AU16" s="2">
        <v>14502</v>
      </c>
      <c r="AV16" s="2">
        <v>14600</v>
      </c>
      <c r="AW16" s="2">
        <v>14711</v>
      </c>
      <c r="AX16" s="2">
        <v>14848</v>
      </c>
      <c r="AY16" s="2">
        <v>15018</v>
      </c>
      <c r="AZ16" s="2">
        <v>15214</v>
      </c>
      <c r="BA16" s="2">
        <v>15438</v>
      </c>
      <c r="BB16" s="2">
        <v>15470</v>
      </c>
      <c r="BC16" s="2">
        <v>15515</v>
      </c>
      <c r="BD16" s="2">
        <v>15566</v>
      </c>
      <c r="BE16" s="2">
        <v>15613</v>
      </c>
      <c r="BF16" s="2">
        <v>15670</v>
      </c>
      <c r="BG16" s="2">
        <v>15748</v>
      </c>
      <c r="BH16" s="2">
        <v>15795</v>
      </c>
      <c r="BI16" s="2">
        <v>15840</v>
      </c>
      <c r="BJ16" s="2">
        <v>15871</v>
      </c>
      <c r="BK16" s="2">
        <v>15895</v>
      </c>
      <c r="BL16" s="2">
        <v>15902</v>
      </c>
      <c r="BM16" s="2">
        <v>15895</v>
      </c>
      <c r="BN16" s="2">
        <v>15879</v>
      </c>
      <c r="BO16" s="2">
        <v>15851</v>
      </c>
      <c r="BP16" s="2">
        <v>15816</v>
      </c>
      <c r="BQ16" s="2">
        <v>15789</v>
      </c>
      <c r="BR16" s="2">
        <v>15765</v>
      </c>
      <c r="BS16" s="2">
        <v>15745</v>
      </c>
      <c r="BT16" s="2">
        <v>15737</v>
      </c>
      <c r="BU16" s="2">
        <v>15734</v>
      </c>
      <c r="BV16" s="2">
        <v>15741</v>
      </c>
      <c r="BW16" s="2">
        <v>15755</v>
      </c>
      <c r="BX16" s="2">
        <v>15771</v>
      </c>
      <c r="BY16" s="2">
        <v>15799</v>
      </c>
      <c r="BZ16" s="2">
        <v>15838</v>
      </c>
      <c r="CA16" s="2">
        <v>15883</v>
      </c>
      <c r="CB16" s="2">
        <v>15936</v>
      </c>
      <c r="CC16" s="2">
        <v>15988</v>
      </c>
      <c r="CD16" s="2">
        <v>16041</v>
      </c>
    </row>
    <row r="17" spans="1:82" x14ac:dyDescent="0.25">
      <c r="A17" s="2" t="str">
        <f>"12 jaar"</f>
        <v>12 jaar</v>
      </c>
      <c r="B17" s="2">
        <v>10681</v>
      </c>
      <c r="C17" s="2">
        <v>10658</v>
      </c>
      <c r="D17" s="2">
        <v>10843</v>
      </c>
      <c r="E17" s="2">
        <v>10845</v>
      </c>
      <c r="F17" s="2">
        <v>10391</v>
      </c>
      <c r="G17" s="2">
        <v>10121</v>
      </c>
      <c r="H17" s="2">
        <v>10298</v>
      </c>
      <c r="I17" s="2">
        <v>9992</v>
      </c>
      <c r="J17" s="2">
        <v>10262</v>
      </c>
      <c r="K17" s="2">
        <v>10583</v>
      </c>
      <c r="L17" s="2">
        <v>10795</v>
      </c>
      <c r="M17" s="2">
        <v>10976</v>
      </c>
      <c r="N17" s="2">
        <v>11261</v>
      </c>
      <c r="O17" s="2">
        <v>11230</v>
      </c>
      <c r="P17" s="2">
        <v>11276</v>
      </c>
      <c r="Q17" s="2">
        <v>11302</v>
      </c>
      <c r="R17" s="2">
        <v>11234</v>
      </c>
      <c r="S17" s="2">
        <v>11280</v>
      </c>
      <c r="T17" s="2">
        <v>11532</v>
      </c>
      <c r="U17" s="2">
        <v>11765</v>
      </c>
      <c r="V17" s="2">
        <v>11922</v>
      </c>
      <c r="W17" s="2">
        <v>12430</v>
      </c>
      <c r="X17" s="2">
        <v>12664</v>
      </c>
      <c r="Y17" s="2">
        <v>12813</v>
      </c>
      <c r="Z17" s="2">
        <v>12736</v>
      </c>
      <c r="AA17" s="2">
        <v>13222</v>
      </c>
      <c r="AB17" s="2">
        <v>13719</v>
      </c>
      <c r="AC17" s="2">
        <v>14003</v>
      </c>
      <c r="AD17" s="2">
        <v>14378</v>
      </c>
      <c r="AE17" s="2">
        <v>14744</v>
      </c>
      <c r="AF17" s="2">
        <v>14917</v>
      </c>
      <c r="AG17" s="2">
        <v>15231</v>
      </c>
      <c r="AH17" s="2">
        <v>15528</v>
      </c>
      <c r="AI17" s="2">
        <v>15098</v>
      </c>
      <c r="AJ17" s="2">
        <v>15174</v>
      </c>
      <c r="AK17" s="2">
        <v>14751</v>
      </c>
      <c r="AL17" s="2">
        <v>14838</v>
      </c>
      <c r="AM17" s="2">
        <v>14488</v>
      </c>
      <c r="AN17" s="2">
        <v>14294</v>
      </c>
      <c r="AO17" s="2">
        <v>14042</v>
      </c>
      <c r="AP17" s="2">
        <v>13806</v>
      </c>
      <c r="AQ17" s="2">
        <v>13882</v>
      </c>
      <c r="AR17" s="2">
        <v>13942</v>
      </c>
      <c r="AS17" s="2">
        <v>14041</v>
      </c>
      <c r="AT17" s="2">
        <v>14120</v>
      </c>
      <c r="AU17" s="2">
        <v>14216</v>
      </c>
      <c r="AV17" s="2">
        <v>14302</v>
      </c>
      <c r="AW17" s="2">
        <v>14399</v>
      </c>
      <c r="AX17" s="2">
        <v>14508</v>
      </c>
      <c r="AY17" s="2">
        <v>14640</v>
      </c>
      <c r="AZ17" s="2">
        <v>14807</v>
      </c>
      <c r="BA17" s="2">
        <v>14999</v>
      </c>
      <c r="BB17" s="2">
        <v>15219</v>
      </c>
      <c r="BC17" s="2">
        <v>15250</v>
      </c>
      <c r="BD17" s="2">
        <v>15295</v>
      </c>
      <c r="BE17" s="2">
        <v>15345</v>
      </c>
      <c r="BF17" s="2">
        <v>15393</v>
      </c>
      <c r="BG17" s="2">
        <v>15449</v>
      </c>
      <c r="BH17" s="2">
        <v>15526</v>
      </c>
      <c r="BI17" s="2">
        <v>15572</v>
      </c>
      <c r="BJ17" s="2">
        <v>15615</v>
      </c>
      <c r="BK17" s="2">
        <v>15645</v>
      </c>
      <c r="BL17" s="2">
        <v>15670</v>
      </c>
      <c r="BM17" s="2">
        <v>15676</v>
      </c>
      <c r="BN17" s="2">
        <v>15671</v>
      </c>
      <c r="BO17" s="2">
        <v>15656</v>
      </c>
      <c r="BP17" s="2">
        <v>15628</v>
      </c>
      <c r="BQ17" s="2">
        <v>15593</v>
      </c>
      <c r="BR17" s="2">
        <v>15565</v>
      </c>
      <c r="BS17" s="2">
        <v>15540</v>
      </c>
      <c r="BT17" s="2">
        <v>15520</v>
      </c>
      <c r="BU17" s="2">
        <v>15512</v>
      </c>
      <c r="BV17" s="2">
        <v>15508</v>
      </c>
      <c r="BW17" s="2">
        <v>15514</v>
      </c>
      <c r="BX17" s="2">
        <v>15528</v>
      </c>
      <c r="BY17" s="2">
        <v>15545</v>
      </c>
      <c r="BZ17" s="2">
        <v>15572</v>
      </c>
      <c r="CA17" s="2">
        <v>15612</v>
      </c>
      <c r="CB17" s="2">
        <v>15653</v>
      </c>
      <c r="CC17" s="2">
        <v>15704</v>
      </c>
      <c r="CD17" s="2">
        <v>15753</v>
      </c>
    </row>
    <row r="18" spans="1:82" x14ac:dyDescent="0.25">
      <c r="A18" s="2" t="str">
        <f>"13 jaar"</f>
        <v>13 jaar</v>
      </c>
      <c r="B18" s="2">
        <v>10477</v>
      </c>
      <c r="C18" s="2">
        <v>10521</v>
      </c>
      <c r="D18" s="2">
        <v>10587</v>
      </c>
      <c r="E18" s="2">
        <v>10766</v>
      </c>
      <c r="F18" s="2">
        <v>10781</v>
      </c>
      <c r="G18" s="2">
        <v>10339</v>
      </c>
      <c r="H18" s="2">
        <v>10101</v>
      </c>
      <c r="I18" s="2">
        <v>10309</v>
      </c>
      <c r="J18" s="2">
        <v>9963</v>
      </c>
      <c r="K18" s="2">
        <v>10326</v>
      </c>
      <c r="L18" s="2">
        <v>10586</v>
      </c>
      <c r="M18" s="2">
        <v>10906</v>
      </c>
      <c r="N18" s="2">
        <v>11008</v>
      </c>
      <c r="O18" s="2">
        <v>11216</v>
      </c>
      <c r="P18" s="2">
        <v>11221</v>
      </c>
      <c r="Q18" s="2">
        <v>11324</v>
      </c>
      <c r="R18" s="2">
        <v>11286</v>
      </c>
      <c r="S18" s="2">
        <v>11254</v>
      </c>
      <c r="T18" s="2">
        <v>11321</v>
      </c>
      <c r="U18" s="2">
        <v>11625</v>
      </c>
      <c r="V18" s="2">
        <v>11908</v>
      </c>
      <c r="W18" s="2">
        <v>12003</v>
      </c>
      <c r="X18" s="2">
        <v>12491</v>
      </c>
      <c r="Y18" s="2">
        <v>12689</v>
      </c>
      <c r="Z18" s="2">
        <v>12767</v>
      </c>
      <c r="AA18" s="2">
        <v>12688</v>
      </c>
      <c r="AB18" s="2">
        <v>13214</v>
      </c>
      <c r="AC18" s="2">
        <v>13595</v>
      </c>
      <c r="AD18" s="2">
        <v>13907</v>
      </c>
      <c r="AE18" s="2">
        <v>14266</v>
      </c>
      <c r="AF18" s="2">
        <v>14622</v>
      </c>
      <c r="AG18" s="2">
        <v>14779</v>
      </c>
      <c r="AH18" s="2">
        <v>15079</v>
      </c>
      <c r="AI18" s="2">
        <v>15359</v>
      </c>
      <c r="AJ18" s="2">
        <v>14930</v>
      </c>
      <c r="AK18" s="2">
        <v>14995</v>
      </c>
      <c r="AL18" s="2">
        <v>14578</v>
      </c>
      <c r="AM18" s="2">
        <v>14660</v>
      </c>
      <c r="AN18" s="2">
        <v>14318</v>
      </c>
      <c r="AO18" s="2">
        <v>14129</v>
      </c>
      <c r="AP18" s="2">
        <v>13879</v>
      </c>
      <c r="AQ18" s="2">
        <v>13652</v>
      </c>
      <c r="AR18" s="2">
        <v>13727</v>
      </c>
      <c r="AS18" s="2">
        <v>13787</v>
      </c>
      <c r="AT18" s="2">
        <v>13885</v>
      </c>
      <c r="AU18" s="2">
        <v>13967</v>
      </c>
      <c r="AV18" s="2">
        <v>14063</v>
      </c>
      <c r="AW18" s="2">
        <v>14148</v>
      </c>
      <c r="AX18" s="2">
        <v>14242</v>
      </c>
      <c r="AY18" s="2">
        <v>14349</v>
      </c>
      <c r="AZ18" s="2">
        <v>14476</v>
      </c>
      <c r="BA18" s="2">
        <v>14637</v>
      </c>
      <c r="BB18" s="2">
        <v>14828</v>
      </c>
      <c r="BC18" s="2">
        <v>15046</v>
      </c>
      <c r="BD18" s="2">
        <v>15077</v>
      </c>
      <c r="BE18" s="2">
        <v>15120</v>
      </c>
      <c r="BF18" s="2">
        <v>15169</v>
      </c>
      <c r="BG18" s="2">
        <v>15213</v>
      </c>
      <c r="BH18" s="2">
        <v>15269</v>
      </c>
      <c r="BI18" s="2">
        <v>15347</v>
      </c>
      <c r="BJ18" s="2">
        <v>15393</v>
      </c>
      <c r="BK18" s="2">
        <v>15434</v>
      </c>
      <c r="BL18" s="2">
        <v>15463</v>
      </c>
      <c r="BM18" s="2">
        <v>15487</v>
      </c>
      <c r="BN18" s="2">
        <v>15492</v>
      </c>
      <c r="BO18" s="2">
        <v>15487</v>
      </c>
      <c r="BP18" s="2">
        <v>15473</v>
      </c>
      <c r="BQ18" s="2">
        <v>15443</v>
      </c>
      <c r="BR18" s="2">
        <v>15409</v>
      </c>
      <c r="BS18" s="2">
        <v>15380</v>
      </c>
      <c r="BT18" s="2">
        <v>15355</v>
      </c>
      <c r="BU18" s="2">
        <v>15337</v>
      </c>
      <c r="BV18" s="2">
        <v>15329</v>
      </c>
      <c r="BW18" s="2">
        <v>15323</v>
      </c>
      <c r="BX18" s="2">
        <v>15328</v>
      </c>
      <c r="BY18" s="2">
        <v>15342</v>
      </c>
      <c r="BZ18" s="2">
        <v>15360</v>
      </c>
      <c r="CA18" s="2">
        <v>15384</v>
      </c>
      <c r="CB18" s="2">
        <v>15422</v>
      </c>
      <c r="CC18" s="2">
        <v>15465</v>
      </c>
      <c r="CD18" s="2">
        <v>15512</v>
      </c>
    </row>
    <row r="19" spans="1:82" x14ac:dyDescent="0.25">
      <c r="A19" s="2" t="str">
        <f>"14 jaar"</f>
        <v>14 jaar</v>
      </c>
      <c r="B19" s="2">
        <v>10243</v>
      </c>
      <c r="C19" s="2">
        <v>10308</v>
      </c>
      <c r="D19" s="2">
        <v>10452</v>
      </c>
      <c r="E19" s="2">
        <v>10531</v>
      </c>
      <c r="F19" s="2">
        <v>10761</v>
      </c>
      <c r="G19" s="2">
        <v>10725</v>
      </c>
      <c r="H19" s="2">
        <v>10341</v>
      </c>
      <c r="I19" s="2">
        <v>10082</v>
      </c>
      <c r="J19" s="2">
        <v>10293</v>
      </c>
      <c r="K19" s="2">
        <v>10001</v>
      </c>
      <c r="L19" s="2">
        <v>10346</v>
      </c>
      <c r="M19" s="2">
        <v>10672</v>
      </c>
      <c r="N19" s="2">
        <v>11009</v>
      </c>
      <c r="O19" s="2">
        <v>11045</v>
      </c>
      <c r="P19" s="2">
        <v>11205</v>
      </c>
      <c r="Q19" s="2">
        <v>11289</v>
      </c>
      <c r="R19" s="2">
        <v>11328</v>
      </c>
      <c r="S19" s="2">
        <v>11304</v>
      </c>
      <c r="T19" s="2">
        <v>11316</v>
      </c>
      <c r="U19" s="2">
        <v>11345</v>
      </c>
      <c r="V19" s="2">
        <v>11789</v>
      </c>
      <c r="W19" s="2">
        <v>12084</v>
      </c>
      <c r="X19" s="2">
        <v>12013</v>
      </c>
      <c r="Y19" s="2">
        <v>12465</v>
      </c>
      <c r="Z19" s="2">
        <v>12608</v>
      </c>
      <c r="AA19" s="2">
        <v>12746</v>
      </c>
      <c r="AB19" s="2">
        <v>12638</v>
      </c>
      <c r="AC19" s="2">
        <v>13126</v>
      </c>
      <c r="AD19" s="2">
        <v>13533</v>
      </c>
      <c r="AE19" s="2">
        <v>13836</v>
      </c>
      <c r="AF19" s="2">
        <v>14187</v>
      </c>
      <c r="AG19" s="2">
        <v>14522</v>
      </c>
      <c r="AH19" s="2">
        <v>14663</v>
      </c>
      <c r="AI19" s="2">
        <v>14953</v>
      </c>
      <c r="AJ19" s="2">
        <v>15217</v>
      </c>
      <c r="AK19" s="2">
        <v>14790</v>
      </c>
      <c r="AL19" s="2">
        <v>14847</v>
      </c>
      <c r="AM19" s="2">
        <v>14439</v>
      </c>
      <c r="AN19" s="2">
        <v>14518</v>
      </c>
      <c r="AO19" s="2">
        <v>14181</v>
      </c>
      <c r="AP19" s="2">
        <v>13994</v>
      </c>
      <c r="AQ19" s="2">
        <v>13752</v>
      </c>
      <c r="AR19" s="2">
        <v>13530</v>
      </c>
      <c r="AS19" s="2">
        <v>13603</v>
      </c>
      <c r="AT19" s="2">
        <v>13667</v>
      </c>
      <c r="AU19" s="2">
        <v>13761</v>
      </c>
      <c r="AV19" s="2">
        <v>13841</v>
      </c>
      <c r="AW19" s="2">
        <v>13938</v>
      </c>
      <c r="AX19" s="2">
        <v>14022</v>
      </c>
      <c r="AY19" s="2">
        <v>14113</v>
      </c>
      <c r="AZ19" s="2">
        <v>14220</v>
      </c>
      <c r="BA19" s="2">
        <v>14346</v>
      </c>
      <c r="BB19" s="2">
        <v>14503</v>
      </c>
      <c r="BC19" s="2">
        <v>14691</v>
      </c>
      <c r="BD19" s="2">
        <v>14901</v>
      </c>
      <c r="BE19" s="2">
        <v>14934</v>
      </c>
      <c r="BF19" s="2">
        <v>14979</v>
      </c>
      <c r="BG19" s="2">
        <v>15023</v>
      </c>
      <c r="BH19" s="2">
        <v>15069</v>
      </c>
      <c r="BI19" s="2">
        <v>15122</v>
      </c>
      <c r="BJ19" s="2">
        <v>15201</v>
      </c>
      <c r="BK19" s="2">
        <v>15246</v>
      </c>
      <c r="BL19" s="2">
        <v>15285</v>
      </c>
      <c r="BM19" s="2">
        <v>15314</v>
      </c>
      <c r="BN19" s="2">
        <v>15337</v>
      </c>
      <c r="BO19" s="2">
        <v>15344</v>
      </c>
      <c r="BP19" s="2">
        <v>15339</v>
      </c>
      <c r="BQ19" s="2">
        <v>15323</v>
      </c>
      <c r="BR19" s="2">
        <v>15294</v>
      </c>
      <c r="BS19" s="2">
        <v>15261</v>
      </c>
      <c r="BT19" s="2">
        <v>15229</v>
      </c>
      <c r="BU19" s="2">
        <v>15205</v>
      </c>
      <c r="BV19" s="2">
        <v>15188</v>
      </c>
      <c r="BW19" s="2">
        <v>15180</v>
      </c>
      <c r="BX19" s="2">
        <v>15174</v>
      </c>
      <c r="BY19" s="2">
        <v>15180</v>
      </c>
      <c r="BZ19" s="2">
        <v>15194</v>
      </c>
      <c r="CA19" s="2">
        <v>15209</v>
      </c>
      <c r="CB19" s="2">
        <v>15231</v>
      </c>
      <c r="CC19" s="2">
        <v>15268</v>
      </c>
      <c r="CD19" s="2">
        <v>15309</v>
      </c>
    </row>
    <row r="20" spans="1:82" x14ac:dyDescent="0.25">
      <c r="A20" s="2" t="str">
        <f>"15 jaar"</f>
        <v>15 jaar</v>
      </c>
      <c r="B20" s="2">
        <v>10203</v>
      </c>
      <c r="C20" s="2">
        <v>10171</v>
      </c>
      <c r="D20" s="2">
        <v>10244</v>
      </c>
      <c r="E20" s="2">
        <v>10425</v>
      </c>
      <c r="F20" s="2">
        <v>10511</v>
      </c>
      <c r="G20" s="2">
        <v>10695</v>
      </c>
      <c r="H20" s="2">
        <v>10660</v>
      </c>
      <c r="I20" s="2">
        <v>10337</v>
      </c>
      <c r="J20" s="2">
        <v>10117</v>
      </c>
      <c r="K20" s="2">
        <v>10337</v>
      </c>
      <c r="L20" s="2">
        <v>10043</v>
      </c>
      <c r="M20" s="2">
        <v>10494</v>
      </c>
      <c r="N20" s="2">
        <v>10747</v>
      </c>
      <c r="O20" s="2">
        <v>11049</v>
      </c>
      <c r="P20" s="2">
        <v>11129</v>
      </c>
      <c r="Q20" s="2">
        <v>11254</v>
      </c>
      <c r="R20" s="2">
        <v>11345</v>
      </c>
      <c r="S20" s="2">
        <v>11373</v>
      </c>
      <c r="T20" s="2">
        <v>11343</v>
      </c>
      <c r="U20" s="2">
        <v>11409</v>
      </c>
      <c r="V20" s="2">
        <v>11510</v>
      </c>
      <c r="W20" s="2">
        <v>11867</v>
      </c>
      <c r="X20" s="2">
        <v>12110</v>
      </c>
      <c r="Y20" s="2">
        <v>11967</v>
      </c>
      <c r="Z20" s="2">
        <v>12452</v>
      </c>
      <c r="AA20" s="2">
        <v>12614</v>
      </c>
      <c r="AB20" s="2">
        <v>12714</v>
      </c>
      <c r="AC20" s="2">
        <v>12636</v>
      </c>
      <c r="AD20" s="2">
        <v>13079</v>
      </c>
      <c r="AE20" s="2">
        <v>13485</v>
      </c>
      <c r="AF20" s="2">
        <v>13780</v>
      </c>
      <c r="AG20" s="2">
        <v>14118</v>
      </c>
      <c r="AH20" s="2">
        <v>14431</v>
      </c>
      <c r="AI20" s="2">
        <v>14556</v>
      </c>
      <c r="AJ20" s="2">
        <v>14834</v>
      </c>
      <c r="AK20" s="2">
        <v>15081</v>
      </c>
      <c r="AL20" s="2">
        <v>14657</v>
      </c>
      <c r="AM20" s="2">
        <v>14713</v>
      </c>
      <c r="AN20" s="2">
        <v>14305</v>
      </c>
      <c r="AO20" s="2">
        <v>14385</v>
      </c>
      <c r="AP20" s="2">
        <v>14055</v>
      </c>
      <c r="AQ20" s="2">
        <v>13877</v>
      </c>
      <c r="AR20" s="2">
        <v>13640</v>
      </c>
      <c r="AS20" s="2">
        <v>13421</v>
      </c>
      <c r="AT20" s="2">
        <v>13494</v>
      </c>
      <c r="AU20" s="2">
        <v>13560</v>
      </c>
      <c r="AV20" s="2">
        <v>13651</v>
      </c>
      <c r="AW20" s="2">
        <v>13730</v>
      </c>
      <c r="AX20" s="2">
        <v>13827</v>
      </c>
      <c r="AY20" s="2">
        <v>13911</v>
      </c>
      <c r="AZ20" s="2">
        <v>14000</v>
      </c>
      <c r="BA20" s="2">
        <v>14107</v>
      </c>
      <c r="BB20" s="2">
        <v>14232</v>
      </c>
      <c r="BC20" s="2">
        <v>14387</v>
      </c>
      <c r="BD20" s="2">
        <v>14567</v>
      </c>
      <c r="BE20" s="2">
        <v>14776</v>
      </c>
      <c r="BF20" s="2">
        <v>14807</v>
      </c>
      <c r="BG20" s="2">
        <v>14852</v>
      </c>
      <c r="BH20" s="2">
        <v>14894</v>
      </c>
      <c r="BI20" s="2">
        <v>14941</v>
      </c>
      <c r="BJ20" s="2">
        <v>14990</v>
      </c>
      <c r="BK20" s="2">
        <v>15067</v>
      </c>
      <c r="BL20" s="2">
        <v>15112</v>
      </c>
      <c r="BM20" s="2">
        <v>15150</v>
      </c>
      <c r="BN20" s="2">
        <v>15178</v>
      </c>
      <c r="BO20" s="2">
        <v>15203</v>
      </c>
      <c r="BP20" s="2">
        <v>15205</v>
      </c>
      <c r="BQ20" s="2">
        <v>15200</v>
      </c>
      <c r="BR20" s="2">
        <v>15186</v>
      </c>
      <c r="BS20" s="2">
        <v>15157</v>
      </c>
      <c r="BT20" s="2">
        <v>15123</v>
      </c>
      <c r="BU20" s="2">
        <v>15092</v>
      </c>
      <c r="BV20" s="2">
        <v>15070</v>
      </c>
      <c r="BW20" s="2">
        <v>15051</v>
      </c>
      <c r="BX20" s="2">
        <v>15044</v>
      </c>
      <c r="BY20" s="2">
        <v>15038</v>
      </c>
      <c r="BZ20" s="2">
        <v>15044</v>
      </c>
      <c r="CA20" s="2">
        <v>15056</v>
      </c>
      <c r="CB20" s="2">
        <v>15071</v>
      </c>
      <c r="CC20" s="2">
        <v>15092</v>
      </c>
      <c r="CD20" s="2">
        <v>15130</v>
      </c>
    </row>
    <row r="21" spans="1:82" x14ac:dyDescent="0.25">
      <c r="A21" s="2" t="str">
        <f>"16 jaar"</f>
        <v>16 jaar</v>
      </c>
      <c r="B21" s="2">
        <v>10275</v>
      </c>
      <c r="C21" s="2">
        <v>10102</v>
      </c>
      <c r="D21" s="2">
        <v>10143</v>
      </c>
      <c r="E21" s="2">
        <v>10233</v>
      </c>
      <c r="F21" s="2">
        <v>10467</v>
      </c>
      <c r="G21" s="2">
        <v>10469</v>
      </c>
      <c r="H21" s="2">
        <v>10749</v>
      </c>
      <c r="I21" s="2">
        <v>10629</v>
      </c>
      <c r="J21" s="2">
        <v>10354</v>
      </c>
      <c r="K21" s="2">
        <v>10167</v>
      </c>
      <c r="L21" s="2">
        <v>10383</v>
      </c>
      <c r="M21" s="2">
        <v>10177</v>
      </c>
      <c r="N21" s="2">
        <v>10618</v>
      </c>
      <c r="O21" s="2">
        <v>10805</v>
      </c>
      <c r="P21" s="2">
        <v>11059</v>
      </c>
      <c r="Q21" s="2">
        <v>11202</v>
      </c>
      <c r="R21" s="2">
        <v>11314</v>
      </c>
      <c r="S21" s="2">
        <v>11446</v>
      </c>
      <c r="T21" s="2">
        <v>11461</v>
      </c>
      <c r="U21" s="2">
        <v>11452</v>
      </c>
      <c r="V21" s="2">
        <v>11607</v>
      </c>
      <c r="W21" s="2">
        <v>11650</v>
      </c>
      <c r="X21" s="2">
        <v>11959</v>
      </c>
      <c r="Y21" s="2">
        <v>12171</v>
      </c>
      <c r="Z21" s="2">
        <v>11967</v>
      </c>
      <c r="AA21" s="2">
        <v>12544</v>
      </c>
      <c r="AB21" s="2">
        <v>12671</v>
      </c>
      <c r="AC21" s="2">
        <v>12730</v>
      </c>
      <c r="AD21" s="2">
        <v>12683</v>
      </c>
      <c r="AE21" s="2">
        <v>13115</v>
      </c>
      <c r="AF21" s="2">
        <v>13522</v>
      </c>
      <c r="AG21" s="2">
        <v>13807</v>
      </c>
      <c r="AH21" s="2">
        <v>14134</v>
      </c>
      <c r="AI21" s="2">
        <v>14431</v>
      </c>
      <c r="AJ21" s="2">
        <v>14539</v>
      </c>
      <c r="AK21" s="2">
        <v>14807</v>
      </c>
      <c r="AL21" s="2">
        <v>15040</v>
      </c>
      <c r="AM21" s="2">
        <v>14621</v>
      </c>
      <c r="AN21" s="2">
        <v>14675</v>
      </c>
      <c r="AO21" s="2">
        <v>14267</v>
      </c>
      <c r="AP21" s="2">
        <v>14346</v>
      </c>
      <c r="AQ21" s="2">
        <v>14021</v>
      </c>
      <c r="AR21" s="2">
        <v>13853</v>
      </c>
      <c r="AS21" s="2">
        <v>13616</v>
      </c>
      <c r="AT21" s="2">
        <v>13404</v>
      </c>
      <c r="AU21" s="2">
        <v>13476</v>
      </c>
      <c r="AV21" s="2">
        <v>13542</v>
      </c>
      <c r="AW21" s="2">
        <v>13633</v>
      </c>
      <c r="AX21" s="2">
        <v>13711</v>
      </c>
      <c r="AY21" s="2">
        <v>13807</v>
      </c>
      <c r="AZ21" s="2">
        <v>13889</v>
      </c>
      <c r="BA21" s="2">
        <v>13974</v>
      </c>
      <c r="BB21" s="2">
        <v>14081</v>
      </c>
      <c r="BC21" s="2">
        <v>14202</v>
      </c>
      <c r="BD21" s="2">
        <v>14358</v>
      </c>
      <c r="BE21" s="2">
        <v>14537</v>
      </c>
      <c r="BF21" s="2">
        <v>14748</v>
      </c>
      <c r="BG21" s="2">
        <v>14779</v>
      </c>
      <c r="BH21" s="2">
        <v>14821</v>
      </c>
      <c r="BI21" s="2">
        <v>14862</v>
      </c>
      <c r="BJ21" s="2">
        <v>14907</v>
      </c>
      <c r="BK21" s="2">
        <v>14957</v>
      </c>
      <c r="BL21" s="2">
        <v>15032</v>
      </c>
      <c r="BM21" s="2">
        <v>15076</v>
      </c>
      <c r="BN21" s="2">
        <v>15114</v>
      </c>
      <c r="BO21" s="2">
        <v>15143</v>
      </c>
      <c r="BP21" s="2">
        <v>15168</v>
      </c>
      <c r="BQ21" s="2">
        <v>15170</v>
      </c>
      <c r="BR21" s="2">
        <v>15166</v>
      </c>
      <c r="BS21" s="2">
        <v>15152</v>
      </c>
      <c r="BT21" s="2">
        <v>15123</v>
      </c>
      <c r="BU21" s="2">
        <v>15090</v>
      </c>
      <c r="BV21" s="2">
        <v>15060</v>
      </c>
      <c r="BW21" s="2">
        <v>15037</v>
      </c>
      <c r="BX21" s="2">
        <v>15019</v>
      </c>
      <c r="BY21" s="2">
        <v>15011</v>
      </c>
      <c r="BZ21" s="2">
        <v>15004</v>
      </c>
      <c r="CA21" s="2">
        <v>15009</v>
      </c>
      <c r="CB21" s="2">
        <v>15022</v>
      </c>
      <c r="CC21" s="2">
        <v>15038</v>
      </c>
      <c r="CD21" s="2">
        <v>15058</v>
      </c>
    </row>
    <row r="22" spans="1:82" x14ac:dyDescent="0.25">
      <c r="A22" s="2" t="str">
        <f>"17 jaar"</f>
        <v>17 jaar</v>
      </c>
      <c r="B22" s="2">
        <v>10861</v>
      </c>
      <c r="C22" s="2">
        <v>10221</v>
      </c>
      <c r="D22" s="2">
        <v>10126</v>
      </c>
      <c r="E22" s="2">
        <v>10163</v>
      </c>
      <c r="F22" s="2">
        <v>10295</v>
      </c>
      <c r="G22" s="2">
        <v>10522</v>
      </c>
      <c r="H22" s="2">
        <v>10551</v>
      </c>
      <c r="I22" s="2">
        <v>10783</v>
      </c>
      <c r="J22" s="2">
        <v>10715</v>
      </c>
      <c r="K22" s="2">
        <v>10478</v>
      </c>
      <c r="L22" s="2">
        <v>10218</v>
      </c>
      <c r="M22" s="2">
        <v>10527</v>
      </c>
      <c r="N22" s="2">
        <v>10324</v>
      </c>
      <c r="O22" s="2">
        <v>10752</v>
      </c>
      <c r="P22" s="2">
        <v>10944</v>
      </c>
      <c r="Q22" s="2">
        <v>11177</v>
      </c>
      <c r="R22" s="2">
        <v>11303</v>
      </c>
      <c r="S22" s="2">
        <v>11462</v>
      </c>
      <c r="T22" s="2">
        <v>11614</v>
      </c>
      <c r="U22" s="2">
        <v>11624</v>
      </c>
      <c r="V22" s="2">
        <v>11715</v>
      </c>
      <c r="W22" s="2">
        <v>11866</v>
      </c>
      <c r="X22" s="2">
        <v>11770</v>
      </c>
      <c r="Y22" s="2">
        <v>12060</v>
      </c>
      <c r="Z22" s="2">
        <v>12258</v>
      </c>
      <c r="AA22" s="2">
        <v>12068</v>
      </c>
      <c r="AB22" s="2">
        <v>12648</v>
      </c>
      <c r="AC22" s="2">
        <v>12718</v>
      </c>
      <c r="AD22" s="2">
        <v>12809</v>
      </c>
      <c r="AE22" s="2">
        <v>12763</v>
      </c>
      <c r="AF22" s="2">
        <v>13185</v>
      </c>
      <c r="AG22" s="2">
        <v>13581</v>
      </c>
      <c r="AH22" s="2">
        <v>13854</v>
      </c>
      <c r="AI22" s="2">
        <v>14168</v>
      </c>
      <c r="AJ22" s="2">
        <v>14450</v>
      </c>
      <c r="AK22" s="2">
        <v>14545</v>
      </c>
      <c r="AL22" s="2">
        <v>14807</v>
      </c>
      <c r="AM22" s="2">
        <v>15028</v>
      </c>
      <c r="AN22" s="2">
        <v>14619</v>
      </c>
      <c r="AO22" s="2">
        <v>14674</v>
      </c>
      <c r="AP22" s="2">
        <v>14265</v>
      </c>
      <c r="AQ22" s="2">
        <v>14345</v>
      </c>
      <c r="AR22" s="2">
        <v>14028</v>
      </c>
      <c r="AS22" s="2">
        <v>13865</v>
      </c>
      <c r="AT22" s="2">
        <v>13631</v>
      </c>
      <c r="AU22" s="2">
        <v>13422</v>
      </c>
      <c r="AV22" s="2">
        <v>13493</v>
      </c>
      <c r="AW22" s="2">
        <v>13559</v>
      </c>
      <c r="AX22" s="2">
        <v>13652</v>
      </c>
      <c r="AY22" s="2">
        <v>13726</v>
      </c>
      <c r="AZ22" s="2">
        <v>13822</v>
      </c>
      <c r="BA22" s="2">
        <v>13902</v>
      </c>
      <c r="BB22" s="2">
        <v>13988</v>
      </c>
      <c r="BC22" s="2">
        <v>14094</v>
      </c>
      <c r="BD22" s="2">
        <v>14216</v>
      </c>
      <c r="BE22" s="2">
        <v>14370</v>
      </c>
      <c r="BF22" s="2">
        <v>14544</v>
      </c>
      <c r="BG22" s="2">
        <v>14749</v>
      </c>
      <c r="BH22" s="2">
        <v>14779</v>
      </c>
      <c r="BI22" s="2">
        <v>14819</v>
      </c>
      <c r="BJ22" s="2">
        <v>14861</v>
      </c>
      <c r="BK22" s="2">
        <v>14907</v>
      </c>
      <c r="BL22" s="2">
        <v>14957</v>
      </c>
      <c r="BM22" s="2">
        <v>15032</v>
      </c>
      <c r="BN22" s="2">
        <v>15076</v>
      </c>
      <c r="BO22" s="2">
        <v>15115</v>
      </c>
      <c r="BP22" s="2">
        <v>15142</v>
      </c>
      <c r="BQ22" s="2">
        <v>15165</v>
      </c>
      <c r="BR22" s="2">
        <v>15167</v>
      </c>
      <c r="BS22" s="2">
        <v>15162</v>
      </c>
      <c r="BT22" s="2">
        <v>15151</v>
      </c>
      <c r="BU22" s="2">
        <v>15122</v>
      </c>
      <c r="BV22" s="2">
        <v>15091</v>
      </c>
      <c r="BW22" s="2">
        <v>15060</v>
      </c>
      <c r="BX22" s="2">
        <v>15037</v>
      </c>
      <c r="BY22" s="2">
        <v>15019</v>
      </c>
      <c r="BZ22" s="2">
        <v>15011</v>
      </c>
      <c r="CA22" s="2">
        <v>15004</v>
      </c>
      <c r="CB22" s="2">
        <v>15008</v>
      </c>
      <c r="CC22" s="2">
        <v>15020</v>
      </c>
      <c r="CD22" s="2">
        <v>15038</v>
      </c>
    </row>
    <row r="23" spans="1:82" x14ac:dyDescent="0.25">
      <c r="A23" s="2" t="str">
        <f>"18 jaar"</f>
        <v>18 jaar</v>
      </c>
      <c r="B23" s="2">
        <v>11472</v>
      </c>
      <c r="C23" s="2">
        <v>10998</v>
      </c>
      <c r="D23" s="2">
        <v>10387</v>
      </c>
      <c r="E23" s="2">
        <v>10312</v>
      </c>
      <c r="F23" s="2">
        <v>10472</v>
      </c>
      <c r="G23" s="2">
        <v>10539</v>
      </c>
      <c r="H23" s="2">
        <v>10787</v>
      </c>
      <c r="I23" s="2">
        <v>10772</v>
      </c>
      <c r="J23" s="2">
        <v>11041</v>
      </c>
      <c r="K23" s="2">
        <v>11001</v>
      </c>
      <c r="L23" s="2">
        <v>10751</v>
      </c>
      <c r="M23" s="2">
        <v>10521</v>
      </c>
      <c r="N23" s="2">
        <v>10878</v>
      </c>
      <c r="O23" s="2">
        <v>10623</v>
      </c>
      <c r="P23" s="2">
        <v>11127</v>
      </c>
      <c r="Q23" s="2">
        <v>11370</v>
      </c>
      <c r="R23" s="2">
        <v>11492</v>
      </c>
      <c r="S23" s="2">
        <v>11701</v>
      </c>
      <c r="T23" s="2">
        <v>11919</v>
      </c>
      <c r="U23" s="2">
        <v>12108</v>
      </c>
      <c r="V23" s="2">
        <v>12246</v>
      </c>
      <c r="W23" s="2">
        <v>12272</v>
      </c>
      <c r="X23" s="2">
        <v>12391</v>
      </c>
      <c r="Y23" s="2">
        <v>12232</v>
      </c>
      <c r="Z23" s="2">
        <v>12539</v>
      </c>
      <c r="AA23" s="2">
        <v>12790</v>
      </c>
      <c r="AB23" s="2">
        <v>12486</v>
      </c>
      <c r="AC23" s="2">
        <v>13190</v>
      </c>
      <c r="AD23" s="2">
        <v>13190</v>
      </c>
      <c r="AE23" s="2">
        <v>13293</v>
      </c>
      <c r="AF23" s="2">
        <v>13254</v>
      </c>
      <c r="AG23" s="2">
        <v>13654</v>
      </c>
      <c r="AH23" s="2">
        <v>14043</v>
      </c>
      <c r="AI23" s="2">
        <v>14300</v>
      </c>
      <c r="AJ23" s="2">
        <v>14595</v>
      </c>
      <c r="AK23" s="2">
        <v>14861</v>
      </c>
      <c r="AL23" s="2">
        <v>14939</v>
      </c>
      <c r="AM23" s="2">
        <v>15192</v>
      </c>
      <c r="AN23" s="2">
        <v>15403</v>
      </c>
      <c r="AO23" s="2">
        <v>14997</v>
      </c>
      <c r="AP23" s="2">
        <v>15048</v>
      </c>
      <c r="AQ23" s="2">
        <v>14644</v>
      </c>
      <c r="AR23" s="2">
        <v>14727</v>
      </c>
      <c r="AS23" s="2">
        <v>14414</v>
      </c>
      <c r="AT23" s="2">
        <v>14254</v>
      </c>
      <c r="AU23" s="2">
        <v>14019</v>
      </c>
      <c r="AV23" s="2">
        <v>13812</v>
      </c>
      <c r="AW23" s="2">
        <v>13882</v>
      </c>
      <c r="AX23" s="2">
        <v>13949</v>
      </c>
      <c r="AY23" s="2">
        <v>14043</v>
      </c>
      <c r="AZ23" s="2">
        <v>14118</v>
      </c>
      <c r="BA23" s="2">
        <v>14215</v>
      </c>
      <c r="BB23" s="2">
        <v>14294</v>
      </c>
      <c r="BC23" s="2">
        <v>14377</v>
      </c>
      <c r="BD23" s="2">
        <v>14483</v>
      </c>
      <c r="BE23" s="2">
        <v>14605</v>
      </c>
      <c r="BF23" s="2">
        <v>14760</v>
      </c>
      <c r="BG23" s="2">
        <v>14933</v>
      </c>
      <c r="BH23" s="2">
        <v>15133</v>
      </c>
      <c r="BI23" s="2">
        <v>15166</v>
      </c>
      <c r="BJ23" s="2">
        <v>15204</v>
      </c>
      <c r="BK23" s="2">
        <v>15246</v>
      </c>
      <c r="BL23" s="2">
        <v>15297</v>
      </c>
      <c r="BM23" s="2">
        <v>15345</v>
      </c>
      <c r="BN23" s="2">
        <v>15421</v>
      </c>
      <c r="BO23" s="2">
        <v>15461</v>
      </c>
      <c r="BP23" s="2">
        <v>15499</v>
      </c>
      <c r="BQ23" s="2">
        <v>15527</v>
      </c>
      <c r="BR23" s="2">
        <v>15550</v>
      </c>
      <c r="BS23" s="2">
        <v>15553</v>
      </c>
      <c r="BT23" s="2">
        <v>15549</v>
      </c>
      <c r="BU23" s="2">
        <v>15539</v>
      </c>
      <c r="BV23" s="2">
        <v>15512</v>
      </c>
      <c r="BW23" s="2">
        <v>15481</v>
      </c>
      <c r="BX23" s="2">
        <v>15453</v>
      </c>
      <c r="BY23" s="2">
        <v>15429</v>
      </c>
      <c r="BZ23" s="2">
        <v>15411</v>
      </c>
      <c r="CA23" s="2">
        <v>15404</v>
      </c>
      <c r="CB23" s="2">
        <v>15399</v>
      </c>
      <c r="CC23" s="2">
        <v>15404</v>
      </c>
      <c r="CD23" s="2">
        <v>15414</v>
      </c>
    </row>
    <row r="24" spans="1:82" x14ac:dyDescent="0.25">
      <c r="A24" s="2" t="str">
        <f>"19 jaar"</f>
        <v>19 jaar</v>
      </c>
      <c r="B24" s="2">
        <v>12186</v>
      </c>
      <c r="C24" s="2">
        <v>11762</v>
      </c>
      <c r="D24" s="2">
        <v>11324</v>
      </c>
      <c r="E24" s="2">
        <v>10702</v>
      </c>
      <c r="F24" s="2">
        <v>10744</v>
      </c>
      <c r="G24" s="2">
        <v>10823</v>
      </c>
      <c r="H24" s="2">
        <v>11023</v>
      </c>
      <c r="I24" s="2">
        <v>11224</v>
      </c>
      <c r="J24" s="2">
        <v>11180</v>
      </c>
      <c r="K24" s="2">
        <v>11533</v>
      </c>
      <c r="L24" s="2">
        <v>11474</v>
      </c>
      <c r="M24" s="2">
        <v>11114</v>
      </c>
      <c r="N24" s="2">
        <v>11032</v>
      </c>
      <c r="O24" s="2">
        <v>11386</v>
      </c>
      <c r="P24" s="2">
        <v>11170</v>
      </c>
      <c r="Q24" s="2">
        <v>11851</v>
      </c>
      <c r="R24" s="2">
        <v>12040</v>
      </c>
      <c r="S24" s="2">
        <v>12167</v>
      </c>
      <c r="T24" s="2">
        <v>12478</v>
      </c>
      <c r="U24" s="2">
        <v>12684</v>
      </c>
      <c r="V24" s="2">
        <v>13122</v>
      </c>
      <c r="W24" s="2">
        <v>13088</v>
      </c>
      <c r="X24" s="2">
        <v>13001</v>
      </c>
      <c r="Y24" s="2">
        <v>13001</v>
      </c>
      <c r="Z24" s="2">
        <v>12915</v>
      </c>
      <c r="AA24" s="2">
        <v>13165</v>
      </c>
      <c r="AB24" s="2">
        <v>13272</v>
      </c>
      <c r="AC24" s="2">
        <v>13110</v>
      </c>
      <c r="AD24" s="2">
        <v>13730</v>
      </c>
      <c r="AE24" s="2">
        <v>13727</v>
      </c>
      <c r="AF24" s="2">
        <v>13857</v>
      </c>
      <c r="AG24" s="2">
        <v>13785</v>
      </c>
      <c r="AH24" s="2">
        <v>14154</v>
      </c>
      <c r="AI24" s="2">
        <v>14522</v>
      </c>
      <c r="AJ24" s="2">
        <v>14752</v>
      </c>
      <c r="AK24" s="2">
        <v>15029</v>
      </c>
      <c r="AL24" s="2">
        <v>15271</v>
      </c>
      <c r="AM24" s="2">
        <v>15334</v>
      </c>
      <c r="AN24" s="2">
        <v>15580</v>
      </c>
      <c r="AO24" s="2">
        <v>15784</v>
      </c>
      <c r="AP24" s="2">
        <v>15379</v>
      </c>
      <c r="AQ24" s="2">
        <v>15436</v>
      </c>
      <c r="AR24" s="2">
        <v>15034</v>
      </c>
      <c r="AS24" s="2">
        <v>15123</v>
      </c>
      <c r="AT24" s="2">
        <v>14821</v>
      </c>
      <c r="AU24" s="2">
        <v>14673</v>
      </c>
      <c r="AV24" s="2">
        <v>14441</v>
      </c>
      <c r="AW24" s="2">
        <v>14234</v>
      </c>
      <c r="AX24" s="2">
        <v>14304</v>
      </c>
      <c r="AY24" s="2">
        <v>14374</v>
      </c>
      <c r="AZ24" s="2">
        <v>14467</v>
      </c>
      <c r="BA24" s="2">
        <v>14539</v>
      </c>
      <c r="BB24" s="2">
        <v>14636</v>
      </c>
      <c r="BC24" s="2">
        <v>14714</v>
      </c>
      <c r="BD24" s="2">
        <v>14797</v>
      </c>
      <c r="BE24" s="2">
        <v>14902</v>
      </c>
      <c r="BF24" s="2">
        <v>15021</v>
      </c>
      <c r="BG24" s="2">
        <v>15170</v>
      </c>
      <c r="BH24" s="2">
        <v>15347</v>
      </c>
      <c r="BI24" s="2">
        <v>15543</v>
      </c>
      <c r="BJ24" s="2">
        <v>15578</v>
      </c>
      <c r="BK24" s="2">
        <v>15620</v>
      </c>
      <c r="BL24" s="2">
        <v>15663</v>
      </c>
      <c r="BM24" s="2">
        <v>15712</v>
      </c>
      <c r="BN24" s="2">
        <v>15760</v>
      </c>
      <c r="BO24" s="2">
        <v>15837</v>
      </c>
      <c r="BP24" s="2">
        <v>15880</v>
      </c>
      <c r="BQ24" s="2">
        <v>15920</v>
      </c>
      <c r="BR24" s="2">
        <v>15949</v>
      </c>
      <c r="BS24" s="2">
        <v>15968</v>
      </c>
      <c r="BT24" s="2">
        <v>15974</v>
      </c>
      <c r="BU24" s="2">
        <v>15968</v>
      </c>
      <c r="BV24" s="2">
        <v>15959</v>
      </c>
      <c r="BW24" s="2">
        <v>15932</v>
      </c>
      <c r="BX24" s="2">
        <v>15898</v>
      </c>
      <c r="BY24" s="2">
        <v>15872</v>
      </c>
      <c r="BZ24" s="2">
        <v>15847</v>
      </c>
      <c r="CA24" s="2">
        <v>15829</v>
      </c>
      <c r="CB24" s="2">
        <v>15823</v>
      </c>
      <c r="CC24" s="2">
        <v>15816</v>
      </c>
      <c r="CD24" s="2">
        <v>15822</v>
      </c>
    </row>
    <row r="25" spans="1:82" x14ac:dyDescent="0.25">
      <c r="A25" s="2" t="str">
        <f>"20 jaar"</f>
        <v>20 jaar</v>
      </c>
      <c r="B25" s="2">
        <v>12804</v>
      </c>
      <c r="C25" s="2">
        <v>12511</v>
      </c>
      <c r="D25" s="2">
        <v>12165</v>
      </c>
      <c r="E25" s="2">
        <v>11777</v>
      </c>
      <c r="F25" s="2">
        <v>11214</v>
      </c>
      <c r="G25" s="2">
        <v>11226</v>
      </c>
      <c r="H25" s="2">
        <v>11374</v>
      </c>
      <c r="I25" s="2">
        <v>11564</v>
      </c>
      <c r="J25" s="2">
        <v>11739</v>
      </c>
      <c r="K25" s="2">
        <v>11778</v>
      </c>
      <c r="L25" s="2">
        <v>12082</v>
      </c>
      <c r="M25" s="2">
        <v>12057</v>
      </c>
      <c r="N25" s="2">
        <v>11876</v>
      </c>
      <c r="O25" s="2">
        <v>11634</v>
      </c>
      <c r="P25" s="2">
        <v>12002</v>
      </c>
      <c r="Q25" s="2">
        <v>11929</v>
      </c>
      <c r="R25" s="2">
        <v>12499</v>
      </c>
      <c r="S25" s="2">
        <v>12745</v>
      </c>
      <c r="T25" s="2">
        <v>13087</v>
      </c>
      <c r="U25" s="2">
        <v>13323</v>
      </c>
      <c r="V25" s="2">
        <v>13844</v>
      </c>
      <c r="W25" s="2">
        <v>13857</v>
      </c>
      <c r="X25" s="2">
        <v>13843</v>
      </c>
      <c r="Y25" s="2">
        <v>13698</v>
      </c>
      <c r="Z25" s="2">
        <v>13666</v>
      </c>
      <c r="AA25" s="2">
        <v>13598</v>
      </c>
      <c r="AB25" s="2">
        <v>13706</v>
      </c>
      <c r="AC25" s="2">
        <v>13818</v>
      </c>
      <c r="AD25" s="2">
        <v>13699</v>
      </c>
      <c r="AE25" s="2">
        <v>14296</v>
      </c>
      <c r="AF25" s="2">
        <v>14293</v>
      </c>
      <c r="AG25" s="2">
        <v>14413</v>
      </c>
      <c r="AH25" s="2">
        <v>14303</v>
      </c>
      <c r="AI25" s="2">
        <v>14643</v>
      </c>
      <c r="AJ25" s="2">
        <v>14992</v>
      </c>
      <c r="AK25" s="2">
        <v>15194</v>
      </c>
      <c r="AL25" s="2">
        <v>15454</v>
      </c>
      <c r="AM25" s="2">
        <v>15684</v>
      </c>
      <c r="AN25" s="2">
        <v>15730</v>
      </c>
      <c r="AO25" s="2">
        <v>15974</v>
      </c>
      <c r="AP25" s="2">
        <v>16172</v>
      </c>
      <c r="AQ25" s="2">
        <v>15774</v>
      </c>
      <c r="AR25" s="2">
        <v>15839</v>
      </c>
      <c r="AS25" s="2">
        <v>15442</v>
      </c>
      <c r="AT25" s="2">
        <v>15541</v>
      </c>
      <c r="AU25" s="2">
        <v>15248</v>
      </c>
      <c r="AV25" s="2">
        <v>15103</v>
      </c>
      <c r="AW25" s="2">
        <v>14868</v>
      </c>
      <c r="AX25" s="2">
        <v>14662</v>
      </c>
      <c r="AY25" s="2">
        <v>14733</v>
      </c>
      <c r="AZ25" s="2">
        <v>14805</v>
      </c>
      <c r="BA25" s="2">
        <v>14899</v>
      </c>
      <c r="BB25" s="2">
        <v>14967</v>
      </c>
      <c r="BC25" s="2">
        <v>15066</v>
      </c>
      <c r="BD25" s="2">
        <v>15144</v>
      </c>
      <c r="BE25" s="2">
        <v>15228</v>
      </c>
      <c r="BF25" s="2">
        <v>15333</v>
      </c>
      <c r="BG25" s="2">
        <v>15452</v>
      </c>
      <c r="BH25" s="2">
        <v>15601</v>
      </c>
      <c r="BI25" s="2">
        <v>15778</v>
      </c>
      <c r="BJ25" s="2">
        <v>15973</v>
      </c>
      <c r="BK25" s="2">
        <v>16009</v>
      </c>
      <c r="BL25" s="2">
        <v>16054</v>
      </c>
      <c r="BM25" s="2">
        <v>16095</v>
      </c>
      <c r="BN25" s="2">
        <v>16143</v>
      </c>
      <c r="BO25" s="2">
        <v>16194</v>
      </c>
      <c r="BP25" s="2">
        <v>16271</v>
      </c>
      <c r="BQ25" s="2">
        <v>16314</v>
      </c>
      <c r="BR25" s="2">
        <v>16357</v>
      </c>
      <c r="BS25" s="2">
        <v>16386</v>
      </c>
      <c r="BT25" s="2">
        <v>16405</v>
      </c>
      <c r="BU25" s="2">
        <v>16411</v>
      </c>
      <c r="BV25" s="2">
        <v>16405</v>
      </c>
      <c r="BW25" s="2">
        <v>16394</v>
      </c>
      <c r="BX25" s="2">
        <v>16368</v>
      </c>
      <c r="BY25" s="2">
        <v>16333</v>
      </c>
      <c r="BZ25" s="2">
        <v>16305</v>
      </c>
      <c r="CA25" s="2">
        <v>16281</v>
      </c>
      <c r="CB25" s="2">
        <v>16264</v>
      </c>
      <c r="CC25" s="2">
        <v>16260</v>
      </c>
      <c r="CD25" s="2">
        <v>16253</v>
      </c>
    </row>
    <row r="26" spans="1:82" x14ac:dyDescent="0.25">
      <c r="A26" s="2" t="str">
        <f>"21 jaar"</f>
        <v>21 jaar</v>
      </c>
      <c r="B26" s="2">
        <v>13045</v>
      </c>
      <c r="C26" s="2">
        <v>13132</v>
      </c>
      <c r="D26" s="2">
        <v>12969</v>
      </c>
      <c r="E26" s="2">
        <v>12696</v>
      </c>
      <c r="F26" s="2">
        <v>12355</v>
      </c>
      <c r="G26" s="2">
        <v>11802</v>
      </c>
      <c r="H26" s="2">
        <v>11738</v>
      </c>
      <c r="I26" s="2">
        <v>11933</v>
      </c>
      <c r="J26" s="2">
        <v>12113</v>
      </c>
      <c r="K26" s="2">
        <v>12339</v>
      </c>
      <c r="L26" s="2">
        <v>12357</v>
      </c>
      <c r="M26" s="2">
        <v>12608</v>
      </c>
      <c r="N26" s="2">
        <v>12803</v>
      </c>
      <c r="O26" s="2">
        <v>12496</v>
      </c>
      <c r="P26" s="2">
        <v>12413</v>
      </c>
      <c r="Q26" s="2">
        <v>12799</v>
      </c>
      <c r="R26" s="2">
        <v>12664</v>
      </c>
      <c r="S26" s="2">
        <v>13207</v>
      </c>
      <c r="T26" s="2">
        <v>13713</v>
      </c>
      <c r="U26" s="2">
        <v>13931</v>
      </c>
      <c r="V26" s="2">
        <v>14381</v>
      </c>
      <c r="W26" s="2">
        <v>14637</v>
      </c>
      <c r="X26" s="2">
        <v>14622</v>
      </c>
      <c r="Y26" s="2">
        <v>14559</v>
      </c>
      <c r="Z26" s="2">
        <v>14441</v>
      </c>
      <c r="AA26" s="2">
        <v>14293</v>
      </c>
      <c r="AB26" s="2">
        <v>14126</v>
      </c>
      <c r="AC26" s="2">
        <v>14230</v>
      </c>
      <c r="AD26" s="2">
        <v>14381</v>
      </c>
      <c r="AE26" s="2">
        <v>14265</v>
      </c>
      <c r="AF26" s="2">
        <v>14854</v>
      </c>
      <c r="AG26" s="2">
        <v>14814</v>
      </c>
      <c r="AH26" s="2">
        <v>14910</v>
      </c>
      <c r="AI26" s="2">
        <v>14765</v>
      </c>
      <c r="AJ26" s="2">
        <v>15079</v>
      </c>
      <c r="AK26" s="2">
        <v>15404</v>
      </c>
      <c r="AL26" s="2">
        <v>15582</v>
      </c>
      <c r="AM26" s="2">
        <v>15837</v>
      </c>
      <c r="AN26" s="2">
        <v>16059</v>
      </c>
      <c r="AO26" s="2">
        <v>16091</v>
      </c>
      <c r="AP26" s="2">
        <v>16345</v>
      </c>
      <c r="AQ26" s="2">
        <v>16542</v>
      </c>
      <c r="AR26" s="2">
        <v>16153</v>
      </c>
      <c r="AS26" s="2">
        <v>16227</v>
      </c>
      <c r="AT26" s="2">
        <v>15838</v>
      </c>
      <c r="AU26" s="2">
        <v>15945</v>
      </c>
      <c r="AV26" s="2">
        <v>15655</v>
      </c>
      <c r="AW26" s="2">
        <v>15514</v>
      </c>
      <c r="AX26" s="2">
        <v>15278</v>
      </c>
      <c r="AY26" s="2">
        <v>15069</v>
      </c>
      <c r="AZ26" s="2">
        <v>15143</v>
      </c>
      <c r="BA26" s="2">
        <v>15216</v>
      </c>
      <c r="BB26" s="2">
        <v>15309</v>
      </c>
      <c r="BC26" s="2">
        <v>15378</v>
      </c>
      <c r="BD26" s="2">
        <v>15477</v>
      </c>
      <c r="BE26" s="2">
        <v>15556</v>
      </c>
      <c r="BF26" s="2">
        <v>15644</v>
      </c>
      <c r="BG26" s="2">
        <v>15744</v>
      </c>
      <c r="BH26" s="2">
        <v>15861</v>
      </c>
      <c r="BI26" s="2">
        <v>16009</v>
      </c>
      <c r="BJ26" s="2">
        <v>16190</v>
      </c>
      <c r="BK26" s="2">
        <v>16384</v>
      </c>
      <c r="BL26" s="2">
        <v>16422</v>
      </c>
      <c r="BM26" s="2">
        <v>16467</v>
      </c>
      <c r="BN26" s="2">
        <v>16509</v>
      </c>
      <c r="BO26" s="2">
        <v>16555</v>
      </c>
      <c r="BP26" s="2">
        <v>16607</v>
      </c>
      <c r="BQ26" s="2">
        <v>16686</v>
      </c>
      <c r="BR26" s="2">
        <v>16726</v>
      </c>
      <c r="BS26" s="2">
        <v>16770</v>
      </c>
      <c r="BT26" s="2">
        <v>16799</v>
      </c>
      <c r="BU26" s="2">
        <v>16813</v>
      </c>
      <c r="BV26" s="2">
        <v>16822</v>
      </c>
      <c r="BW26" s="2">
        <v>16816</v>
      </c>
      <c r="BX26" s="2">
        <v>16804</v>
      </c>
      <c r="BY26" s="2">
        <v>16781</v>
      </c>
      <c r="BZ26" s="2">
        <v>16744</v>
      </c>
      <c r="CA26" s="2">
        <v>16717</v>
      </c>
      <c r="CB26" s="2">
        <v>16695</v>
      </c>
      <c r="CC26" s="2">
        <v>16677</v>
      </c>
      <c r="CD26" s="2">
        <v>16672</v>
      </c>
    </row>
    <row r="27" spans="1:82" x14ac:dyDescent="0.25">
      <c r="A27" s="2" t="str">
        <f>"22 jaar"</f>
        <v>22 jaar</v>
      </c>
      <c r="B27" s="2">
        <v>13719</v>
      </c>
      <c r="C27" s="2">
        <v>13498</v>
      </c>
      <c r="D27" s="2">
        <v>13683</v>
      </c>
      <c r="E27" s="2">
        <v>13565</v>
      </c>
      <c r="F27" s="2">
        <v>13372</v>
      </c>
      <c r="G27" s="2">
        <v>12882</v>
      </c>
      <c r="H27" s="2">
        <v>12363</v>
      </c>
      <c r="I27" s="2">
        <v>12328</v>
      </c>
      <c r="J27" s="2">
        <v>12533</v>
      </c>
      <c r="K27" s="2">
        <v>12849</v>
      </c>
      <c r="L27" s="2">
        <v>12960</v>
      </c>
      <c r="M27" s="2">
        <v>13124</v>
      </c>
      <c r="N27" s="2">
        <v>13580</v>
      </c>
      <c r="O27" s="2">
        <v>13566</v>
      </c>
      <c r="P27" s="2">
        <v>13224</v>
      </c>
      <c r="Q27" s="2">
        <v>13241</v>
      </c>
      <c r="R27" s="2">
        <v>13646</v>
      </c>
      <c r="S27" s="2">
        <v>13532</v>
      </c>
      <c r="T27" s="2">
        <v>14044</v>
      </c>
      <c r="U27" s="2">
        <v>14584</v>
      </c>
      <c r="V27" s="2">
        <v>15067</v>
      </c>
      <c r="W27" s="2">
        <v>15219</v>
      </c>
      <c r="X27" s="2">
        <v>15490</v>
      </c>
      <c r="Y27" s="2">
        <v>15246</v>
      </c>
      <c r="Z27" s="2">
        <v>15336</v>
      </c>
      <c r="AA27" s="2">
        <v>15156</v>
      </c>
      <c r="AB27" s="2">
        <v>14800</v>
      </c>
      <c r="AC27" s="2">
        <v>14826</v>
      </c>
      <c r="AD27" s="2">
        <v>14942</v>
      </c>
      <c r="AE27" s="2">
        <v>15102</v>
      </c>
      <c r="AF27" s="2">
        <v>14999</v>
      </c>
      <c r="AG27" s="2">
        <v>15528</v>
      </c>
      <c r="AH27" s="2">
        <v>15453</v>
      </c>
      <c r="AI27" s="2">
        <v>15531</v>
      </c>
      <c r="AJ27" s="2">
        <v>15358</v>
      </c>
      <c r="AK27" s="2">
        <v>15641</v>
      </c>
      <c r="AL27" s="2">
        <v>15955</v>
      </c>
      <c r="AM27" s="2">
        <v>16129</v>
      </c>
      <c r="AN27" s="2">
        <v>16383</v>
      </c>
      <c r="AO27" s="2">
        <v>16600</v>
      </c>
      <c r="AP27" s="2">
        <v>16617</v>
      </c>
      <c r="AQ27" s="2">
        <v>16885</v>
      </c>
      <c r="AR27" s="2">
        <v>17086</v>
      </c>
      <c r="AS27" s="2">
        <v>16700</v>
      </c>
      <c r="AT27" s="2">
        <v>16783</v>
      </c>
      <c r="AU27" s="2">
        <v>16395</v>
      </c>
      <c r="AV27" s="2">
        <v>16504</v>
      </c>
      <c r="AW27" s="2">
        <v>16212</v>
      </c>
      <c r="AX27" s="2">
        <v>16074</v>
      </c>
      <c r="AY27" s="2">
        <v>15841</v>
      </c>
      <c r="AZ27" s="2">
        <v>15629</v>
      </c>
      <c r="BA27" s="2">
        <v>15705</v>
      </c>
      <c r="BB27" s="2">
        <v>15777</v>
      </c>
      <c r="BC27" s="2">
        <v>15868</v>
      </c>
      <c r="BD27" s="2">
        <v>15941</v>
      </c>
      <c r="BE27" s="2">
        <v>16041</v>
      </c>
      <c r="BF27" s="2">
        <v>16117</v>
      </c>
      <c r="BG27" s="2">
        <v>16207</v>
      </c>
      <c r="BH27" s="2">
        <v>16312</v>
      </c>
      <c r="BI27" s="2">
        <v>16427</v>
      </c>
      <c r="BJ27" s="2">
        <v>16580</v>
      </c>
      <c r="BK27" s="2">
        <v>16761</v>
      </c>
      <c r="BL27" s="2">
        <v>16953</v>
      </c>
      <c r="BM27" s="2">
        <v>16994</v>
      </c>
      <c r="BN27" s="2">
        <v>17044</v>
      </c>
      <c r="BO27" s="2">
        <v>17084</v>
      </c>
      <c r="BP27" s="2">
        <v>17130</v>
      </c>
      <c r="BQ27" s="2">
        <v>17183</v>
      </c>
      <c r="BR27" s="2">
        <v>17262</v>
      </c>
      <c r="BS27" s="2">
        <v>17301</v>
      </c>
      <c r="BT27" s="2">
        <v>17343</v>
      </c>
      <c r="BU27" s="2">
        <v>17372</v>
      </c>
      <c r="BV27" s="2">
        <v>17384</v>
      </c>
      <c r="BW27" s="2">
        <v>17394</v>
      </c>
      <c r="BX27" s="2">
        <v>17388</v>
      </c>
      <c r="BY27" s="2">
        <v>17380</v>
      </c>
      <c r="BZ27" s="2">
        <v>17358</v>
      </c>
      <c r="CA27" s="2">
        <v>17320</v>
      </c>
      <c r="CB27" s="2">
        <v>17293</v>
      </c>
      <c r="CC27" s="2">
        <v>17272</v>
      </c>
      <c r="CD27" s="2">
        <v>17253</v>
      </c>
    </row>
    <row r="28" spans="1:82" x14ac:dyDescent="0.25">
      <c r="A28" s="2" t="str">
        <f>"23 jaar"</f>
        <v>23 jaar</v>
      </c>
      <c r="B28" s="2">
        <v>14507</v>
      </c>
      <c r="C28" s="2">
        <v>14188</v>
      </c>
      <c r="D28" s="2">
        <v>14187</v>
      </c>
      <c r="E28" s="2">
        <v>14372</v>
      </c>
      <c r="F28" s="2">
        <v>14406</v>
      </c>
      <c r="G28" s="2">
        <v>14115</v>
      </c>
      <c r="H28" s="2">
        <v>13720</v>
      </c>
      <c r="I28" s="2">
        <v>13151</v>
      </c>
      <c r="J28" s="2">
        <v>13102</v>
      </c>
      <c r="K28" s="2">
        <v>13468</v>
      </c>
      <c r="L28" s="2">
        <v>13747</v>
      </c>
      <c r="M28" s="2">
        <v>13934</v>
      </c>
      <c r="N28" s="2">
        <v>14118</v>
      </c>
      <c r="O28" s="2">
        <v>14575</v>
      </c>
      <c r="P28" s="2">
        <v>14496</v>
      </c>
      <c r="Q28" s="2">
        <v>14210</v>
      </c>
      <c r="R28" s="2">
        <v>14162</v>
      </c>
      <c r="S28" s="2">
        <v>14750</v>
      </c>
      <c r="T28" s="2">
        <v>14772</v>
      </c>
      <c r="U28" s="2">
        <v>15122</v>
      </c>
      <c r="V28" s="2">
        <v>15919</v>
      </c>
      <c r="W28" s="2">
        <v>15972</v>
      </c>
      <c r="X28" s="2">
        <v>16165</v>
      </c>
      <c r="Y28" s="2">
        <v>16340</v>
      </c>
      <c r="Z28" s="2">
        <v>16299</v>
      </c>
      <c r="AA28" s="2">
        <v>16278</v>
      </c>
      <c r="AB28" s="2">
        <v>16076</v>
      </c>
      <c r="AC28" s="2">
        <v>15847</v>
      </c>
      <c r="AD28" s="2">
        <v>15851</v>
      </c>
      <c r="AE28" s="2">
        <v>15986</v>
      </c>
      <c r="AF28" s="2">
        <v>16174</v>
      </c>
      <c r="AG28" s="2">
        <v>16019</v>
      </c>
      <c r="AH28" s="2">
        <v>16497</v>
      </c>
      <c r="AI28" s="2">
        <v>16389</v>
      </c>
      <c r="AJ28" s="2">
        <v>16458</v>
      </c>
      <c r="AK28" s="2">
        <v>16248</v>
      </c>
      <c r="AL28" s="2">
        <v>16509</v>
      </c>
      <c r="AM28" s="2">
        <v>16838</v>
      </c>
      <c r="AN28" s="2">
        <v>17016</v>
      </c>
      <c r="AO28" s="2">
        <v>17267</v>
      </c>
      <c r="AP28" s="2">
        <v>17474</v>
      </c>
      <c r="AQ28" s="2">
        <v>17499</v>
      </c>
      <c r="AR28" s="2">
        <v>17773</v>
      </c>
      <c r="AS28" s="2">
        <v>17979</v>
      </c>
      <c r="AT28" s="2">
        <v>17596</v>
      </c>
      <c r="AU28" s="2">
        <v>17686</v>
      </c>
      <c r="AV28" s="2">
        <v>17290</v>
      </c>
      <c r="AW28" s="2">
        <v>17400</v>
      </c>
      <c r="AX28" s="2">
        <v>17104</v>
      </c>
      <c r="AY28" s="2">
        <v>16970</v>
      </c>
      <c r="AZ28" s="2">
        <v>16734</v>
      </c>
      <c r="BA28" s="2">
        <v>16514</v>
      </c>
      <c r="BB28" s="2">
        <v>16593</v>
      </c>
      <c r="BC28" s="2">
        <v>16670</v>
      </c>
      <c r="BD28" s="2">
        <v>16765</v>
      </c>
      <c r="BE28" s="2">
        <v>16841</v>
      </c>
      <c r="BF28" s="2">
        <v>16943</v>
      </c>
      <c r="BG28" s="2">
        <v>17020</v>
      </c>
      <c r="BH28" s="2">
        <v>17109</v>
      </c>
      <c r="BI28" s="2">
        <v>17216</v>
      </c>
      <c r="BJ28" s="2">
        <v>17332</v>
      </c>
      <c r="BK28" s="2">
        <v>17495</v>
      </c>
      <c r="BL28" s="2">
        <v>17676</v>
      </c>
      <c r="BM28" s="2">
        <v>17871</v>
      </c>
      <c r="BN28" s="2">
        <v>17909</v>
      </c>
      <c r="BO28" s="2">
        <v>17961</v>
      </c>
      <c r="BP28" s="2">
        <v>18003</v>
      </c>
      <c r="BQ28" s="2">
        <v>18049</v>
      </c>
      <c r="BR28" s="2">
        <v>18101</v>
      </c>
      <c r="BS28" s="2">
        <v>18185</v>
      </c>
      <c r="BT28" s="2">
        <v>18222</v>
      </c>
      <c r="BU28" s="2">
        <v>18265</v>
      </c>
      <c r="BV28" s="2">
        <v>18294</v>
      </c>
      <c r="BW28" s="2">
        <v>18306</v>
      </c>
      <c r="BX28" s="2">
        <v>18317</v>
      </c>
      <c r="BY28" s="2">
        <v>18309</v>
      </c>
      <c r="BZ28" s="2">
        <v>18303</v>
      </c>
      <c r="CA28" s="2">
        <v>18280</v>
      </c>
      <c r="CB28" s="2">
        <v>18244</v>
      </c>
      <c r="CC28" s="2">
        <v>18215</v>
      </c>
      <c r="CD28" s="2">
        <v>18194</v>
      </c>
    </row>
    <row r="29" spans="1:82" x14ac:dyDescent="0.25">
      <c r="A29" s="2" t="str">
        <f>"24 jaar"</f>
        <v>24 jaar</v>
      </c>
      <c r="B29" s="2">
        <v>15663</v>
      </c>
      <c r="C29" s="2">
        <v>14966</v>
      </c>
      <c r="D29" s="2">
        <v>14930</v>
      </c>
      <c r="E29" s="2">
        <v>15025</v>
      </c>
      <c r="F29" s="2">
        <v>15220</v>
      </c>
      <c r="G29" s="2">
        <v>15192</v>
      </c>
      <c r="H29" s="2">
        <v>15029</v>
      </c>
      <c r="I29" s="2">
        <v>14668</v>
      </c>
      <c r="J29" s="2">
        <v>14076</v>
      </c>
      <c r="K29" s="2">
        <v>14082</v>
      </c>
      <c r="L29" s="2">
        <v>14434</v>
      </c>
      <c r="M29" s="2">
        <v>14895</v>
      </c>
      <c r="N29" s="2">
        <v>15207</v>
      </c>
      <c r="O29" s="2">
        <v>15257</v>
      </c>
      <c r="P29" s="2">
        <v>15708</v>
      </c>
      <c r="Q29" s="2">
        <v>15635</v>
      </c>
      <c r="R29" s="2">
        <v>15394</v>
      </c>
      <c r="S29" s="2">
        <v>15360</v>
      </c>
      <c r="T29" s="2">
        <v>16247</v>
      </c>
      <c r="U29" s="2">
        <v>15977</v>
      </c>
      <c r="V29" s="2">
        <v>16731</v>
      </c>
      <c r="W29" s="2">
        <v>17273</v>
      </c>
      <c r="X29" s="2">
        <v>17389</v>
      </c>
      <c r="Y29" s="2">
        <v>17355</v>
      </c>
      <c r="Z29" s="2">
        <v>17738</v>
      </c>
      <c r="AA29" s="2">
        <v>17733</v>
      </c>
      <c r="AB29" s="2">
        <v>17547</v>
      </c>
      <c r="AC29" s="2">
        <v>17439</v>
      </c>
      <c r="AD29" s="2">
        <v>17194</v>
      </c>
      <c r="AE29" s="2">
        <v>17198</v>
      </c>
      <c r="AF29" s="2">
        <v>17362</v>
      </c>
      <c r="AG29" s="2">
        <v>17494</v>
      </c>
      <c r="AH29" s="2">
        <v>17293</v>
      </c>
      <c r="AI29" s="2">
        <v>17727</v>
      </c>
      <c r="AJ29" s="2">
        <v>17579</v>
      </c>
      <c r="AK29" s="2">
        <v>17629</v>
      </c>
      <c r="AL29" s="2">
        <v>17384</v>
      </c>
      <c r="AM29" s="2">
        <v>17657</v>
      </c>
      <c r="AN29" s="2">
        <v>18009</v>
      </c>
      <c r="AO29" s="2">
        <v>18185</v>
      </c>
      <c r="AP29" s="2">
        <v>18450</v>
      </c>
      <c r="AQ29" s="2">
        <v>18668</v>
      </c>
      <c r="AR29" s="2">
        <v>18702</v>
      </c>
      <c r="AS29" s="2">
        <v>18992</v>
      </c>
      <c r="AT29" s="2">
        <v>19212</v>
      </c>
      <c r="AU29" s="2">
        <v>18823</v>
      </c>
      <c r="AV29" s="2">
        <v>18911</v>
      </c>
      <c r="AW29" s="2">
        <v>18498</v>
      </c>
      <c r="AX29" s="2">
        <v>18613</v>
      </c>
      <c r="AY29" s="2">
        <v>18302</v>
      </c>
      <c r="AZ29" s="2">
        <v>18166</v>
      </c>
      <c r="BA29" s="2">
        <v>17923</v>
      </c>
      <c r="BB29" s="2">
        <v>17696</v>
      </c>
      <c r="BC29" s="2">
        <v>17781</v>
      </c>
      <c r="BD29" s="2">
        <v>17863</v>
      </c>
      <c r="BE29" s="2">
        <v>17965</v>
      </c>
      <c r="BF29" s="2">
        <v>18041</v>
      </c>
      <c r="BG29" s="2">
        <v>18151</v>
      </c>
      <c r="BH29" s="2">
        <v>18232</v>
      </c>
      <c r="BI29" s="2">
        <v>18322</v>
      </c>
      <c r="BJ29" s="2">
        <v>18431</v>
      </c>
      <c r="BK29" s="2">
        <v>18555</v>
      </c>
      <c r="BL29" s="2">
        <v>18729</v>
      </c>
      <c r="BM29" s="2">
        <v>18916</v>
      </c>
      <c r="BN29" s="2">
        <v>19124</v>
      </c>
      <c r="BO29" s="2">
        <v>19165</v>
      </c>
      <c r="BP29" s="2">
        <v>19216</v>
      </c>
      <c r="BQ29" s="2">
        <v>19259</v>
      </c>
      <c r="BR29" s="2">
        <v>19309</v>
      </c>
      <c r="BS29" s="2">
        <v>19362</v>
      </c>
      <c r="BT29" s="2">
        <v>19446</v>
      </c>
      <c r="BU29" s="2">
        <v>19484</v>
      </c>
      <c r="BV29" s="2">
        <v>19528</v>
      </c>
      <c r="BW29" s="2">
        <v>19559</v>
      </c>
      <c r="BX29" s="2">
        <v>19571</v>
      </c>
      <c r="BY29" s="2">
        <v>19584</v>
      </c>
      <c r="BZ29" s="2">
        <v>19576</v>
      </c>
      <c r="CA29" s="2">
        <v>19570</v>
      </c>
      <c r="CB29" s="2">
        <v>19547</v>
      </c>
      <c r="CC29" s="2">
        <v>19514</v>
      </c>
      <c r="CD29" s="2">
        <v>19480</v>
      </c>
    </row>
    <row r="30" spans="1:82" x14ac:dyDescent="0.25">
      <c r="A30" s="2" t="str">
        <f>"25 jaar"</f>
        <v>25 jaar</v>
      </c>
      <c r="B30" s="2">
        <v>16513</v>
      </c>
      <c r="C30" s="2">
        <v>15969</v>
      </c>
      <c r="D30" s="2">
        <v>15634</v>
      </c>
      <c r="E30" s="2">
        <v>15596</v>
      </c>
      <c r="F30" s="2">
        <v>15956</v>
      </c>
      <c r="G30" s="2">
        <v>15784</v>
      </c>
      <c r="H30" s="2">
        <v>16083</v>
      </c>
      <c r="I30" s="2">
        <v>15997</v>
      </c>
      <c r="J30" s="2">
        <v>15600</v>
      </c>
      <c r="K30" s="2">
        <v>15215</v>
      </c>
      <c r="L30" s="2">
        <v>15011</v>
      </c>
      <c r="M30" s="2">
        <v>15627</v>
      </c>
      <c r="N30" s="2">
        <v>16124</v>
      </c>
      <c r="O30" s="2">
        <v>16359</v>
      </c>
      <c r="P30" s="2">
        <v>16350</v>
      </c>
      <c r="Q30" s="2">
        <v>16931</v>
      </c>
      <c r="R30" s="2">
        <v>16795</v>
      </c>
      <c r="S30" s="2">
        <v>16882</v>
      </c>
      <c r="T30" s="2">
        <v>16771</v>
      </c>
      <c r="U30" s="2">
        <v>17668</v>
      </c>
      <c r="V30" s="2">
        <v>17632</v>
      </c>
      <c r="W30" s="2">
        <v>18081</v>
      </c>
      <c r="X30" s="2">
        <v>18663</v>
      </c>
      <c r="Y30" s="2">
        <v>18843</v>
      </c>
      <c r="Z30" s="2">
        <v>18710</v>
      </c>
      <c r="AA30" s="2">
        <v>19241</v>
      </c>
      <c r="AB30" s="2">
        <v>18937</v>
      </c>
      <c r="AC30" s="2">
        <v>19052</v>
      </c>
      <c r="AD30" s="2">
        <v>18806</v>
      </c>
      <c r="AE30" s="2">
        <v>18598</v>
      </c>
      <c r="AF30" s="2">
        <v>18606</v>
      </c>
      <c r="AG30" s="2">
        <v>18720</v>
      </c>
      <c r="AH30" s="2">
        <v>18807</v>
      </c>
      <c r="AI30" s="2">
        <v>18562</v>
      </c>
      <c r="AJ30" s="2">
        <v>18958</v>
      </c>
      <c r="AK30" s="2">
        <v>18777</v>
      </c>
      <c r="AL30" s="2">
        <v>18820</v>
      </c>
      <c r="AM30" s="2">
        <v>18572</v>
      </c>
      <c r="AN30" s="2">
        <v>18863</v>
      </c>
      <c r="AO30" s="2">
        <v>19236</v>
      </c>
      <c r="AP30" s="2">
        <v>19420</v>
      </c>
      <c r="AQ30" s="2">
        <v>19718</v>
      </c>
      <c r="AR30" s="2">
        <v>19948</v>
      </c>
      <c r="AS30" s="2">
        <v>19991</v>
      </c>
      <c r="AT30" s="2">
        <v>20302</v>
      </c>
      <c r="AU30" s="2">
        <v>20536</v>
      </c>
      <c r="AV30" s="2">
        <v>20123</v>
      </c>
      <c r="AW30" s="2">
        <v>20217</v>
      </c>
      <c r="AX30" s="2">
        <v>19776</v>
      </c>
      <c r="AY30" s="2">
        <v>19900</v>
      </c>
      <c r="AZ30" s="2">
        <v>19581</v>
      </c>
      <c r="BA30" s="2">
        <v>19436</v>
      </c>
      <c r="BB30" s="2">
        <v>19190</v>
      </c>
      <c r="BC30" s="2">
        <v>18947</v>
      </c>
      <c r="BD30" s="2">
        <v>19043</v>
      </c>
      <c r="BE30" s="2">
        <v>19126</v>
      </c>
      <c r="BF30" s="2">
        <v>19234</v>
      </c>
      <c r="BG30" s="2">
        <v>19314</v>
      </c>
      <c r="BH30" s="2">
        <v>19430</v>
      </c>
      <c r="BI30" s="2">
        <v>19511</v>
      </c>
      <c r="BJ30" s="2">
        <v>19610</v>
      </c>
      <c r="BK30" s="2">
        <v>19726</v>
      </c>
      <c r="BL30" s="2">
        <v>19857</v>
      </c>
      <c r="BM30" s="2">
        <v>20041</v>
      </c>
      <c r="BN30" s="2">
        <v>20241</v>
      </c>
      <c r="BO30" s="2">
        <v>20454</v>
      </c>
      <c r="BP30" s="2">
        <v>20495</v>
      </c>
      <c r="BQ30" s="2">
        <v>20549</v>
      </c>
      <c r="BR30" s="2">
        <v>20594</v>
      </c>
      <c r="BS30" s="2">
        <v>20648</v>
      </c>
      <c r="BT30" s="2">
        <v>20705</v>
      </c>
      <c r="BU30" s="2">
        <v>20793</v>
      </c>
      <c r="BV30" s="2">
        <v>20829</v>
      </c>
      <c r="BW30" s="2">
        <v>20874</v>
      </c>
      <c r="BX30" s="2">
        <v>20907</v>
      </c>
      <c r="BY30" s="2">
        <v>20922</v>
      </c>
      <c r="BZ30" s="2">
        <v>20934</v>
      </c>
      <c r="CA30" s="2">
        <v>20926</v>
      </c>
      <c r="CB30" s="2">
        <v>20917</v>
      </c>
      <c r="CC30" s="2">
        <v>20898</v>
      </c>
      <c r="CD30" s="2">
        <v>20863</v>
      </c>
    </row>
    <row r="31" spans="1:82" x14ac:dyDescent="0.25">
      <c r="A31" s="2" t="str">
        <f>"26 jaar"</f>
        <v>26 jaar</v>
      </c>
      <c r="B31" s="2">
        <v>17190</v>
      </c>
      <c r="C31" s="2">
        <v>16640</v>
      </c>
      <c r="D31" s="2">
        <v>16322</v>
      </c>
      <c r="E31" s="2">
        <v>16059</v>
      </c>
      <c r="F31" s="2">
        <v>16230</v>
      </c>
      <c r="G31" s="2">
        <v>16302</v>
      </c>
      <c r="H31" s="2">
        <v>16416</v>
      </c>
      <c r="I31" s="2">
        <v>16644</v>
      </c>
      <c r="J31" s="2">
        <v>16519</v>
      </c>
      <c r="K31" s="2">
        <v>16248</v>
      </c>
      <c r="L31" s="2">
        <v>16038</v>
      </c>
      <c r="M31" s="2">
        <v>15979</v>
      </c>
      <c r="N31" s="2">
        <v>16665</v>
      </c>
      <c r="O31" s="2">
        <v>16945</v>
      </c>
      <c r="P31" s="2">
        <v>17262</v>
      </c>
      <c r="Q31" s="2">
        <v>17408</v>
      </c>
      <c r="R31" s="2">
        <v>18035</v>
      </c>
      <c r="S31" s="2">
        <v>17928</v>
      </c>
      <c r="T31" s="2">
        <v>18292</v>
      </c>
      <c r="U31" s="2">
        <v>18021</v>
      </c>
      <c r="V31" s="2">
        <v>19099</v>
      </c>
      <c r="W31" s="2">
        <v>18830</v>
      </c>
      <c r="X31" s="2">
        <v>19333</v>
      </c>
      <c r="Y31" s="2">
        <v>19608</v>
      </c>
      <c r="Z31" s="2">
        <v>20086</v>
      </c>
      <c r="AA31" s="2">
        <v>20017</v>
      </c>
      <c r="AB31" s="2">
        <v>20323</v>
      </c>
      <c r="AC31" s="2">
        <v>20190</v>
      </c>
      <c r="AD31" s="2">
        <v>20271</v>
      </c>
      <c r="AE31" s="2">
        <v>20042</v>
      </c>
      <c r="AF31" s="2">
        <v>19863</v>
      </c>
      <c r="AG31" s="2">
        <v>19797</v>
      </c>
      <c r="AH31" s="2">
        <v>19869</v>
      </c>
      <c r="AI31" s="2">
        <v>19918</v>
      </c>
      <c r="AJ31" s="2">
        <v>19628</v>
      </c>
      <c r="AK31" s="2">
        <v>19993</v>
      </c>
      <c r="AL31" s="2">
        <v>19784</v>
      </c>
      <c r="AM31" s="2">
        <v>19849</v>
      </c>
      <c r="AN31" s="2">
        <v>19607</v>
      </c>
      <c r="AO31" s="2">
        <v>19909</v>
      </c>
      <c r="AP31" s="2">
        <v>20289</v>
      </c>
      <c r="AQ31" s="2">
        <v>20502</v>
      </c>
      <c r="AR31" s="2">
        <v>20824</v>
      </c>
      <c r="AS31" s="2">
        <v>21070</v>
      </c>
      <c r="AT31" s="2">
        <v>21125</v>
      </c>
      <c r="AU31" s="2">
        <v>21440</v>
      </c>
      <c r="AV31" s="2">
        <v>21674</v>
      </c>
      <c r="AW31" s="2">
        <v>21251</v>
      </c>
      <c r="AX31" s="2">
        <v>21343</v>
      </c>
      <c r="AY31" s="2">
        <v>20894</v>
      </c>
      <c r="AZ31" s="2">
        <v>21017</v>
      </c>
      <c r="BA31" s="2">
        <v>20686</v>
      </c>
      <c r="BB31" s="2">
        <v>20541</v>
      </c>
      <c r="BC31" s="2">
        <v>20286</v>
      </c>
      <c r="BD31" s="2">
        <v>20041</v>
      </c>
      <c r="BE31" s="2">
        <v>20143</v>
      </c>
      <c r="BF31" s="2">
        <v>20226</v>
      </c>
      <c r="BG31" s="2">
        <v>20337</v>
      </c>
      <c r="BH31" s="2">
        <v>20421</v>
      </c>
      <c r="BI31" s="2">
        <v>20545</v>
      </c>
      <c r="BJ31" s="2">
        <v>20631</v>
      </c>
      <c r="BK31" s="2">
        <v>20735</v>
      </c>
      <c r="BL31" s="2">
        <v>20856</v>
      </c>
      <c r="BM31" s="2">
        <v>20986</v>
      </c>
      <c r="BN31" s="2">
        <v>21181</v>
      </c>
      <c r="BO31" s="2">
        <v>21381</v>
      </c>
      <c r="BP31" s="2">
        <v>21601</v>
      </c>
      <c r="BQ31" s="2">
        <v>21648</v>
      </c>
      <c r="BR31" s="2">
        <v>21702</v>
      </c>
      <c r="BS31" s="2">
        <v>21750</v>
      </c>
      <c r="BT31" s="2">
        <v>21803</v>
      </c>
      <c r="BU31" s="2">
        <v>21862</v>
      </c>
      <c r="BV31" s="2">
        <v>21953</v>
      </c>
      <c r="BW31" s="2">
        <v>21989</v>
      </c>
      <c r="BX31" s="2">
        <v>22036</v>
      </c>
      <c r="BY31" s="2">
        <v>22070</v>
      </c>
      <c r="BZ31" s="2">
        <v>22084</v>
      </c>
      <c r="CA31" s="2">
        <v>22096</v>
      </c>
      <c r="CB31" s="2">
        <v>22089</v>
      </c>
      <c r="CC31" s="2">
        <v>22081</v>
      </c>
      <c r="CD31" s="2">
        <v>22063</v>
      </c>
    </row>
    <row r="32" spans="1:82" x14ac:dyDescent="0.25">
      <c r="A32" s="2" t="str">
        <f>"27 jaar"</f>
        <v>27 jaar</v>
      </c>
      <c r="B32" s="2">
        <v>16868</v>
      </c>
      <c r="C32" s="2">
        <v>17069</v>
      </c>
      <c r="D32" s="2">
        <v>16879</v>
      </c>
      <c r="E32" s="2">
        <v>16443</v>
      </c>
      <c r="F32" s="2">
        <v>16383</v>
      </c>
      <c r="G32" s="2">
        <v>16330</v>
      </c>
      <c r="H32" s="2">
        <v>16612</v>
      </c>
      <c r="I32" s="2">
        <v>16835</v>
      </c>
      <c r="J32" s="2">
        <v>16945</v>
      </c>
      <c r="K32" s="2">
        <v>16925</v>
      </c>
      <c r="L32" s="2">
        <v>16680</v>
      </c>
      <c r="M32" s="2">
        <v>16683</v>
      </c>
      <c r="N32" s="2">
        <v>16593</v>
      </c>
      <c r="O32" s="2">
        <v>17256</v>
      </c>
      <c r="P32" s="2">
        <v>17500</v>
      </c>
      <c r="Q32" s="2">
        <v>17900</v>
      </c>
      <c r="R32" s="2">
        <v>18202</v>
      </c>
      <c r="S32" s="2">
        <v>19054</v>
      </c>
      <c r="T32" s="2">
        <v>18923</v>
      </c>
      <c r="U32" s="2">
        <v>19200</v>
      </c>
      <c r="V32" s="2">
        <v>19166</v>
      </c>
      <c r="W32" s="2">
        <v>19993</v>
      </c>
      <c r="X32" s="2">
        <v>19837</v>
      </c>
      <c r="Y32" s="2">
        <v>20061</v>
      </c>
      <c r="Z32" s="2">
        <v>20386</v>
      </c>
      <c r="AA32" s="2">
        <v>21062</v>
      </c>
      <c r="AB32" s="2">
        <v>20731</v>
      </c>
      <c r="AC32" s="2">
        <v>21067</v>
      </c>
      <c r="AD32" s="2">
        <v>20948</v>
      </c>
      <c r="AE32" s="2">
        <v>21040</v>
      </c>
      <c r="AF32" s="2">
        <v>20822</v>
      </c>
      <c r="AG32" s="2">
        <v>20598</v>
      </c>
      <c r="AH32" s="2">
        <v>20469</v>
      </c>
      <c r="AI32" s="2">
        <v>20497</v>
      </c>
      <c r="AJ32" s="2">
        <v>20518</v>
      </c>
      <c r="AK32" s="2">
        <v>20199</v>
      </c>
      <c r="AL32" s="2">
        <v>20540</v>
      </c>
      <c r="AM32" s="2">
        <v>20358</v>
      </c>
      <c r="AN32" s="2">
        <v>20441</v>
      </c>
      <c r="AO32" s="2">
        <v>20192</v>
      </c>
      <c r="AP32" s="2">
        <v>20510</v>
      </c>
      <c r="AQ32" s="2">
        <v>20915</v>
      </c>
      <c r="AR32" s="2">
        <v>21147</v>
      </c>
      <c r="AS32" s="2">
        <v>21486</v>
      </c>
      <c r="AT32" s="2">
        <v>21742</v>
      </c>
      <c r="AU32" s="2">
        <v>21809</v>
      </c>
      <c r="AV32" s="2">
        <v>22124</v>
      </c>
      <c r="AW32" s="2">
        <v>22349</v>
      </c>
      <c r="AX32" s="2">
        <v>21923</v>
      </c>
      <c r="AY32" s="2">
        <v>22017</v>
      </c>
      <c r="AZ32" s="2">
        <v>21556</v>
      </c>
      <c r="BA32" s="2">
        <v>21680</v>
      </c>
      <c r="BB32" s="2">
        <v>21350</v>
      </c>
      <c r="BC32" s="2">
        <v>21200</v>
      </c>
      <c r="BD32" s="2">
        <v>20939</v>
      </c>
      <c r="BE32" s="2">
        <v>20695</v>
      </c>
      <c r="BF32" s="2">
        <v>20796</v>
      </c>
      <c r="BG32" s="2">
        <v>20885</v>
      </c>
      <c r="BH32" s="2">
        <v>20999</v>
      </c>
      <c r="BI32" s="2">
        <v>21086</v>
      </c>
      <c r="BJ32" s="2">
        <v>21205</v>
      </c>
      <c r="BK32" s="2">
        <v>21297</v>
      </c>
      <c r="BL32" s="2">
        <v>21404</v>
      </c>
      <c r="BM32" s="2">
        <v>21526</v>
      </c>
      <c r="BN32" s="2">
        <v>21663</v>
      </c>
      <c r="BO32" s="2">
        <v>21862</v>
      </c>
      <c r="BP32" s="2">
        <v>22063</v>
      </c>
      <c r="BQ32" s="2">
        <v>22283</v>
      </c>
      <c r="BR32" s="2">
        <v>22332</v>
      </c>
      <c r="BS32" s="2">
        <v>22383</v>
      </c>
      <c r="BT32" s="2">
        <v>22432</v>
      </c>
      <c r="BU32" s="2">
        <v>22486</v>
      </c>
      <c r="BV32" s="2">
        <v>22548</v>
      </c>
      <c r="BW32" s="2">
        <v>22639</v>
      </c>
      <c r="BX32" s="2">
        <v>22676</v>
      </c>
      <c r="BY32" s="2">
        <v>22720</v>
      </c>
      <c r="BZ32" s="2">
        <v>22754</v>
      </c>
      <c r="CA32" s="2">
        <v>22770</v>
      </c>
      <c r="CB32" s="2">
        <v>22781</v>
      </c>
      <c r="CC32" s="2">
        <v>22773</v>
      </c>
      <c r="CD32" s="2">
        <v>22765</v>
      </c>
    </row>
    <row r="33" spans="1:82" x14ac:dyDescent="0.25">
      <c r="A33" s="2" t="str">
        <f>"28 jaar"</f>
        <v>28 jaar</v>
      </c>
      <c r="B33" s="2">
        <v>16523</v>
      </c>
      <c r="C33" s="2">
        <v>16524</v>
      </c>
      <c r="D33" s="2">
        <v>17098</v>
      </c>
      <c r="E33" s="2">
        <v>16948</v>
      </c>
      <c r="F33" s="2">
        <v>16687</v>
      </c>
      <c r="G33" s="2">
        <v>16328</v>
      </c>
      <c r="H33" s="2">
        <v>16375</v>
      </c>
      <c r="I33" s="2">
        <v>16802</v>
      </c>
      <c r="J33" s="2">
        <v>16991</v>
      </c>
      <c r="K33" s="2">
        <v>17094</v>
      </c>
      <c r="L33" s="2">
        <v>17137</v>
      </c>
      <c r="M33" s="2">
        <v>17188</v>
      </c>
      <c r="N33" s="2">
        <v>17213</v>
      </c>
      <c r="O33" s="2">
        <v>17075</v>
      </c>
      <c r="P33" s="2">
        <v>17570</v>
      </c>
      <c r="Q33" s="2">
        <v>17918</v>
      </c>
      <c r="R33" s="2">
        <v>18375</v>
      </c>
      <c r="S33" s="2">
        <v>19022</v>
      </c>
      <c r="T33" s="2">
        <v>20059</v>
      </c>
      <c r="U33" s="2">
        <v>19641</v>
      </c>
      <c r="V33" s="2">
        <v>20262</v>
      </c>
      <c r="W33" s="2">
        <v>19801</v>
      </c>
      <c r="X33" s="2">
        <v>20610</v>
      </c>
      <c r="Y33" s="2">
        <v>20204</v>
      </c>
      <c r="Z33" s="2">
        <v>20548</v>
      </c>
      <c r="AA33" s="2">
        <v>21074</v>
      </c>
      <c r="AB33" s="2">
        <v>21250</v>
      </c>
      <c r="AC33" s="2">
        <v>21183</v>
      </c>
      <c r="AD33" s="2">
        <v>21397</v>
      </c>
      <c r="AE33" s="2">
        <v>21313</v>
      </c>
      <c r="AF33" s="2">
        <v>21410</v>
      </c>
      <c r="AG33" s="2">
        <v>21140</v>
      </c>
      <c r="AH33" s="2">
        <v>20883</v>
      </c>
      <c r="AI33" s="2">
        <v>20707</v>
      </c>
      <c r="AJ33" s="2">
        <v>20708</v>
      </c>
      <c r="AK33" s="2">
        <v>20701</v>
      </c>
      <c r="AL33" s="2">
        <v>20358</v>
      </c>
      <c r="AM33" s="2">
        <v>20719</v>
      </c>
      <c r="AN33" s="2">
        <v>20545</v>
      </c>
      <c r="AO33" s="2">
        <v>20642</v>
      </c>
      <c r="AP33" s="2">
        <v>20405</v>
      </c>
      <c r="AQ33" s="2">
        <v>20739</v>
      </c>
      <c r="AR33" s="2">
        <v>21169</v>
      </c>
      <c r="AS33" s="2">
        <v>21410</v>
      </c>
      <c r="AT33" s="2">
        <v>21758</v>
      </c>
      <c r="AU33" s="2">
        <v>22020</v>
      </c>
      <c r="AV33" s="2">
        <v>22083</v>
      </c>
      <c r="AW33" s="2">
        <v>22390</v>
      </c>
      <c r="AX33" s="2">
        <v>22609</v>
      </c>
      <c r="AY33" s="2">
        <v>22186</v>
      </c>
      <c r="AZ33" s="2">
        <v>22279</v>
      </c>
      <c r="BA33" s="2">
        <v>21815</v>
      </c>
      <c r="BB33" s="2">
        <v>21936</v>
      </c>
      <c r="BC33" s="2">
        <v>21615</v>
      </c>
      <c r="BD33" s="2">
        <v>21465</v>
      </c>
      <c r="BE33" s="2">
        <v>21201</v>
      </c>
      <c r="BF33" s="2">
        <v>20960</v>
      </c>
      <c r="BG33" s="2">
        <v>21060</v>
      </c>
      <c r="BH33" s="2">
        <v>21148</v>
      </c>
      <c r="BI33" s="2">
        <v>21262</v>
      </c>
      <c r="BJ33" s="2">
        <v>21353</v>
      </c>
      <c r="BK33" s="2">
        <v>21465</v>
      </c>
      <c r="BL33" s="2">
        <v>21556</v>
      </c>
      <c r="BM33" s="2">
        <v>21660</v>
      </c>
      <c r="BN33" s="2">
        <v>21784</v>
      </c>
      <c r="BO33" s="2">
        <v>21916</v>
      </c>
      <c r="BP33" s="2">
        <v>22115</v>
      </c>
      <c r="BQ33" s="2">
        <v>22319</v>
      </c>
      <c r="BR33" s="2">
        <v>22536</v>
      </c>
      <c r="BS33" s="2">
        <v>22583</v>
      </c>
      <c r="BT33" s="2">
        <v>22635</v>
      </c>
      <c r="BU33" s="2">
        <v>22684</v>
      </c>
      <c r="BV33" s="2">
        <v>22737</v>
      </c>
      <c r="BW33" s="2">
        <v>22798</v>
      </c>
      <c r="BX33" s="2">
        <v>22888</v>
      </c>
      <c r="BY33" s="2">
        <v>22924</v>
      </c>
      <c r="BZ33" s="2">
        <v>22971</v>
      </c>
      <c r="CA33" s="2">
        <v>23006</v>
      </c>
      <c r="CB33" s="2">
        <v>23022</v>
      </c>
      <c r="CC33" s="2">
        <v>23031</v>
      </c>
      <c r="CD33" s="2">
        <v>23022</v>
      </c>
    </row>
    <row r="34" spans="1:82" x14ac:dyDescent="0.25">
      <c r="A34" s="2" t="str">
        <f>"29 jaar"</f>
        <v>29 jaar</v>
      </c>
      <c r="B34" s="2">
        <v>16373</v>
      </c>
      <c r="C34" s="2">
        <v>16086</v>
      </c>
      <c r="D34" s="2">
        <v>16396</v>
      </c>
      <c r="E34" s="2">
        <v>16995</v>
      </c>
      <c r="F34" s="2">
        <v>16972</v>
      </c>
      <c r="G34" s="2">
        <v>16537</v>
      </c>
      <c r="H34" s="2">
        <v>16280</v>
      </c>
      <c r="I34" s="2">
        <v>16453</v>
      </c>
      <c r="J34" s="2">
        <v>16690</v>
      </c>
      <c r="K34" s="2">
        <v>17038</v>
      </c>
      <c r="L34" s="2">
        <v>17225</v>
      </c>
      <c r="M34" s="2">
        <v>17495</v>
      </c>
      <c r="N34" s="2">
        <v>17625</v>
      </c>
      <c r="O34" s="2">
        <v>17457</v>
      </c>
      <c r="P34" s="2">
        <v>17254</v>
      </c>
      <c r="Q34" s="2">
        <v>17964</v>
      </c>
      <c r="R34" s="2">
        <v>18252</v>
      </c>
      <c r="S34" s="2">
        <v>18933</v>
      </c>
      <c r="T34" s="2">
        <v>19686</v>
      </c>
      <c r="U34" s="2">
        <v>20550</v>
      </c>
      <c r="V34" s="2">
        <v>20262</v>
      </c>
      <c r="W34" s="2">
        <v>20755</v>
      </c>
      <c r="X34" s="2">
        <v>20270</v>
      </c>
      <c r="Y34" s="2">
        <v>20856</v>
      </c>
      <c r="Z34" s="2">
        <v>20451</v>
      </c>
      <c r="AA34" s="2">
        <v>20857</v>
      </c>
      <c r="AB34" s="2">
        <v>21041</v>
      </c>
      <c r="AC34" s="2">
        <v>21379</v>
      </c>
      <c r="AD34" s="2">
        <v>21330</v>
      </c>
      <c r="AE34" s="2">
        <v>21544</v>
      </c>
      <c r="AF34" s="2">
        <v>21487</v>
      </c>
      <c r="AG34" s="2">
        <v>21531</v>
      </c>
      <c r="AH34" s="2">
        <v>21225</v>
      </c>
      <c r="AI34" s="2">
        <v>20943</v>
      </c>
      <c r="AJ34" s="2">
        <v>20731</v>
      </c>
      <c r="AK34" s="2">
        <v>20700</v>
      </c>
      <c r="AL34" s="2">
        <v>20672</v>
      </c>
      <c r="AM34" s="2">
        <v>20360</v>
      </c>
      <c r="AN34" s="2">
        <v>20719</v>
      </c>
      <c r="AO34" s="2">
        <v>20559</v>
      </c>
      <c r="AP34" s="2">
        <v>20661</v>
      </c>
      <c r="AQ34" s="2">
        <v>20447</v>
      </c>
      <c r="AR34" s="2">
        <v>20789</v>
      </c>
      <c r="AS34" s="2">
        <v>21226</v>
      </c>
      <c r="AT34" s="2">
        <v>21474</v>
      </c>
      <c r="AU34" s="2">
        <v>21830</v>
      </c>
      <c r="AV34" s="2">
        <v>22083</v>
      </c>
      <c r="AW34" s="2">
        <v>22139</v>
      </c>
      <c r="AX34" s="2">
        <v>22443</v>
      </c>
      <c r="AY34" s="2">
        <v>22659</v>
      </c>
      <c r="AZ34" s="2">
        <v>22245</v>
      </c>
      <c r="BA34" s="2">
        <v>22334</v>
      </c>
      <c r="BB34" s="2">
        <v>21868</v>
      </c>
      <c r="BC34" s="2">
        <v>21992</v>
      </c>
      <c r="BD34" s="2">
        <v>21670</v>
      </c>
      <c r="BE34" s="2">
        <v>21526</v>
      </c>
      <c r="BF34" s="2">
        <v>21266</v>
      </c>
      <c r="BG34" s="2">
        <v>21027</v>
      </c>
      <c r="BH34" s="2">
        <v>21124</v>
      </c>
      <c r="BI34" s="2">
        <v>21214</v>
      </c>
      <c r="BJ34" s="2">
        <v>21326</v>
      </c>
      <c r="BK34" s="2">
        <v>21410</v>
      </c>
      <c r="BL34" s="2">
        <v>21523</v>
      </c>
      <c r="BM34" s="2">
        <v>21608</v>
      </c>
      <c r="BN34" s="2">
        <v>21713</v>
      </c>
      <c r="BO34" s="2">
        <v>21832</v>
      </c>
      <c r="BP34" s="2">
        <v>21968</v>
      </c>
      <c r="BQ34" s="2">
        <v>22167</v>
      </c>
      <c r="BR34" s="2">
        <v>22373</v>
      </c>
      <c r="BS34" s="2">
        <v>22579</v>
      </c>
      <c r="BT34" s="2">
        <v>22625</v>
      </c>
      <c r="BU34" s="2">
        <v>22677</v>
      </c>
      <c r="BV34" s="2">
        <v>22724</v>
      </c>
      <c r="BW34" s="2">
        <v>22774</v>
      </c>
      <c r="BX34" s="2">
        <v>22835</v>
      </c>
      <c r="BY34" s="2">
        <v>22927</v>
      </c>
      <c r="BZ34" s="2">
        <v>22961</v>
      </c>
      <c r="CA34" s="2">
        <v>23004</v>
      </c>
      <c r="CB34" s="2">
        <v>23038</v>
      </c>
      <c r="CC34" s="2">
        <v>23053</v>
      </c>
      <c r="CD34" s="2">
        <v>23062</v>
      </c>
    </row>
    <row r="35" spans="1:82" x14ac:dyDescent="0.25">
      <c r="A35" s="2" t="str">
        <f>"30 jaar"</f>
        <v>30 jaar</v>
      </c>
      <c r="B35" s="2">
        <v>16379</v>
      </c>
      <c r="C35" s="2">
        <v>15959</v>
      </c>
      <c r="D35" s="2">
        <v>15961</v>
      </c>
      <c r="E35" s="2">
        <v>16319</v>
      </c>
      <c r="F35" s="2">
        <v>16888</v>
      </c>
      <c r="G35" s="2">
        <v>16664</v>
      </c>
      <c r="H35" s="2">
        <v>16448</v>
      </c>
      <c r="I35" s="2">
        <v>16134</v>
      </c>
      <c r="J35" s="2">
        <v>16313</v>
      </c>
      <c r="K35" s="2">
        <v>16660</v>
      </c>
      <c r="L35" s="2">
        <v>17026</v>
      </c>
      <c r="M35" s="2">
        <v>17474</v>
      </c>
      <c r="N35" s="2">
        <v>17808</v>
      </c>
      <c r="O35" s="2">
        <v>17749</v>
      </c>
      <c r="P35" s="2">
        <v>17443</v>
      </c>
      <c r="Q35" s="2">
        <v>17589</v>
      </c>
      <c r="R35" s="2">
        <v>18204</v>
      </c>
      <c r="S35" s="2">
        <v>18796</v>
      </c>
      <c r="T35" s="2">
        <v>19486</v>
      </c>
      <c r="U35" s="2">
        <v>20158</v>
      </c>
      <c r="V35" s="2">
        <v>21196</v>
      </c>
      <c r="W35" s="2">
        <v>20558</v>
      </c>
      <c r="X35" s="2">
        <v>20945</v>
      </c>
      <c r="Y35" s="2">
        <v>20305</v>
      </c>
      <c r="Z35" s="2">
        <v>20851</v>
      </c>
      <c r="AA35" s="2">
        <v>20675</v>
      </c>
      <c r="AB35" s="2">
        <v>20768</v>
      </c>
      <c r="AC35" s="2">
        <v>21060</v>
      </c>
      <c r="AD35" s="2">
        <v>21372</v>
      </c>
      <c r="AE35" s="2">
        <v>21353</v>
      </c>
      <c r="AF35" s="2">
        <v>21567</v>
      </c>
      <c r="AG35" s="2">
        <v>21469</v>
      </c>
      <c r="AH35" s="2">
        <v>21473</v>
      </c>
      <c r="AI35" s="2">
        <v>21143</v>
      </c>
      <c r="AJ35" s="2">
        <v>20840</v>
      </c>
      <c r="AK35" s="2">
        <v>20599</v>
      </c>
      <c r="AL35" s="2">
        <v>20548</v>
      </c>
      <c r="AM35" s="2">
        <v>20540</v>
      </c>
      <c r="AN35" s="2">
        <v>20248</v>
      </c>
      <c r="AO35" s="2">
        <v>20606</v>
      </c>
      <c r="AP35" s="2">
        <v>20460</v>
      </c>
      <c r="AQ35" s="2">
        <v>20576</v>
      </c>
      <c r="AR35" s="2">
        <v>20386</v>
      </c>
      <c r="AS35" s="2">
        <v>20733</v>
      </c>
      <c r="AT35" s="2">
        <v>21172</v>
      </c>
      <c r="AU35" s="2">
        <v>21420</v>
      </c>
      <c r="AV35" s="2">
        <v>21768</v>
      </c>
      <c r="AW35" s="2">
        <v>22008</v>
      </c>
      <c r="AX35" s="2">
        <v>22062</v>
      </c>
      <c r="AY35" s="2">
        <v>22355</v>
      </c>
      <c r="AZ35" s="2">
        <v>22564</v>
      </c>
      <c r="BA35" s="2">
        <v>22164</v>
      </c>
      <c r="BB35" s="2">
        <v>22249</v>
      </c>
      <c r="BC35" s="2">
        <v>21791</v>
      </c>
      <c r="BD35" s="2">
        <v>21911</v>
      </c>
      <c r="BE35" s="2">
        <v>21599</v>
      </c>
      <c r="BF35" s="2">
        <v>21456</v>
      </c>
      <c r="BG35" s="2">
        <v>21209</v>
      </c>
      <c r="BH35" s="2">
        <v>20971</v>
      </c>
      <c r="BI35" s="2">
        <v>21067</v>
      </c>
      <c r="BJ35" s="2">
        <v>21155</v>
      </c>
      <c r="BK35" s="2">
        <v>21265</v>
      </c>
      <c r="BL35" s="2">
        <v>21342</v>
      </c>
      <c r="BM35" s="2">
        <v>21453</v>
      </c>
      <c r="BN35" s="2">
        <v>21535</v>
      </c>
      <c r="BO35" s="2">
        <v>21640</v>
      </c>
      <c r="BP35" s="2">
        <v>21754</v>
      </c>
      <c r="BQ35" s="2">
        <v>21887</v>
      </c>
      <c r="BR35" s="2">
        <v>22081</v>
      </c>
      <c r="BS35" s="2">
        <v>22283</v>
      </c>
      <c r="BT35" s="2">
        <v>22479</v>
      </c>
      <c r="BU35" s="2">
        <v>22525</v>
      </c>
      <c r="BV35" s="2">
        <v>22577</v>
      </c>
      <c r="BW35" s="2">
        <v>22621</v>
      </c>
      <c r="BX35" s="2">
        <v>22671</v>
      </c>
      <c r="BY35" s="2">
        <v>22729</v>
      </c>
      <c r="BZ35" s="2">
        <v>22812</v>
      </c>
      <c r="CA35" s="2">
        <v>22847</v>
      </c>
      <c r="CB35" s="2">
        <v>22892</v>
      </c>
      <c r="CC35" s="2">
        <v>22924</v>
      </c>
      <c r="CD35" s="2">
        <v>22938</v>
      </c>
    </row>
    <row r="36" spans="1:82" x14ac:dyDescent="0.25">
      <c r="A36" s="2" t="str">
        <f>"31 jaar"</f>
        <v>31 jaar</v>
      </c>
      <c r="B36" s="2">
        <v>15806</v>
      </c>
      <c r="C36" s="2">
        <v>15912</v>
      </c>
      <c r="D36" s="2">
        <v>15736</v>
      </c>
      <c r="E36" s="2">
        <v>15777</v>
      </c>
      <c r="F36" s="2">
        <v>16296</v>
      </c>
      <c r="G36" s="2">
        <v>16609</v>
      </c>
      <c r="H36" s="2">
        <v>16606</v>
      </c>
      <c r="I36" s="2">
        <v>16258</v>
      </c>
      <c r="J36" s="2">
        <v>15869</v>
      </c>
      <c r="K36" s="2">
        <v>16277</v>
      </c>
      <c r="L36" s="2">
        <v>16575</v>
      </c>
      <c r="M36" s="2">
        <v>17351</v>
      </c>
      <c r="N36" s="2">
        <v>17657</v>
      </c>
      <c r="O36" s="2">
        <v>17750</v>
      </c>
      <c r="P36" s="2">
        <v>17687</v>
      </c>
      <c r="Q36" s="2">
        <v>17550</v>
      </c>
      <c r="R36" s="2">
        <v>17683</v>
      </c>
      <c r="S36" s="2">
        <v>18540</v>
      </c>
      <c r="T36" s="2">
        <v>19071</v>
      </c>
      <c r="U36" s="2">
        <v>19774</v>
      </c>
      <c r="V36" s="2">
        <v>20585</v>
      </c>
      <c r="W36" s="2">
        <v>21302</v>
      </c>
      <c r="X36" s="2">
        <v>20627</v>
      </c>
      <c r="Y36" s="2">
        <v>20760</v>
      </c>
      <c r="Z36" s="2">
        <v>20282</v>
      </c>
      <c r="AA36" s="2">
        <v>20932</v>
      </c>
      <c r="AB36" s="2">
        <v>20592</v>
      </c>
      <c r="AC36" s="2">
        <v>20604</v>
      </c>
      <c r="AD36" s="2">
        <v>20950</v>
      </c>
      <c r="AE36" s="2">
        <v>21244</v>
      </c>
      <c r="AF36" s="2">
        <v>21250</v>
      </c>
      <c r="AG36" s="2">
        <v>21420</v>
      </c>
      <c r="AH36" s="2">
        <v>21287</v>
      </c>
      <c r="AI36" s="2">
        <v>21252</v>
      </c>
      <c r="AJ36" s="2">
        <v>20902</v>
      </c>
      <c r="AK36" s="2">
        <v>20584</v>
      </c>
      <c r="AL36" s="2">
        <v>20325</v>
      </c>
      <c r="AM36" s="2">
        <v>20289</v>
      </c>
      <c r="AN36" s="2">
        <v>20298</v>
      </c>
      <c r="AO36" s="2">
        <v>20021</v>
      </c>
      <c r="AP36" s="2">
        <v>20376</v>
      </c>
      <c r="AQ36" s="2">
        <v>20247</v>
      </c>
      <c r="AR36" s="2">
        <v>20380</v>
      </c>
      <c r="AS36" s="2">
        <v>20208</v>
      </c>
      <c r="AT36" s="2">
        <v>20553</v>
      </c>
      <c r="AU36" s="2">
        <v>21005</v>
      </c>
      <c r="AV36" s="2">
        <v>21239</v>
      </c>
      <c r="AW36" s="2">
        <v>21579</v>
      </c>
      <c r="AX36" s="2">
        <v>21813</v>
      </c>
      <c r="AY36" s="2">
        <v>21860</v>
      </c>
      <c r="AZ36" s="2">
        <v>22146</v>
      </c>
      <c r="BA36" s="2">
        <v>22349</v>
      </c>
      <c r="BB36" s="2">
        <v>21955</v>
      </c>
      <c r="BC36" s="2">
        <v>22038</v>
      </c>
      <c r="BD36" s="2">
        <v>21592</v>
      </c>
      <c r="BE36" s="2">
        <v>21707</v>
      </c>
      <c r="BF36" s="2">
        <v>21403</v>
      </c>
      <c r="BG36" s="2">
        <v>21263</v>
      </c>
      <c r="BH36" s="2">
        <v>21020</v>
      </c>
      <c r="BI36" s="2">
        <v>20786</v>
      </c>
      <c r="BJ36" s="2">
        <v>20882</v>
      </c>
      <c r="BK36" s="2">
        <v>20965</v>
      </c>
      <c r="BL36" s="2">
        <v>21075</v>
      </c>
      <c r="BM36" s="2">
        <v>21150</v>
      </c>
      <c r="BN36" s="2">
        <v>21257</v>
      </c>
      <c r="BO36" s="2">
        <v>21338</v>
      </c>
      <c r="BP36" s="2">
        <v>21437</v>
      </c>
      <c r="BQ36" s="2">
        <v>21549</v>
      </c>
      <c r="BR36" s="2">
        <v>21676</v>
      </c>
      <c r="BS36" s="2">
        <v>21870</v>
      </c>
      <c r="BT36" s="2">
        <v>22067</v>
      </c>
      <c r="BU36" s="2">
        <v>22257</v>
      </c>
      <c r="BV36" s="2">
        <v>22304</v>
      </c>
      <c r="BW36" s="2">
        <v>22352</v>
      </c>
      <c r="BX36" s="2">
        <v>22395</v>
      </c>
      <c r="BY36" s="2">
        <v>22444</v>
      </c>
      <c r="BZ36" s="2">
        <v>22500</v>
      </c>
      <c r="CA36" s="2">
        <v>22581</v>
      </c>
      <c r="CB36" s="2">
        <v>22613</v>
      </c>
      <c r="CC36" s="2">
        <v>22659</v>
      </c>
      <c r="CD36" s="2">
        <v>22689</v>
      </c>
    </row>
    <row r="37" spans="1:82" x14ac:dyDescent="0.25">
      <c r="A37" s="2" t="str">
        <f>"32 jaar"</f>
        <v>32 jaar</v>
      </c>
      <c r="B37" s="2">
        <v>15313</v>
      </c>
      <c r="C37" s="2">
        <v>15326</v>
      </c>
      <c r="D37" s="2">
        <v>15695</v>
      </c>
      <c r="E37" s="2">
        <v>15461</v>
      </c>
      <c r="F37" s="2">
        <v>15617</v>
      </c>
      <c r="G37" s="2">
        <v>15830</v>
      </c>
      <c r="H37" s="2">
        <v>16405</v>
      </c>
      <c r="I37" s="2">
        <v>16408</v>
      </c>
      <c r="J37" s="2">
        <v>16003</v>
      </c>
      <c r="K37" s="2">
        <v>15697</v>
      </c>
      <c r="L37" s="2">
        <v>16055</v>
      </c>
      <c r="M37" s="2">
        <v>16795</v>
      </c>
      <c r="N37" s="2">
        <v>17579</v>
      </c>
      <c r="O37" s="2">
        <v>17531</v>
      </c>
      <c r="P37" s="2">
        <v>17625</v>
      </c>
      <c r="Q37" s="2">
        <v>17702</v>
      </c>
      <c r="R37" s="2">
        <v>17547</v>
      </c>
      <c r="S37" s="2">
        <v>17867</v>
      </c>
      <c r="T37" s="2">
        <v>18813</v>
      </c>
      <c r="U37" s="2">
        <v>19440</v>
      </c>
      <c r="V37" s="2">
        <v>20107</v>
      </c>
      <c r="W37" s="2">
        <v>20669</v>
      </c>
      <c r="X37" s="2">
        <v>21389</v>
      </c>
      <c r="Y37" s="2">
        <v>20411</v>
      </c>
      <c r="Z37" s="2">
        <v>20662</v>
      </c>
      <c r="AA37" s="2">
        <v>20217</v>
      </c>
      <c r="AB37" s="2">
        <v>20553</v>
      </c>
      <c r="AC37" s="2">
        <v>20189</v>
      </c>
      <c r="AD37" s="2">
        <v>20271</v>
      </c>
      <c r="AE37" s="2">
        <v>20593</v>
      </c>
      <c r="AF37" s="2">
        <v>20870</v>
      </c>
      <c r="AG37" s="2">
        <v>20847</v>
      </c>
      <c r="AH37" s="2">
        <v>20962</v>
      </c>
      <c r="AI37" s="2">
        <v>20807</v>
      </c>
      <c r="AJ37" s="2">
        <v>20744</v>
      </c>
      <c r="AK37" s="2">
        <v>20380</v>
      </c>
      <c r="AL37" s="2">
        <v>20054</v>
      </c>
      <c r="AM37" s="2">
        <v>19825</v>
      </c>
      <c r="AN37" s="2">
        <v>19806</v>
      </c>
      <c r="AO37" s="2">
        <v>19827</v>
      </c>
      <c r="AP37" s="2">
        <v>19570</v>
      </c>
      <c r="AQ37" s="2">
        <v>19931</v>
      </c>
      <c r="AR37" s="2">
        <v>19824</v>
      </c>
      <c r="AS37" s="2">
        <v>19971</v>
      </c>
      <c r="AT37" s="2">
        <v>19817</v>
      </c>
      <c r="AU37" s="2">
        <v>20163</v>
      </c>
      <c r="AV37" s="2">
        <v>20597</v>
      </c>
      <c r="AW37" s="2">
        <v>20824</v>
      </c>
      <c r="AX37" s="2">
        <v>21150</v>
      </c>
      <c r="AY37" s="2">
        <v>21375</v>
      </c>
      <c r="AZ37" s="2">
        <v>21418</v>
      </c>
      <c r="BA37" s="2">
        <v>21698</v>
      </c>
      <c r="BB37" s="2">
        <v>21896</v>
      </c>
      <c r="BC37" s="2">
        <v>21506</v>
      </c>
      <c r="BD37" s="2">
        <v>21588</v>
      </c>
      <c r="BE37" s="2">
        <v>21152</v>
      </c>
      <c r="BF37" s="2">
        <v>21269</v>
      </c>
      <c r="BG37" s="2">
        <v>20970</v>
      </c>
      <c r="BH37" s="2">
        <v>20836</v>
      </c>
      <c r="BI37" s="2">
        <v>20593</v>
      </c>
      <c r="BJ37" s="2">
        <v>20367</v>
      </c>
      <c r="BK37" s="2">
        <v>20454</v>
      </c>
      <c r="BL37" s="2">
        <v>20534</v>
      </c>
      <c r="BM37" s="2">
        <v>20642</v>
      </c>
      <c r="BN37" s="2">
        <v>20714</v>
      </c>
      <c r="BO37" s="2">
        <v>20822</v>
      </c>
      <c r="BP37" s="2">
        <v>20903</v>
      </c>
      <c r="BQ37" s="2">
        <v>20995</v>
      </c>
      <c r="BR37" s="2">
        <v>21102</v>
      </c>
      <c r="BS37" s="2">
        <v>21221</v>
      </c>
      <c r="BT37" s="2">
        <v>21410</v>
      </c>
      <c r="BU37" s="2">
        <v>21606</v>
      </c>
      <c r="BV37" s="2">
        <v>21786</v>
      </c>
      <c r="BW37" s="2">
        <v>21830</v>
      </c>
      <c r="BX37" s="2">
        <v>21879</v>
      </c>
      <c r="BY37" s="2">
        <v>21917</v>
      </c>
      <c r="BZ37" s="2">
        <v>21967</v>
      </c>
      <c r="CA37" s="2">
        <v>22022</v>
      </c>
      <c r="CB37" s="2">
        <v>22098</v>
      </c>
      <c r="CC37" s="2">
        <v>22128</v>
      </c>
      <c r="CD37" s="2">
        <v>22173</v>
      </c>
    </row>
    <row r="38" spans="1:82" x14ac:dyDescent="0.25">
      <c r="A38" s="2" t="str">
        <f>"33 jaar"</f>
        <v>33 jaar</v>
      </c>
      <c r="B38" s="2">
        <v>14766</v>
      </c>
      <c r="C38" s="2">
        <v>14941</v>
      </c>
      <c r="D38" s="2">
        <v>15124</v>
      </c>
      <c r="E38" s="2">
        <v>15428</v>
      </c>
      <c r="F38" s="2">
        <v>15273</v>
      </c>
      <c r="G38" s="2">
        <v>15238</v>
      </c>
      <c r="H38" s="2">
        <v>15641</v>
      </c>
      <c r="I38" s="2">
        <v>16207</v>
      </c>
      <c r="J38" s="2">
        <v>16119</v>
      </c>
      <c r="K38" s="2">
        <v>15848</v>
      </c>
      <c r="L38" s="2">
        <v>15541</v>
      </c>
      <c r="M38" s="2">
        <v>16234</v>
      </c>
      <c r="N38" s="2">
        <v>16947</v>
      </c>
      <c r="O38" s="2">
        <v>17507</v>
      </c>
      <c r="P38" s="2">
        <v>17305</v>
      </c>
      <c r="Q38" s="2">
        <v>17557</v>
      </c>
      <c r="R38" s="2">
        <v>17686</v>
      </c>
      <c r="S38" s="2">
        <v>17744</v>
      </c>
      <c r="T38" s="2">
        <v>18121</v>
      </c>
      <c r="U38" s="2">
        <v>18977</v>
      </c>
      <c r="V38" s="2">
        <v>19795</v>
      </c>
      <c r="W38" s="2">
        <v>20239</v>
      </c>
      <c r="X38" s="2">
        <v>20582</v>
      </c>
      <c r="Y38" s="2">
        <v>21056</v>
      </c>
      <c r="Z38" s="2">
        <v>20216</v>
      </c>
      <c r="AA38" s="2">
        <v>20547</v>
      </c>
      <c r="AB38" s="2">
        <v>19840</v>
      </c>
      <c r="AC38" s="2">
        <v>20193</v>
      </c>
      <c r="AD38" s="2">
        <v>19904</v>
      </c>
      <c r="AE38" s="2">
        <v>19996</v>
      </c>
      <c r="AF38" s="2">
        <v>20304</v>
      </c>
      <c r="AG38" s="2">
        <v>20521</v>
      </c>
      <c r="AH38" s="2">
        <v>20479</v>
      </c>
      <c r="AI38" s="2">
        <v>20551</v>
      </c>
      <c r="AJ38" s="2">
        <v>20379</v>
      </c>
      <c r="AK38" s="2">
        <v>20296</v>
      </c>
      <c r="AL38" s="2">
        <v>19925</v>
      </c>
      <c r="AM38" s="2">
        <v>19629</v>
      </c>
      <c r="AN38" s="2">
        <v>19410</v>
      </c>
      <c r="AO38" s="2">
        <v>19404</v>
      </c>
      <c r="AP38" s="2">
        <v>19433</v>
      </c>
      <c r="AQ38" s="2">
        <v>19196</v>
      </c>
      <c r="AR38" s="2">
        <v>19564</v>
      </c>
      <c r="AS38" s="2">
        <v>19471</v>
      </c>
      <c r="AT38" s="2">
        <v>19625</v>
      </c>
      <c r="AU38" s="2">
        <v>19485</v>
      </c>
      <c r="AV38" s="2">
        <v>19823</v>
      </c>
      <c r="AW38" s="2">
        <v>20241</v>
      </c>
      <c r="AX38" s="2">
        <v>20455</v>
      </c>
      <c r="AY38" s="2">
        <v>20770</v>
      </c>
      <c r="AZ38" s="2">
        <v>20989</v>
      </c>
      <c r="BA38" s="2">
        <v>21027</v>
      </c>
      <c r="BB38" s="2">
        <v>21297</v>
      </c>
      <c r="BC38" s="2">
        <v>21488</v>
      </c>
      <c r="BD38" s="2">
        <v>21114</v>
      </c>
      <c r="BE38" s="2">
        <v>21190</v>
      </c>
      <c r="BF38" s="2">
        <v>20772</v>
      </c>
      <c r="BG38" s="2">
        <v>20886</v>
      </c>
      <c r="BH38" s="2">
        <v>20595</v>
      </c>
      <c r="BI38" s="2">
        <v>20462</v>
      </c>
      <c r="BJ38" s="2">
        <v>20224</v>
      </c>
      <c r="BK38" s="2">
        <v>20004</v>
      </c>
      <c r="BL38" s="2">
        <v>20088</v>
      </c>
      <c r="BM38" s="2">
        <v>20163</v>
      </c>
      <c r="BN38" s="2">
        <v>20267</v>
      </c>
      <c r="BO38" s="2">
        <v>20338</v>
      </c>
      <c r="BP38" s="2">
        <v>20444</v>
      </c>
      <c r="BQ38" s="2">
        <v>20523</v>
      </c>
      <c r="BR38" s="2">
        <v>20613</v>
      </c>
      <c r="BS38" s="2">
        <v>20714</v>
      </c>
      <c r="BT38" s="2">
        <v>20827</v>
      </c>
      <c r="BU38" s="2">
        <v>21011</v>
      </c>
      <c r="BV38" s="2">
        <v>21195</v>
      </c>
      <c r="BW38" s="2">
        <v>21373</v>
      </c>
      <c r="BX38" s="2">
        <v>21414</v>
      </c>
      <c r="BY38" s="2">
        <v>21458</v>
      </c>
      <c r="BZ38" s="2">
        <v>21496</v>
      </c>
      <c r="CA38" s="2">
        <v>21545</v>
      </c>
      <c r="CB38" s="2">
        <v>21598</v>
      </c>
      <c r="CC38" s="2">
        <v>21670</v>
      </c>
      <c r="CD38" s="2">
        <v>21698</v>
      </c>
    </row>
    <row r="39" spans="1:82" x14ac:dyDescent="0.25">
      <c r="A39" s="2" t="str">
        <f>"34 jaar"</f>
        <v>34 jaar</v>
      </c>
      <c r="B39" s="2">
        <v>14540</v>
      </c>
      <c r="C39" s="2">
        <v>14389</v>
      </c>
      <c r="D39" s="2">
        <v>14763</v>
      </c>
      <c r="E39" s="2">
        <v>14850</v>
      </c>
      <c r="F39" s="2">
        <v>15246</v>
      </c>
      <c r="G39" s="2">
        <v>14909</v>
      </c>
      <c r="H39" s="2">
        <v>15031</v>
      </c>
      <c r="I39" s="2">
        <v>15490</v>
      </c>
      <c r="J39" s="2">
        <v>15954</v>
      </c>
      <c r="K39" s="2">
        <v>15922</v>
      </c>
      <c r="L39" s="2">
        <v>15742</v>
      </c>
      <c r="M39" s="2">
        <v>15784</v>
      </c>
      <c r="N39" s="2">
        <v>16422</v>
      </c>
      <c r="O39" s="2">
        <v>16895</v>
      </c>
      <c r="P39" s="2">
        <v>17392</v>
      </c>
      <c r="Q39" s="2">
        <v>17200</v>
      </c>
      <c r="R39" s="2">
        <v>17438</v>
      </c>
      <c r="S39" s="2">
        <v>17699</v>
      </c>
      <c r="T39" s="2">
        <v>17880</v>
      </c>
      <c r="U39" s="2">
        <v>18277</v>
      </c>
      <c r="V39" s="2">
        <v>19286</v>
      </c>
      <c r="W39" s="2">
        <v>19846</v>
      </c>
      <c r="X39" s="2">
        <v>20119</v>
      </c>
      <c r="Y39" s="2">
        <v>20336</v>
      </c>
      <c r="Z39" s="2">
        <v>20979</v>
      </c>
      <c r="AA39" s="2">
        <v>19969</v>
      </c>
      <c r="AB39" s="2">
        <v>20028</v>
      </c>
      <c r="AC39" s="2">
        <v>19527</v>
      </c>
      <c r="AD39" s="2">
        <v>19785</v>
      </c>
      <c r="AE39" s="2">
        <v>19523</v>
      </c>
      <c r="AF39" s="2">
        <v>19615</v>
      </c>
      <c r="AG39" s="2">
        <v>19872</v>
      </c>
      <c r="AH39" s="2">
        <v>20039</v>
      </c>
      <c r="AI39" s="2">
        <v>19978</v>
      </c>
      <c r="AJ39" s="2">
        <v>20022</v>
      </c>
      <c r="AK39" s="2">
        <v>19839</v>
      </c>
      <c r="AL39" s="2">
        <v>19741</v>
      </c>
      <c r="AM39" s="2">
        <v>19390</v>
      </c>
      <c r="AN39" s="2">
        <v>19119</v>
      </c>
      <c r="AO39" s="2">
        <v>18914</v>
      </c>
      <c r="AP39" s="2">
        <v>18913</v>
      </c>
      <c r="AQ39" s="2">
        <v>18964</v>
      </c>
      <c r="AR39" s="2">
        <v>18751</v>
      </c>
      <c r="AS39" s="2">
        <v>19122</v>
      </c>
      <c r="AT39" s="2">
        <v>19042</v>
      </c>
      <c r="AU39" s="2">
        <v>19204</v>
      </c>
      <c r="AV39" s="2">
        <v>19065</v>
      </c>
      <c r="AW39" s="2">
        <v>19395</v>
      </c>
      <c r="AX39" s="2">
        <v>19802</v>
      </c>
      <c r="AY39" s="2">
        <v>20011</v>
      </c>
      <c r="AZ39" s="2">
        <v>20308</v>
      </c>
      <c r="BA39" s="2">
        <v>20524</v>
      </c>
      <c r="BB39" s="2">
        <v>20556</v>
      </c>
      <c r="BC39" s="2">
        <v>20820</v>
      </c>
      <c r="BD39" s="2">
        <v>21011</v>
      </c>
      <c r="BE39" s="2">
        <v>20642</v>
      </c>
      <c r="BF39" s="2">
        <v>20717</v>
      </c>
      <c r="BG39" s="2">
        <v>20310</v>
      </c>
      <c r="BH39" s="2">
        <v>20422</v>
      </c>
      <c r="BI39" s="2">
        <v>20139</v>
      </c>
      <c r="BJ39" s="2">
        <v>20010</v>
      </c>
      <c r="BK39" s="2">
        <v>19773</v>
      </c>
      <c r="BL39" s="2">
        <v>19558</v>
      </c>
      <c r="BM39" s="2">
        <v>19638</v>
      </c>
      <c r="BN39" s="2">
        <v>19709</v>
      </c>
      <c r="BO39" s="2">
        <v>19808</v>
      </c>
      <c r="BP39" s="2">
        <v>19881</v>
      </c>
      <c r="BQ39" s="2">
        <v>19981</v>
      </c>
      <c r="BR39" s="2">
        <v>20055</v>
      </c>
      <c r="BS39" s="2">
        <v>20144</v>
      </c>
      <c r="BT39" s="2">
        <v>20238</v>
      </c>
      <c r="BU39" s="2">
        <v>20347</v>
      </c>
      <c r="BV39" s="2">
        <v>20531</v>
      </c>
      <c r="BW39" s="2">
        <v>20703</v>
      </c>
      <c r="BX39" s="2">
        <v>20881</v>
      </c>
      <c r="BY39" s="2">
        <v>20921</v>
      </c>
      <c r="BZ39" s="2">
        <v>20961</v>
      </c>
      <c r="CA39" s="2">
        <v>21003</v>
      </c>
      <c r="CB39" s="2">
        <v>21048</v>
      </c>
      <c r="CC39" s="2">
        <v>21097</v>
      </c>
      <c r="CD39" s="2">
        <v>21167</v>
      </c>
    </row>
    <row r="40" spans="1:82" x14ac:dyDescent="0.25">
      <c r="A40" s="2" t="str">
        <f>"35 jaar"</f>
        <v>35 jaar</v>
      </c>
      <c r="B40" s="2">
        <v>14148</v>
      </c>
      <c r="C40" s="2">
        <v>14212</v>
      </c>
      <c r="D40" s="2">
        <v>14275</v>
      </c>
      <c r="E40" s="2">
        <v>14526</v>
      </c>
      <c r="F40" s="2">
        <v>14652</v>
      </c>
      <c r="G40" s="2">
        <v>14987</v>
      </c>
      <c r="H40" s="2">
        <v>14709</v>
      </c>
      <c r="I40" s="2">
        <v>14865</v>
      </c>
      <c r="J40" s="2">
        <v>15207</v>
      </c>
      <c r="K40" s="2">
        <v>15725</v>
      </c>
      <c r="L40" s="2">
        <v>15783</v>
      </c>
      <c r="M40" s="2">
        <v>15845</v>
      </c>
      <c r="N40" s="2">
        <v>15863</v>
      </c>
      <c r="O40" s="2">
        <v>16322</v>
      </c>
      <c r="P40" s="2">
        <v>16675</v>
      </c>
      <c r="Q40" s="2">
        <v>17334</v>
      </c>
      <c r="R40" s="2">
        <v>17125</v>
      </c>
      <c r="S40" s="2">
        <v>17503</v>
      </c>
      <c r="T40" s="2">
        <v>17922</v>
      </c>
      <c r="U40" s="2">
        <v>18086</v>
      </c>
      <c r="V40" s="2">
        <v>18452</v>
      </c>
      <c r="W40" s="2">
        <v>19291</v>
      </c>
      <c r="X40" s="2">
        <v>19729</v>
      </c>
      <c r="Y40" s="2">
        <v>19943</v>
      </c>
      <c r="Z40" s="2">
        <v>20135</v>
      </c>
      <c r="AA40" s="2">
        <v>20840</v>
      </c>
      <c r="AB40" s="2">
        <v>19584</v>
      </c>
      <c r="AC40" s="2">
        <v>19700</v>
      </c>
      <c r="AD40" s="2">
        <v>19255</v>
      </c>
      <c r="AE40" s="2">
        <v>19503</v>
      </c>
      <c r="AF40" s="2">
        <v>19258</v>
      </c>
      <c r="AG40" s="2">
        <v>19320</v>
      </c>
      <c r="AH40" s="2">
        <v>19532</v>
      </c>
      <c r="AI40" s="2">
        <v>19655</v>
      </c>
      <c r="AJ40" s="2">
        <v>19582</v>
      </c>
      <c r="AK40" s="2">
        <v>19602</v>
      </c>
      <c r="AL40" s="2">
        <v>19411</v>
      </c>
      <c r="AM40" s="2">
        <v>19328</v>
      </c>
      <c r="AN40" s="2">
        <v>18997</v>
      </c>
      <c r="AO40" s="2">
        <v>18739</v>
      </c>
      <c r="AP40" s="2">
        <v>18545</v>
      </c>
      <c r="AQ40" s="2">
        <v>18561</v>
      </c>
      <c r="AR40" s="2">
        <v>18626</v>
      </c>
      <c r="AS40" s="2">
        <v>18430</v>
      </c>
      <c r="AT40" s="2">
        <v>18803</v>
      </c>
      <c r="AU40" s="2">
        <v>18735</v>
      </c>
      <c r="AV40" s="2">
        <v>18891</v>
      </c>
      <c r="AW40" s="2">
        <v>18757</v>
      </c>
      <c r="AX40" s="2">
        <v>19079</v>
      </c>
      <c r="AY40" s="2">
        <v>19471</v>
      </c>
      <c r="AZ40" s="2">
        <v>19678</v>
      </c>
      <c r="BA40" s="2">
        <v>19970</v>
      </c>
      <c r="BB40" s="2">
        <v>20170</v>
      </c>
      <c r="BC40" s="2">
        <v>20198</v>
      </c>
      <c r="BD40" s="2">
        <v>20458</v>
      </c>
      <c r="BE40" s="2">
        <v>20643</v>
      </c>
      <c r="BF40" s="2">
        <v>20283</v>
      </c>
      <c r="BG40" s="2">
        <v>20356</v>
      </c>
      <c r="BH40" s="2">
        <v>19963</v>
      </c>
      <c r="BI40" s="2">
        <v>20071</v>
      </c>
      <c r="BJ40" s="2">
        <v>19794</v>
      </c>
      <c r="BK40" s="2">
        <v>19666</v>
      </c>
      <c r="BL40" s="2">
        <v>19437</v>
      </c>
      <c r="BM40" s="2">
        <v>19231</v>
      </c>
      <c r="BN40" s="2">
        <v>19305</v>
      </c>
      <c r="BO40" s="2">
        <v>19375</v>
      </c>
      <c r="BP40" s="2">
        <v>19475</v>
      </c>
      <c r="BQ40" s="2">
        <v>19541</v>
      </c>
      <c r="BR40" s="2">
        <v>19639</v>
      </c>
      <c r="BS40" s="2">
        <v>19710</v>
      </c>
      <c r="BT40" s="2">
        <v>19797</v>
      </c>
      <c r="BU40" s="2">
        <v>19887</v>
      </c>
      <c r="BV40" s="2">
        <v>19990</v>
      </c>
      <c r="BW40" s="2">
        <v>20166</v>
      </c>
      <c r="BX40" s="2">
        <v>20336</v>
      </c>
      <c r="BY40" s="2">
        <v>20505</v>
      </c>
      <c r="BZ40" s="2">
        <v>20543</v>
      </c>
      <c r="CA40" s="2">
        <v>20578</v>
      </c>
      <c r="CB40" s="2">
        <v>20620</v>
      </c>
      <c r="CC40" s="2">
        <v>20663</v>
      </c>
      <c r="CD40" s="2">
        <v>20712</v>
      </c>
    </row>
    <row r="41" spans="1:82" x14ac:dyDescent="0.25">
      <c r="A41" s="2" t="str">
        <f>"36 jaar"</f>
        <v>36 jaar</v>
      </c>
      <c r="B41" s="2">
        <v>13879</v>
      </c>
      <c r="C41" s="2">
        <v>13888</v>
      </c>
      <c r="D41" s="2">
        <v>14064</v>
      </c>
      <c r="E41" s="2">
        <v>14040</v>
      </c>
      <c r="F41" s="2">
        <v>14323</v>
      </c>
      <c r="G41" s="2">
        <v>14420</v>
      </c>
      <c r="H41" s="2">
        <v>14846</v>
      </c>
      <c r="I41" s="2">
        <v>14533</v>
      </c>
      <c r="J41" s="2">
        <v>14682</v>
      </c>
      <c r="K41" s="2">
        <v>15105</v>
      </c>
      <c r="L41" s="2">
        <v>15578</v>
      </c>
      <c r="M41" s="2">
        <v>15958</v>
      </c>
      <c r="N41" s="2">
        <v>15909</v>
      </c>
      <c r="O41" s="2">
        <v>15804</v>
      </c>
      <c r="P41" s="2">
        <v>16204</v>
      </c>
      <c r="Q41" s="2">
        <v>16661</v>
      </c>
      <c r="R41" s="2">
        <v>17208</v>
      </c>
      <c r="S41" s="2">
        <v>17173</v>
      </c>
      <c r="T41" s="2">
        <v>17598</v>
      </c>
      <c r="U41" s="2">
        <v>17935</v>
      </c>
      <c r="V41" s="2">
        <v>18355</v>
      </c>
      <c r="W41" s="2">
        <v>18565</v>
      </c>
      <c r="X41" s="2">
        <v>19299</v>
      </c>
      <c r="Y41" s="2">
        <v>19399</v>
      </c>
      <c r="Z41" s="2">
        <v>19799</v>
      </c>
      <c r="AA41" s="2">
        <v>19857</v>
      </c>
      <c r="AB41" s="2">
        <v>20316</v>
      </c>
      <c r="AC41" s="2">
        <v>19286</v>
      </c>
      <c r="AD41" s="2">
        <v>19389</v>
      </c>
      <c r="AE41" s="2">
        <v>18973</v>
      </c>
      <c r="AF41" s="2">
        <v>19207</v>
      </c>
      <c r="AG41" s="2">
        <v>18950</v>
      </c>
      <c r="AH41" s="2">
        <v>18985</v>
      </c>
      <c r="AI41" s="2">
        <v>19158</v>
      </c>
      <c r="AJ41" s="2">
        <v>19254</v>
      </c>
      <c r="AK41" s="2">
        <v>19170</v>
      </c>
      <c r="AL41" s="2">
        <v>19171</v>
      </c>
      <c r="AM41" s="2">
        <v>18997</v>
      </c>
      <c r="AN41" s="2">
        <v>18930</v>
      </c>
      <c r="AO41" s="2">
        <v>18615</v>
      </c>
      <c r="AP41" s="2">
        <v>18368</v>
      </c>
      <c r="AQ41" s="2">
        <v>18189</v>
      </c>
      <c r="AR41" s="2">
        <v>18215</v>
      </c>
      <c r="AS41" s="2">
        <v>18296</v>
      </c>
      <c r="AT41" s="2">
        <v>18112</v>
      </c>
      <c r="AU41" s="2">
        <v>18484</v>
      </c>
      <c r="AV41" s="2">
        <v>18420</v>
      </c>
      <c r="AW41" s="2">
        <v>18572</v>
      </c>
      <c r="AX41" s="2">
        <v>18439</v>
      </c>
      <c r="AY41" s="2">
        <v>18752</v>
      </c>
      <c r="AZ41" s="2">
        <v>19135</v>
      </c>
      <c r="BA41" s="2">
        <v>19338</v>
      </c>
      <c r="BB41" s="2">
        <v>19626</v>
      </c>
      <c r="BC41" s="2">
        <v>19819</v>
      </c>
      <c r="BD41" s="2">
        <v>19844</v>
      </c>
      <c r="BE41" s="2">
        <v>20097</v>
      </c>
      <c r="BF41" s="2">
        <v>20276</v>
      </c>
      <c r="BG41" s="2">
        <v>19925</v>
      </c>
      <c r="BH41" s="2">
        <v>19996</v>
      </c>
      <c r="BI41" s="2">
        <v>19612</v>
      </c>
      <c r="BJ41" s="2">
        <v>19722</v>
      </c>
      <c r="BK41" s="2">
        <v>19449</v>
      </c>
      <c r="BL41" s="2">
        <v>19318</v>
      </c>
      <c r="BM41" s="2">
        <v>19099</v>
      </c>
      <c r="BN41" s="2">
        <v>18894</v>
      </c>
      <c r="BO41" s="2">
        <v>18966</v>
      </c>
      <c r="BP41" s="2">
        <v>19032</v>
      </c>
      <c r="BQ41" s="2">
        <v>19129</v>
      </c>
      <c r="BR41" s="2">
        <v>19197</v>
      </c>
      <c r="BS41" s="2">
        <v>19291</v>
      </c>
      <c r="BT41" s="2">
        <v>19357</v>
      </c>
      <c r="BU41" s="2">
        <v>19445</v>
      </c>
      <c r="BV41" s="2">
        <v>19529</v>
      </c>
      <c r="BW41" s="2">
        <v>19630</v>
      </c>
      <c r="BX41" s="2">
        <v>19801</v>
      </c>
      <c r="BY41" s="2">
        <v>19964</v>
      </c>
      <c r="BZ41" s="2">
        <v>20129</v>
      </c>
      <c r="CA41" s="2">
        <v>20167</v>
      </c>
      <c r="CB41" s="2">
        <v>20202</v>
      </c>
      <c r="CC41" s="2">
        <v>20241</v>
      </c>
      <c r="CD41" s="2">
        <v>20284</v>
      </c>
    </row>
    <row r="42" spans="1:82" x14ac:dyDescent="0.25">
      <c r="A42" s="2" t="str">
        <f>"37 jaar"</f>
        <v>37 jaar</v>
      </c>
      <c r="B42" s="2">
        <v>13740</v>
      </c>
      <c r="C42" s="2">
        <v>13502</v>
      </c>
      <c r="D42" s="2">
        <v>13780</v>
      </c>
      <c r="E42" s="2">
        <v>13861</v>
      </c>
      <c r="F42" s="2">
        <v>13858</v>
      </c>
      <c r="G42" s="2">
        <v>13993</v>
      </c>
      <c r="H42" s="2">
        <v>14278</v>
      </c>
      <c r="I42" s="2">
        <v>14710</v>
      </c>
      <c r="J42" s="2">
        <v>14336</v>
      </c>
      <c r="K42" s="2">
        <v>14651</v>
      </c>
      <c r="L42" s="2">
        <v>14941</v>
      </c>
      <c r="M42" s="2">
        <v>15712</v>
      </c>
      <c r="N42" s="2">
        <v>16037</v>
      </c>
      <c r="O42" s="2">
        <v>15680</v>
      </c>
      <c r="P42" s="2">
        <v>15534</v>
      </c>
      <c r="Q42" s="2">
        <v>16067</v>
      </c>
      <c r="R42" s="2">
        <v>16524</v>
      </c>
      <c r="S42" s="2">
        <v>17253</v>
      </c>
      <c r="T42" s="2">
        <v>17168</v>
      </c>
      <c r="U42" s="2">
        <v>17661</v>
      </c>
      <c r="V42" s="2">
        <v>18123</v>
      </c>
      <c r="W42" s="2">
        <v>18334</v>
      </c>
      <c r="X42" s="2">
        <v>18497</v>
      </c>
      <c r="Y42" s="2">
        <v>19103</v>
      </c>
      <c r="Z42" s="2">
        <v>19256</v>
      </c>
      <c r="AA42" s="2">
        <v>19591</v>
      </c>
      <c r="AB42" s="2">
        <v>19440</v>
      </c>
      <c r="AC42" s="2">
        <v>20023</v>
      </c>
      <c r="AD42" s="2">
        <v>18992</v>
      </c>
      <c r="AE42" s="2">
        <v>19076</v>
      </c>
      <c r="AF42" s="2">
        <v>18685</v>
      </c>
      <c r="AG42" s="2">
        <v>18876</v>
      </c>
      <c r="AH42" s="2">
        <v>18601</v>
      </c>
      <c r="AI42" s="2">
        <v>18611</v>
      </c>
      <c r="AJ42" s="2">
        <v>18755</v>
      </c>
      <c r="AK42" s="2">
        <v>18826</v>
      </c>
      <c r="AL42" s="2">
        <v>18735</v>
      </c>
      <c r="AM42" s="2">
        <v>18744</v>
      </c>
      <c r="AN42" s="2">
        <v>18585</v>
      </c>
      <c r="AO42" s="2">
        <v>18532</v>
      </c>
      <c r="AP42" s="2">
        <v>18231</v>
      </c>
      <c r="AQ42" s="2">
        <v>18007</v>
      </c>
      <c r="AR42" s="2">
        <v>17842</v>
      </c>
      <c r="AS42" s="2">
        <v>17878</v>
      </c>
      <c r="AT42" s="2">
        <v>17973</v>
      </c>
      <c r="AU42" s="2">
        <v>17802</v>
      </c>
      <c r="AV42" s="2">
        <v>18162</v>
      </c>
      <c r="AW42" s="2">
        <v>18102</v>
      </c>
      <c r="AX42" s="2">
        <v>18249</v>
      </c>
      <c r="AY42" s="2">
        <v>18122</v>
      </c>
      <c r="AZ42" s="2">
        <v>18427</v>
      </c>
      <c r="BA42" s="2">
        <v>18802</v>
      </c>
      <c r="BB42" s="2">
        <v>19000</v>
      </c>
      <c r="BC42" s="2">
        <v>19280</v>
      </c>
      <c r="BD42" s="2">
        <v>19466</v>
      </c>
      <c r="BE42" s="2">
        <v>19487</v>
      </c>
      <c r="BF42" s="2">
        <v>19738</v>
      </c>
      <c r="BG42" s="2">
        <v>19912</v>
      </c>
      <c r="BH42" s="2">
        <v>19569</v>
      </c>
      <c r="BI42" s="2">
        <v>19633</v>
      </c>
      <c r="BJ42" s="2">
        <v>19261</v>
      </c>
      <c r="BK42" s="2">
        <v>19372</v>
      </c>
      <c r="BL42" s="2">
        <v>19107</v>
      </c>
      <c r="BM42" s="2">
        <v>18975</v>
      </c>
      <c r="BN42" s="2">
        <v>18754</v>
      </c>
      <c r="BO42" s="2">
        <v>18559</v>
      </c>
      <c r="BP42" s="2">
        <v>18623</v>
      </c>
      <c r="BQ42" s="2">
        <v>18690</v>
      </c>
      <c r="BR42" s="2">
        <v>18785</v>
      </c>
      <c r="BS42" s="2">
        <v>18850</v>
      </c>
      <c r="BT42" s="2">
        <v>18945</v>
      </c>
      <c r="BU42" s="2">
        <v>19007</v>
      </c>
      <c r="BV42" s="2">
        <v>19094</v>
      </c>
      <c r="BW42" s="2">
        <v>19179</v>
      </c>
      <c r="BX42" s="2">
        <v>19272</v>
      </c>
      <c r="BY42" s="2">
        <v>19439</v>
      </c>
      <c r="BZ42" s="2">
        <v>19598</v>
      </c>
      <c r="CA42" s="2">
        <v>19759</v>
      </c>
      <c r="CB42" s="2">
        <v>19799</v>
      </c>
      <c r="CC42" s="2">
        <v>19829</v>
      </c>
      <c r="CD42" s="2">
        <v>19865</v>
      </c>
    </row>
    <row r="43" spans="1:82" x14ac:dyDescent="0.25">
      <c r="A43" s="2" t="str">
        <f>"38 jaar"</f>
        <v>38 jaar</v>
      </c>
      <c r="B43" s="2">
        <v>13676</v>
      </c>
      <c r="C43" s="2">
        <v>13481</v>
      </c>
      <c r="D43" s="2">
        <v>13337</v>
      </c>
      <c r="E43" s="2">
        <v>13618</v>
      </c>
      <c r="F43" s="2">
        <v>13710</v>
      </c>
      <c r="G43" s="2">
        <v>13592</v>
      </c>
      <c r="H43" s="2">
        <v>13861</v>
      </c>
      <c r="I43" s="2">
        <v>14156</v>
      </c>
      <c r="J43" s="2">
        <v>14511</v>
      </c>
      <c r="K43" s="2">
        <v>14178</v>
      </c>
      <c r="L43" s="2">
        <v>14462</v>
      </c>
      <c r="M43" s="2">
        <v>15032</v>
      </c>
      <c r="N43" s="2">
        <v>15752</v>
      </c>
      <c r="O43" s="2">
        <v>15874</v>
      </c>
      <c r="P43" s="2">
        <v>15421</v>
      </c>
      <c r="Q43" s="2">
        <v>15488</v>
      </c>
      <c r="R43" s="2">
        <v>16006</v>
      </c>
      <c r="S43" s="2">
        <v>16625</v>
      </c>
      <c r="T43" s="2">
        <v>17259</v>
      </c>
      <c r="U43" s="2">
        <v>17096</v>
      </c>
      <c r="V43" s="2">
        <v>17813</v>
      </c>
      <c r="W43" s="2">
        <v>18092</v>
      </c>
      <c r="X43" s="2">
        <v>18318</v>
      </c>
      <c r="Y43" s="2">
        <v>18240</v>
      </c>
      <c r="Z43" s="2">
        <v>18868</v>
      </c>
      <c r="AA43" s="2">
        <v>19127</v>
      </c>
      <c r="AB43" s="2">
        <v>19240</v>
      </c>
      <c r="AC43" s="2">
        <v>19114</v>
      </c>
      <c r="AD43" s="2">
        <v>19644</v>
      </c>
      <c r="AE43" s="2">
        <v>18679</v>
      </c>
      <c r="AF43" s="2">
        <v>18747</v>
      </c>
      <c r="AG43" s="2">
        <v>18344</v>
      </c>
      <c r="AH43" s="2">
        <v>18495</v>
      </c>
      <c r="AI43" s="2">
        <v>18212</v>
      </c>
      <c r="AJ43" s="2">
        <v>18206</v>
      </c>
      <c r="AK43" s="2">
        <v>18323</v>
      </c>
      <c r="AL43" s="2">
        <v>18365</v>
      </c>
      <c r="AM43" s="2">
        <v>18293</v>
      </c>
      <c r="AN43" s="2">
        <v>18309</v>
      </c>
      <c r="AO43" s="2">
        <v>18162</v>
      </c>
      <c r="AP43" s="2">
        <v>18116</v>
      </c>
      <c r="AQ43" s="2">
        <v>17841</v>
      </c>
      <c r="AR43" s="2">
        <v>17638</v>
      </c>
      <c r="AS43" s="2">
        <v>17489</v>
      </c>
      <c r="AT43" s="2">
        <v>17534</v>
      </c>
      <c r="AU43" s="2">
        <v>17636</v>
      </c>
      <c r="AV43" s="2">
        <v>17468</v>
      </c>
      <c r="AW43" s="2">
        <v>17825</v>
      </c>
      <c r="AX43" s="2">
        <v>17766</v>
      </c>
      <c r="AY43" s="2">
        <v>17911</v>
      </c>
      <c r="AZ43" s="2">
        <v>17789</v>
      </c>
      <c r="BA43" s="2">
        <v>18085</v>
      </c>
      <c r="BB43" s="2">
        <v>18452</v>
      </c>
      <c r="BC43" s="2">
        <v>18646</v>
      </c>
      <c r="BD43" s="2">
        <v>18917</v>
      </c>
      <c r="BE43" s="2">
        <v>19103</v>
      </c>
      <c r="BF43" s="2">
        <v>19117</v>
      </c>
      <c r="BG43" s="2">
        <v>19363</v>
      </c>
      <c r="BH43" s="2">
        <v>19528</v>
      </c>
      <c r="BI43" s="2">
        <v>19194</v>
      </c>
      <c r="BJ43" s="2">
        <v>19260</v>
      </c>
      <c r="BK43" s="2">
        <v>18890</v>
      </c>
      <c r="BL43" s="2">
        <v>18996</v>
      </c>
      <c r="BM43" s="2">
        <v>18740</v>
      </c>
      <c r="BN43" s="2">
        <v>18607</v>
      </c>
      <c r="BO43" s="2">
        <v>18392</v>
      </c>
      <c r="BP43" s="2">
        <v>18197</v>
      </c>
      <c r="BQ43" s="2">
        <v>18261</v>
      </c>
      <c r="BR43" s="2">
        <v>18325</v>
      </c>
      <c r="BS43" s="2">
        <v>18417</v>
      </c>
      <c r="BT43" s="2">
        <v>18478</v>
      </c>
      <c r="BU43" s="2">
        <v>18571</v>
      </c>
      <c r="BV43" s="2">
        <v>18633</v>
      </c>
      <c r="BW43" s="2">
        <v>18715</v>
      </c>
      <c r="BX43" s="2">
        <v>18798</v>
      </c>
      <c r="BY43" s="2">
        <v>18889</v>
      </c>
      <c r="BZ43" s="2">
        <v>19053</v>
      </c>
      <c r="CA43" s="2">
        <v>19208</v>
      </c>
      <c r="CB43" s="2">
        <v>19364</v>
      </c>
      <c r="CC43" s="2">
        <v>19403</v>
      </c>
      <c r="CD43" s="2">
        <v>19434</v>
      </c>
    </row>
    <row r="44" spans="1:82" x14ac:dyDescent="0.25">
      <c r="A44" s="2" t="str">
        <f>"39 jaar"</f>
        <v>39 jaar</v>
      </c>
      <c r="B44" s="2">
        <v>12964</v>
      </c>
      <c r="C44" s="2">
        <v>13374</v>
      </c>
      <c r="D44" s="2">
        <v>13308</v>
      </c>
      <c r="E44" s="2">
        <v>13194</v>
      </c>
      <c r="F44" s="2">
        <v>13495</v>
      </c>
      <c r="G44" s="2">
        <v>13492</v>
      </c>
      <c r="H44" s="2">
        <v>13439</v>
      </c>
      <c r="I44" s="2">
        <v>13734</v>
      </c>
      <c r="J44" s="2">
        <v>14012</v>
      </c>
      <c r="K44" s="2">
        <v>14405</v>
      </c>
      <c r="L44" s="2">
        <v>14023</v>
      </c>
      <c r="M44" s="2">
        <v>14581</v>
      </c>
      <c r="N44" s="2">
        <v>14994</v>
      </c>
      <c r="O44" s="2">
        <v>15558</v>
      </c>
      <c r="P44" s="2">
        <v>15609</v>
      </c>
      <c r="Q44" s="2">
        <v>15381</v>
      </c>
      <c r="R44" s="2">
        <v>15400</v>
      </c>
      <c r="S44" s="2">
        <v>16023</v>
      </c>
      <c r="T44" s="2">
        <v>16639</v>
      </c>
      <c r="U44" s="2">
        <v>17293</v>
      </c>
      <c r="V44" s="2">
        <v>17257</v>
      </c>
      <c r="W44" s="2">
        <v>17704</v>
      </c>
      <c r="X44" s="2">
        <v>17966</v>
      </c>
      <c r="Y44" s="2">
        <v>18141</v>
      </c>
      <c r="Z44" s="2">
        <v>17987</v>
      </c>
      <c r="AA44" s="2">
        <v>18646</v>
      </c>
      <c r="AB44" s="2">
        <v>18761</v>
      </c>
      <c r="AC44" s="2">
        <v>18932</v>
      </c>
      <c r="AD44" s="2">
        <v>18808</v>
      </c>
      <c r="AE44" s="2">
        <v>19310</v>
      </c>
      <c r="AF44" s="2">
        <v>18402</v>
      </c>
      <c r="AG44" s="2">
        <v>18422</v>
      </c>
      <c r="AH44" s="2">
        <v>18021</v>
      </c>
      <c r="AI44" s="2">
        <v>18135</v>
      </c>
      <c r="AJ44" s="2">
        <v>17846</v>
      </c>
      <c r="AK44" s="2">
        <v>17825</v>
      </c>
      <c r="AL44" s="2">
        <v>17920</v>
      </c>
      <c r="AM44" s="2">
        <v>17965</v>
      </c>
      <c r="AN44" s="2">
        <v>17911</v>
      </c>
      <c r="AO44" s="2">
        <v>17929</v>
      </c>
      <c r="AP44" s="2">
        <v>17791</v>
      </c>
      <c r="AQ44" s="2">
        <v>17763</v>
      </c>
      <c r="AR44" s="2">
        <v>17502</v>
      </c>
      <c r="AS44" s="2">
        <v>17315</v>
      </c>
      <c r="AT44" s="2">
        <v>17179</v>
      </c>
      <c r="AU44" s="2">
        <v>17232</v>
      </c>
      <c r="AV44" s="2">
        <v>17335</v>
      </c>
      <c r="AW44" s="2">
        <v>17168</v>
      </c>
      <c r="AX44" s="2">
        <v>17522</v>
      </c>
      <c r="AY44" s="2">
        <v>17464</v>
      </c>
      <c r="AZ44" s="2">
        <v>17605</v>
      </c>
      <c r="BA44" s="2">
        <v>17489</v>
      </c>
      <c r="BB44" s="2">
        <v>17774</v>
      </c>
      <c r="BC44" s="2">
        <v>18137</v>
      </c>
      <c r="BD44" s="2">
        <v>18324</v>
      </c>
      <c r="BE44" s="2">
        <v>18589</v>
      </c>
      <c r="BF44" s="2">
        <v>18768</v>
      </c>
      <c r="BG44" s="2">
        <v>18782</v>
      </c>
      <c r="BH44" s="2">
        <v>19017</v>
      </c>
      <c r="BI44" s="2">
        <v>19178</v>
      </c>
      <c r="BJ44" s="2">
        <v>18855</v>
      </c>
      <c r="BK44" s="2">
        <v>18919</v>
      </c>
      <c r="BL44" s="2">
        <v>18555</v>
      </c>
      <c r="BM44" s="2">
        <v>18660</v>
      </c>
      <c r="BN44" s="2">
        <v>18408</v>
      </c>
      <c r="BO44" s="2">
        <v>18278</v>
      </c>
      <c r="BP44" s="2">
        <v>18070</v>
      </c>
      <c r="BQ44" s="2">
        <v>17877</v>
      </c>
      <c r="BR44" s="2">
        <v>17937</v>
      </c>
      <c r="BS44" s="2">
        <v>18001</v>
      </c>
      <c r="BT44" s="2">
        <v>18095</v>
      </c>
      <c r="BU44" s="2">
        <v>18149</v>
      </c>
      <c r="BV44" s="2">
        <v>18238</v>
      </c>
      <c r="BW44" s="2">
        <v>18299</v>
      </c>
      <c r="BX44" s="2">
        <v>18378</v>
      </c>
      <c r="BY44" s="2">
        <v>18457</v>
      </c>
      <c r="BZ44" s="2">
        <v>18546</v>
      </c>
      <c r="CA44" s="2">
        <v>18705</v>
      </c>
      <c r="CB44" s="2">
        <v>18856</v>
      </c>
      <c r="CC44" s="2">
        <v>19005</v>
      </c>
      <c r="CD44" s="2">
        <v>19044</v>
      </c>
    </row>
    <row r="45" spans="1:82" x14ac:dyDescent="0.25">
      <c r="A45" s="2" t="str">
        <f>"40 jaar"</f>
        <v>40 jaar</v>
      </c>
      <c r="B45" s="2">
        <v>13155</v>
      </c>
      <c r="C45" s="2">
        <v>12630</v>
      </c>
      <c r="D45" s="2">
        <v>13269</v>
      </c>
      <c r="E45" s="2">
        <v>13071</v>
      </c>
      <c r="F45" s="2">
        <v>13160</v>
      </c>
      <c r="G45" s="2">
        <v>13305</v>
      </c>
      <c r="H45" s="2">
        <v>13354</v>
      </c>
      <c r="I45" s="2">
        <v>13286</v>
      </c>
      <c r="J45" s="2">
        <v>13555</v>
      </c>
      <c r="K45" s="2">
        <v>13871</v>
      </c>
      <c r="L45" s="2">
        <v>14231</v>
      </c>
      <c r="M45" s="2">
        <v>14026</v>
      </c>
      <c r="N45" s="2">
        <v>14570</v>
      </c>
      <c r="O45" s="2">
        <v>14825</v>
      </c>
      <c r="P45" s="2">
        <v>15423</v>
      </c>
      <c r="Q45" s="2">
        <v>15525</v>
      </c>
      <c r="R45" s="2">
        <v>15299</v>
      </c>
      <c r="S45" s="2">
        <v>15411</v>
      </c>
      <c r="T45" s="2">
        <v>16033</v>
      </c>
      <c r="U45" s="2">
        <v>16734</v>
      </c>
      <c r="V45" s="2">
        <v>17504</v>
      </c>
      <c r="W45" s="2">
        <v>17295</v>
      </c>
      <c r="X45" s="2">
        <v>17622</v>
      </c>
      <c r="Y45" s="2">
        <v>17740</v>
      </c>
      <c r="Z45" s="2">
        <v>18006</v>
      </c>
      <c r="AA45" s="2">
        <v>17819</v>
      </c>
      <c r="AB45" s="2">
        <v>18280</v>
      </c>
      <c r="AC45" s="2">
        <v>18435</v>
      </c>
      <c r="AD45" s="2">
        <v>18609</v>
      </c>
      <c r="AE45" s="2">
        <v>18491</v>
      </c>
      <c r="AF45" s="2">
        <v>18960</v>
      </c>
      <c r="AG45" s="2">
        <v>18081</v>
      </c>
      <c r="AH45" s="2">
        <v>18064</v>
      </c>
      <c r="AI45" s="2">
        <v>17665</v>
      </c>
      <c r="AJ45" s="2">
        <v>17749</v>
      </c>
      <c r="AK45" s="2">
        <v>17459</v>
      </c>
      <c r="AL45" s="2">
        <v>17422</v>
      </c>
      <c r="AM45" s="2">
        <v>17522</v>
      </c>
      <c r="AN45" s="2">
        <v>17567</v>
      </c>
      <c r="AO45" s="2">
        <v>17532</v>
      </c>
      <c r="AP45" s="2">
        <v>17557</v>
      </c>
      <c r="AQ45" s="2">
        <v>17433</v>
      </c>
      <c r="AR45" s="2">
        <v>17420</v>
      </c>
      <c r="AS45" s="2">
        <v>17173</v>
      </c>
      <c r="AT45" s="2">
        <v>17003</v>
      </c>
      <c r="AU45" s="2">
        <v>16880</v>
      </c>
      <c r="AV45" s="2">
        <v>16930</v>
      </c>
      <c r="AW45" s="2">
        <v>17033</v>
      </c>
      <c r="AX45" s="2">
        <v>16868</v>
      </c>
      <c r="AY45" s="2">
        <v>17218</v>
      </c>
      <c r="AZ45" s="2">
        <v>17159</v>
      </c>
      <c r="BA45" s="2">
        <v>17300</v>
      </c>
      <c r="BB45" s="2">
        <v>17185</v>
      </c>
      <c r="BC45" s="2">
        <v>17464</v>
      </c>
      <c r="BD45" s="2">
        <v>17823</v>
      </c>
      <c r="BE45" s="2">
        <v>17999</v>
      </c>
      <c r="BF45" s="2">
        <v>18258</v>
      </c>
      <c r="BG45" s="2">
        <v>18431</v>
      </c>
      <c r="BH45" s="2">
        <v>18446</v>
      </c>
      <c r="BI45" s="2">
        <v>18675</v>
      </c>
      <c r="BJ45" s="2">
        <v>18832</v>
      </c>
      <c r="BK45" s="2">
        <v>18514</v>
      </c>
      <c r="BL45" s="2">
        <v>18580</v>
      </c>
      <c r="BM45" s="2">
        <v>18223</v>
      </c>
      <c r="BN45" s="2">
        <v>18324</v>
      </c>
      <c r="BO45" s="2">
        <v>18078</v>
      </c>
      <c r="BP45" s="2">
        <v>17949</v>
      </c>
      <c r="BQ45" s="2">
        <v>17745</v>
      </c>
      <c r="BR45" s="2">
        <v>17556</v>
      </c>
      <c r="BS45" s="2">
        <v>17618</v>
      </c>
      <c r="BT45" s="2">
        <v>17678</v>
      </c>
      <c r="BU45" s="2">
        <v>17770</v>
      </c>
      <c r="BV45" s="2">
        <v>17820</v>
      </c>
      <c r="BW45" s="2">
        <v>17908</v>
      </c>
      <c r="BX45" s="2">
        <v>17963</v>
      </c>
      <c r="BY45" s="2">
        <v>18045</v>
      </c>
      <c r="BZ45" s="2">
        <v>18123</v>
      </c>
      <c r="CA45" s="2">
        <v>18204</v>
      </c>
      <c r="CB45" s="2">
        <v>18361</v>
      </c>
      <c r="CC45" s="2">
        <v>18505</v>
      </c>
      <c r="CD45" s="2">
        <v>18654</v>
      </c>
    </row>
    <row r="46" spans="1:82" x14ac:dyDescent="0.25">
      <c r="A46" s="2" t="str">
        <f>"41 jaar"</f>
        <v>41 jaar</v>
      </c>
      <c r="B46" s="2">
        <v>12641</v>
      </c>
      <c r="C46" s="2">
        <v>12861</v>
      </c>
      <c r="D46" s="2">
        <v>12537</v>
      </c>
      <c r="E46" s="2">
        <v>13098</v>
      </c>
      <c r="F46" s="2">
        <v>13028</v>
      </c>
      <c r="G46" s="2">
        <v>12901</v>
      </c>
      <c r="H46" s="2">
        <v>13195</v>
      </c>
      <c r="I46" s="2">
        <v>13245</v>
      </c>
      <c r="J46" s="2">
        <v>13156</v>
      </c>
      <c r="K46" s="2">
        <v>13363</v>
      </c>
      <c r="L46" s="2">
        <v>13755</v>
      </c>
      <c r="M46" s="2">
        <v>14262</v>
      </c>
      <c r="N46" s="2">
        <v>14099</v>
      </c>
      <c r="O46" s="2">
        <v>14342</v>
      </c>
      <c r="P46" s="2">
        <v>14640</v>
      </c>
      <c r="Q46" s="2">
        <v>15345</v>
      </c>
      <c r="R46" s="2">
        <v>15373</v>
      </c>
      <c r="S46" s="2">
        <v>15313</v>
      </c>
      <c r="T46" s="2">
        <v>15410</v>
      </c>
      <c r="U46" s="2">
        <v>16163</v>
      </c>
      <c r="V46" s="2">
        <v>16899</v>
      </c>
      <c r="W46" s="2">
        <v>17489</v>
      </c>
      <c r="X46" s="2">
        <v>17233</v>
      </c>
      <c r="Y46" s="2">
        <v>17462</v>
      </c>
      <c r="Z46" s="2">
        <v>17593</v>
      </c>
      <c r="AA46" s="2">
        <v>17873</v>
      </c>
      <c r="AB46" s="2">
        <v>17529</v>
      </c>
      <c r="AC46" s="2">
        <v>18047</v>
      </c>
      <c r="AD46" s="2">
        <v>18241</v>
      </c>
      <c r="AE46" s="2">
        <v>18413</v>
      </c>
      <c r="AF46" s="2">
        <v>18293</v>
      </c>
      <c r="AG46" s="2">
        <v>18718</v>
      </c>
      <c r="AH46" s="2">
        <v>17861</v>
      </c>
      <c r="AI46" s="2">
        <v>17819</v>
      </c>
      <c r="AJ46" s="2">
        <v>17416</v>
      </c>
      <c r="AK46" s="2">
        <v>17484</v>
      </c>
      <c r="AL46" s="2">
        <v>17189</v>
      </c>
      <c r="AM46" s="2">
        <v>17166</v>
      </c>
      <c r="AN46" s="2">
        <v>17265</v>
      </c>
      <c r="AO46" s="2">
        <v>17311</v>
      </c>
      <c r="AP46" s="2">
        <v>17286</v>
      </c>
      <c r="AQ46" s="2">
        <v>17316</v>
      </c>
      <c r="AR46" s="2">
        <v>17205</v>
      </c>
      <c r="AS46" s="2">
        <v>17201</v>
      </c>
      <c r="AT46" s="2">
        <v>16965</v>
      </c>
      <c r="AU46" s="2">
        <v>16809</v>
      </c>
      <c r="AV46" s="2">
        <v>16688</v>
      </c>
      <c r="AW46" s="2">
        <v>16735</v>
      </c>
      <c r="AX46" s="2">
        <v>16841</v>
      </c>
      <c r="AY46" s="2">
        <v>16677</v>
      </c>
      <c r="AZ46" s="2">
        <v>17023</v>
      </c>
      <c r="BA46" s="2">
        <v>16965</v>
      </c>
      <c r="BB46" s="2">
        <v>17105</v>
      </c>
      <c r="BC46" s="2">
        <v>16992</v>
      </c>
      <c r="BD46" s="2">
        <v>17264</v>
      </c>
      <c r="BE46" s="2">
        <v>17618</v>
      </c>
      <c r="BF46" s="2">
        <v>17790</v>
      </c>
      <c r="BG46" s="2">
        <v>18042</v>
      </c>
      <c r="BH46" s="2">
        <v>18209</v>
      </c>
      <c r="BI46" s="2">
        <v>18224</v>
      </c>
      <c r="BJ46" s="2">
        <v>18449</v>
      </c>
      <c r="BK46" s="2">
        <v>18600</v>
      </c>
      <c r="BL46" s="2">
        <v>18292</v>
      </c>
      <c r="BM46" s="2">
        <v>18355</v>
      </c>
      <c r="BN46" s="2">
        <v>18002</v>
      </c>
      <c r="BO46" s="2">
        <v>18106</v>
      </c>
      <c r="BP46" s="2">
        <v>17863</v>
      </c>
      <c r="BQ46" s="2">
        <v>17737</v>
      </c>
      <c r="BR46" s="2">
        <v>17535</v>
      </c>
      <c r="BS46" s="2">
        <v>17347</v>
      </c>
      <c r="BT46" s="2">
        <v>17409</v>
      </c>
      <c r="BU46" s="2">
        <v>17473</v>
      </c>
      <c r="BV46" s="2">
        <v>17565</v>
      </c>
      <c r="BW46" s="2">
        <v>17609</v>
      </c>
      <c r="BX46" s="2">
        <v>17696</v>
      </c>
      <c r="BY46" s="2">
        <v>17745</v>
      </c>
      <c r="BZ46" s="2">
        <v>17825</v>
      </c>
      <c r="CA46" s="2">
        <v>17901</v>
      </c>
      <c r="CB46" s="2">
        <v>17979</v>
      </c>
      <c r="CC46" s="2">
        <v>18135</v>
      </c>
      <c r="CD46" s="2">
        <v>18272</v>
      </c>
    </row>
    <row r="47" spans="1:82" x14ac:dyDescent="0.25">
      <c r="A47" s="2" t="str">
        <f>"42 jaar"</f>
        <v>42 jaar</v>
      </c>
      <c r="B47" s="2">
        <v>12811</v>
      </c>
      <c r="C47" s="2">
        <v>12443</v>
      </c>
      <c r="D47" s="2">
        <v>12735</v>
      </c>
      <c r="E47" s="2">
        <v>12416</v>
      </c>
      <c r="F47" s="2">
        <v>12959</v>
      </c>
      <c r="G47" s="2">
        <v>12811</v>
      </c>
      <c r="H47" s="2">
        <v>12797</v>
      </c>
      <c r="I47" s="2">
        <v>13118</v>
      </c>
      <c r="J47" s="2">
        <v>13114</v>
      </c>
      <c r="K47" s="2">
        <v>13007</v>
      </c>
      <c r="L47" s="2">
        <v>13297</v>
      </c>
      <c r="M47" s="2">
        <v>13811</v>
      </c>
      <c r="N47" s="2">
        <v>14288</v>
      </c>
      <c r="O47" s="2">
        <v>13923</v>
      </c>
      <c r="P47" s="2">
        <v>14156</v>
      </c>
      <c r="Q47" s="2">
        <v>14551</v>
      </c>
      <c r="R47" s="2">
        <v>15269</v>
      </c>
      <c r="S47" s="2">
        <v>15277</v>
      </c>
      <c r="T47" s="2">
        <v>15367</v>
      </c>
      <c r="U47" s="2">
        <v>15418</v>
      </c>
      <c r="V47" s="2">
        <v>16396</v>
      </c>
      <c r="W47" s="2">
        <v>16976</v>
      </c>
      <c r="X47" s="2">
        <v>17443</v>
      </c>
      <c r="Y47" s="2">
        <v>16986</v>
      </c>
      <c r="Z47" s="2">
        <v>17317</v>
      </c>
      <c r="AA47" s="2">
        <v>17454</v>
      </c>
      <c r="AB47" s="2">
        <v>17658</v>
      </c>
      <c r="AC47" s="2">
        <v>17295</v>
      </c>
      <c r="AD47" s="2">
        <v>17808</v>
      </c>
      <c r="AE47" s="2">
        <v>17998</v>
      </c>
      <c r="AF47" s="2">
        <v>18163</v>
      </c>
      <c r="AG47" s="2">
        <v>18024</v>
      </c>
      <c r="AH47" s="2">
        <v>18414</v>
      </c>
      <c r="AI47" s="2">
        <v>17576</v>
      </c>
      <c r="AJ47" s="2">
        <v>17510</v>
      </c>
      <c r="AK47" s="2">
        <v>17102</v>
      </c>
      <c r="AL47" s="2">
        <v>17152</v>
      </c>
      <c r="AM47" s="2">
        <v>16877</v>
      </c>
      <c r="AN47" s="2">
        <v>16859</v>
      </c>
      <c r="AO47" s="2">
        <v>16966</v>
      </c>
      <c r="AP47" s="2">
        <v>17004</v>
      </c>
      <c r="AQ47" s="2">
        <v>16994</v>
      </c>
      <c r="AR47" s="2">
        <v>17032</v>
      </c>
      <c r="AS47" s="2">
        <v>16931</v>
      </c>
      <c r="AT47" s="2">
        <v>16937</v>
      </c>
      <c r="AU47" s="2">
        <v>16714</v>
      </c>
      <c r="AV47" s="2">
        <v>16564</v>
      </c>
      <c r="AW47" s="2">
        <v>16448</v>
      </c>
      <c r="AX47" s="2">
        <v>16498</v>
      </c>
      <c r="AY47" s="2">
        <v>16602</v>
      </c>
      <c r="AZ47" s="2">
        <v>16445</v>
      </c>
      <c r="BA47" s="2">
        <v>16782</v>
      </c>
      <c r="BB47" s="2">
        <v>16722</v>
      </c>
      <c r="BC47" s="2">
        <v>16864</v>
      </c>
      <c r="BD47" s="2">
        <v>16750</v>
      </c>
      <c r="BE47" s="2">
        <v>17018</v>
      </c>
      <c r="BF47" s="2">
        <v>17366</v>
      </c>
      <c r="BG47" s="2">
        <v>17538</v>
      </c>
      <c r="BH47" s="2">
        <v>17788</v>
      </c>
      <c r="BI47" s="2">
        <v>17947</v>
      </c>
      <c r="BJ47" s="2">
        <v>17958</v>
      </c>
      <c r="BK47" s="2">
        <v>18181</v>
      </c>
      <c r="BL47" s="2">
        <v>18331</v>
      </c>
      <c r="BM47" s="2">
        <v>18026</v>
      </c>
      <c r="BN47" s="2">
        <v>18091</v>
      </c>
      <c r="BO47" s="2">
        <v>17739</v>
      </c>
      <c r="BP47" s="2">
        <v>17842</v>
      </c>
      <c r="BQ47" s="2">
        <v>17603</v>
      </c>
      <c r="BR47" s="2">
        <v>17480</v>
      </c>
      <c r="BS47" s="2">
        <v>17276</v>
      </c>
      <c r="BT47" s="2">
        <v>17086</v>
      </c>
      <c r="BU47" s="2">
        <v>17148</v>
      </c>
      <c r="BV47" s="2">
        <v>17212</v>
      </c>
      <c r="BW47" s="2">
        <v>17306</v>
      </c>
      <c r="BX47" s="2">
        <v>17349</v>
      </c>
      <c r="BY47" s="2">
        <v>17437</v>
      </c>
      <c r="BZ47" s="2">
        <v>17482</v>
      </c>
      <c r="CA47" s="2">
        <v>17558</v>
      </c>
      <c r="CB47" s="2">
        <v>17632</v>
      </c>
      <c r="CC47" s="2">
        <v>17707</v>
      </c>
      <c r="CD47" s="2">
        <v>17860</v>
      </c>
    </row>
    <row r="48" spans="1:82" x14ac:dyDescent="0.25">
      <c r="A48" s="2" t="str">
        <f>"43 jaar"</f>
        <v>43 jaar</v>
      </c>
      <c r="B48" s="2">
        <v>12951</v>
      </c>
      <c r="C48" s="2">
        <v>12608</v>
      </c>
      <c r="D48" s="2">
        <v>12292</v>
      </c>
      <c r="E48" s="2">
        <v>12608</v>
      </c>
      <c r="F48" s="2">
        <v>12304</v>
      </c>
      <c r="G48" s="2">
        <v>12848</v>
      </c>
      <c r="H48" s="2">
        <v>12730</v>
      </c>
      <c r="I48" s="2">
        <v>12688</v>
      </c>
      <c r="J48" s="2">
        <v>12986</v>
      </c>
      <c r="K48" s="2">
        <v>13042</v>
      </c>
      <c r="L48" s="2">
        <v>12910</v>
      </c>
      <c r="M48" s="2">
        <v>13254</v>
      </c>
      <c r="N48" s="2">
        <v>13797</v>
      </c>
      <c r="O48" s="2">
        <v>14157</v>
      </c>
      <c r="P48" s="2">
        <v>13797</v>
      </c>
      <c r="Q48" s="2">
        <v>14079</v>
      </c>
      <c r="R48" s="2">
        <v>14484</v>
      </c>
      <c r="S48" s="2">
        <v>15275</v>
      </c>
      <c r="T48" s="2">
        <v>15284</v>
      </c>
      <c r="U48" s="2">
        <v>15344</v>
      </c>
      <c r="V48" s="2">
        <v>15596</v>
      </c>
      <c r="W48" s="2">
        <v>16449</v>
      </c>
      <c r="X48" s="2">
        <v>16974</v>
      </c>
      <c r="Y48" s="2">
        <v>17255</v>
      </c>
      <c r="Z48" s="2">
        <v>16853</v>
      </c>
      <c r="AA48" s="2">
        <v>17183</v>
      </c>
      <c r="AB48" s="2">
        <v>17216</v>
      </c>
      <c r="AC48" s="2">
        <v>17437</v>
      </c>
      <c r="AD48" s="2">
        <v>17108</v>
      </c>
      <c r="AE48" s="2">
        <v>17601</v>
      </c>
      <c r="AF48" s="2">
        <v>17791</v>
      </c>
      <c r="AG48" s="2">
        <v>17930</v>
      </c>
      <c r="AH48" s="2">
        <v>17778</v>
      </c>
      <c r="AI48" s="2">
        <v>18132</v>
      </c>
      <c r="AJ48" s="2">
        <v>17311</v>
      </c>
      <c r="AK48" s="2">
        <v>17222</v>
      </c>
      <c r="AL48" s="2">
        <v>16820</v>
      </c>
      <c r="AM48" s="2">
        <v>16871</v>
      </c>
      <c r="AN48" s="2">
        <v>16613</v>
      </c>
      <c r="AO48" s="2">
        <v>16601</v>
      </c>
      <c r="AP48" s="2">
        <v>16710</v>
      </c>
      <c r="AQ48" s="2">
        <v>16753</v>
      </c>
      <c r="AR48" s="2">
        <v>16750</v>
      </c>
      <c r="AS48" s="2">
        <v>16797</v>
      </c>
      <c r="AT48" s="2">
        <v>16701</v>
      </c>
      <c r="AU48" s="2">
        <v>16717</v>
      </c>
      <c r="AV48" s="2">
        <v>16499</v>
      </c>
      <c r="AW48" s="2">
        <v>16351</v>
      </c>
      <c r="AX48" s="2">
        <v>16236</v>
      </c>
      <c r="AY48" s="2">
        <v>16292</v>
      </c>
      <c r="AZ48" s="2">
        <v>16394</v>
      </c>
      <c r="BA48" s="2">
        <v>16237</v>
      </c>
      <c r="BB48" s="2">
        <v>16570</v>
      </c>
      <c r="BC48" s="2">
        <v>16511</v>
      </c>
      <c r="BD48" s="2">
        <v>16655</v>
      </c>
      <c r="BE48" s="2">
        <v>16541</v>
      </c>
      <c r="BF48" s="2">
        <v>16810</v>
      </c>
      <c r="BG48" s="2">
        <v>17150</v>
      </c>
      <c r="BH48" s="2">
        <v>17319</v>
      </c>
      <c r="BI48" s="2">
        <v>17564</v>
      </c>
      <c r="BJ48" s="2">
        <v>17722</v>
      </c>
      <c r="BK48" s="2">
        <v>17731</v>
      </c>
      <c r="BL48" s="2">
        <v>17948</v>
      </c>
      <c r="BM48" s="2">
        <v>18098</v>
      </c>
      <c r="BN48" s="2">
        <v>17796</v>
      </c>
      <c r="BO48" s="2">
        <v>17861</v>
      </c>
      <c r="BP48" s="2">
        <v>17512</v>
      </c>
      <c r="BQ48" s="2">
        <v>17615</v>
      </c>
      <c r="BR48" s="2">
        <v>17377</v>
      </c>
      <c r="BS48" s="2">
        <v>17256</v>
      </c>
      <c r="BT48" s="2">
        <v>17051</v>
      </c>
      <c r="BU48" s="2">
        <v>16866</v>
      </c>
      <c r="BV48" s="2">
        <v>16925</v>
      </c>
      <c r="BW48" s="2">
        <v>16988</v>
      </c>
      <c r="BX48" s="2">
        <v>17083</v>
      </c>
      <c r="BY48" s="2">
        <v>17125</v>
      </c>
      <c r="BZ48" s="2">
        <v>17211</v>
      </c>
      <c r="CA48" s="2">
        <v>17252</v>
      </c>
      <c r="CB48" s="2">
        <v>17330</v>
      </c>
      <c r="CC48" s="2">
        <v>17402</v>
      </c>
      <c r="CD48" s="2">
        <v>17476</v>
      </c>
    </row>
    <row r="49" spans="1:82" x14ac:dyDescent="0.25">
      <c r="A49" s="2" t="str">
        <f>"44 jaar"</f>
        <v>44 jaar</v>
      </c>
      <c r="B49" s="2">
        <v>12833</v>
      </c>
      <c r="C49" s="2">
        <v>12688</v>
      </c>
      <c r="D49" s="2">
        <v>12482</v>
      </c>
      <c r="E49" s="2">
        <v>12195</v>
      </c>
      <c r="F49" s="2">
        <v>12566</v>
      </c>
      <c r="G49" s="2">
        <v>12170</v>
      </c>
      <c r="H49" s="2">
        <v>12757</v>
      </c>
      <c r="I49" s="2">
        <v>12628</v>
      </c>
      <c r="J49" s="2">
        <v>12585</v>
      </c>
      <c r="K49" s="2">
        <v>12895</v>
      </c>
      <c r="L49" s="2">
        <v>12938</v>
      </c>
      <c r="M49" s="2">
        <v>12955</v>
      </c>
      <c r="N49" s="2">
        <v>13307</v>
      </c>
      <c r="O49" s="2">
        <v>13664</v>
      </c>
      <c r="P49" s="2">
        <v>14065</v>
      </c>
      <c r="Q49" s="2">
        <v>13790</v>
      </c>
      <c r="R49" s="2">
        <v>14026</v>
      </c>
      <c r="S49" s="2">
        <v>14471</v>
      </c>
      <c r="T49" s="2">
        <v>15236</v>
      </c>
      <c r="U49" s="2">
        <v>15299</v>
      </c>
      <c r="V49" s="2">
        <v>15496</v>
      </c>
      <c r="W49" s="2">
        <v>15646</v>
      </c>
      <c r="X49" s="2">
        <v>16455</v>
      </c>
      <c r="Y49" s="2">
        <v>16800</v>
      </c>
      <c r="Z49" s="2">
        <v>17089</v>
      </c>
      <c r="AA49" s="2">
        <v>16844</v>
      </c>
      <c r="AB49" s="2">
        <v>16936</v>
      </c>
      <c r="AC49" s="2">
        <v>17037</v>
      </c>
      <c r="AD49" s="2">
        <v>17244</v>
      </c>
      <c r="AE49" s="2">
        <v>16933</v>
      </c>
      <c r="AF49" s="2">
        <v>17403</v>
      </c>
      <c r="AG49" s="2">
        <v>17568</v>
      </c>
      <c r="AH49" s="2">
        <v>17685</v>
      </c>
      <c r="AI49" s="2">
        <v>17520</v>
      </c>
      <c r="AJ49" s="2">
        <v>17843</v>
      </c>
      <c r="AK49" s="2">
        <v>17038</v>
      </c>
      <c r="AL49" s="2">
        <v>16936</v>
      </c>
      <c r="AM49" s="2">
        <v>16552</v>
      </c>
      <c r="AN49" s="2">
        <v>16608</v>
      </c>
      <c r="AO49" s="2">
        <v>16360</v>
      </c>
      <c r="AP49" s="2">
        <v>16355</v>
      </c>
      <c r="AQ49" s="2">
        <v>16471</v>
      </c>
      <c r="AR49" s="2">
        <v>16518</v>
      </c>
      <c r="AS49" s="2">
        <v>16528</v>
      </c>
      <c r="AT49" s="2">
        <v>16576</v>
      </c>
      <c r="AU49" s="2">
        <v>16488</v>
      </c>
      <c r="AV49" s="2">
        <v>16511</v>
      </c>
      <c r="AW49" s="2">
        <v>16295</v>
      </c>
      <c r="AX49" s="2">
        <v>16146</v>
      </c>
      <c r="AY49" s="2">
        <v>16034</v>
      </c>
      <c r="AZ49" s="2">
        <v>16093</v>
      </c>
      <c r="BA49" s="2">
        <v>16195</v>
      </c>
      <c r="BB49" s="2">
        <v>16039</v>
      </c>
      <c r="BC49" s="2">
        <v>16374</v>
      </c>
      <c r="BD49" s="2">
        <v>16312</v>
      </c>
      <c r="BE49" s="2">
        <v>16455</v>
      </c>
      <c r="BF49" s="2">
        <v>16340</v>
      </c>
      <c r="BG49" s="2">
        <v>16607</v>
      </c>
      <c r="BH49" s="2">
        <v>16939</v>
      </c>
      <c r="BI49" s="2">
        <v>17105</v>
      </c>
      <c r="BJ49" s="2">
        <v>17346</v>
      </c>
      <c r="BK49" s="2">
        <v>17502</v>
      </c>
      <c r="BL49" s="2">
        <v>17509</v>
      </c>
      <c r="BM49" s="2">
        <v>17726</v>
      </c>
      <c r="BN49" s="2">
        <v>17871</v>
      </c>
      <c r="BO49" s="2">
        <v>17575</v>
      </c>
      <c r="BP49" s="2">
        <v>17640</v>
      </c>
      <c r="BQ49" s="2">
        <v>17292</v>
      </c>
      <c r="BR49" s="2">
        <v>17398</v>
      </c>
      <c r="BS49" s="2">
        <v>17165</v>
      </c>
      <c r="BT49" s="2">
        <v>17039</v>
      </c>
      <c r="BU49" s="2">
        <v>16838</v>
      </c>
      <c r="BV49" s="2">
        <v>16654</v>
      </c>
      <c r="BW49" s="2">
        <v>16713</v>
      </c>
      <c r="BX49" s="2">
        <v>16774</v>
      </c>
      <c r="BY49" s="2">
        <v>16867</v>
      </c>
      <c r="BZ49" s="2">
        <v>16910</v>
      </c>
      <c r="CA49" s="2">
        <v>16994</v>
      </c>
      <c r="CB49" s="2">
        <v>17033</v>
      </c>
      <c r="CC49" s="2">
        <v>17111</v>
      </c>
      <c r="CD49" s="2">
        <v>17185</v>
      </c>
    </row>
    <row r="50" spans="1:82" x14ac:dyDescent="0.25">
      <c r="A50" s="2" t="str">
        <f>"45 jaar"</f>
        <v>45 jaar</v>
      </c>
      <c r="B50" s="2">
        <v>11077</v>
      </c>
      <c r="C50" s="2">
        <v>12637</v>
      </c>
      <c r="D50" s="2">
        <v>12638</v>
      </c>
      <c r="E50" s="2">
        <v>12328</v>
      </c>
      <c r="F50" s="2">
        <v>12132</v>
      </c>
      <c r="G50" s="2">
        <v>12453</v>
      </c>
      <c r="H50" s="2">
        <v>12106</v>
      </c>
      <c r="I50" s="2">
        <v>12673</v>
      </c>
      <c r="J50" s="2">
        <v>12519</v>
      </c>
      <c r="K50" s="2">
        <v>12451</v>
      </c>
      <c r="L50" s="2">
        <v>12759</v>
      </c>
      <c r="M50" s="2">
        <v>12917</v>
      </c>
      <c r="N50" s="2">
        <v>13021</v>
      </c>
      <c r="O50" s="2">
        <v>13189</v>
      </c>
      <c r="P50" s="2">
        <v>13604</v>
      </c>
      <c r="Q50" s="2">
        <v>13975</v>
      </c>
      <c r="R50" s="2">
        <v>13743</v>
      </c>
      <c r="S50" s="2">
        <v>14029</v>
      </c>
      <c r="T50" s="2">
        <v>14469</v>
      </c>
      <c r="U50" s="2">
        <v>15315</v>
      </c>
      <c r="V50" s="2">
        <v>15476</v>
      </c>
      <c r="W50" s="2">
        <v>15521</v>
      </c>
      <c r="X50" s="2">
        <v>15537</v>
      </c>
      <c r="Y50" s="2">
        <v>16344</v>
      </c>
      <c r="Z50" s="2">
        <v>16647</v>
      </c>
      <c r="AA50" s="2">
        <v>17023</v>
      </c>
      <c r="AB50" s="2">
        <v>16576</v>
      </c>
      <c r="AC50" s="2">
        <v>16815</v>
      </c>
      <c r="AD50" s="2">
        <v>16839</v>
      </c>
      <c r="AE50" s="2">
        <v>17022</v>
      </c>
      <c r="AF50" s="2">
        <v>16729</v>
      </c>
      <c r="AG50" s="2">
        <v>17162</v>
      </c>
      <c r="AH50" s="2">
        <v>17305</v>
      </c>
      <c r="AI50" s="2">
        <v>17400</v>
      </c>
      <c r="AJ50" s="2">
        <v>17226</v>
      </c>
      <c r="AK50" s="2">
        <v>17525</v>
      </c>
      <c r="AL50" s="2">
        <v>16741</v>
      </c>
      <c r="AM50" s="2">
        <v>16639</v>
      </c>
      <c r="AN50" s="2">
        <v>16271</v>
      </c>
      <c r="AO50" s="2">
        <v>16334</v>
      </c>
      <c r="AP50" s="2">
        <v>16095</v>
      </c>
      <c r="AQ50" s="2">
        <v>16097</v>
      </c>
      <c r="AR50" s="2">
        <v>16223</v>
      </c>
      <c r="AS50" s="2">
        <v>16271</v>
      </c>
      <c r="AT50" s="2">
        <v>16288</v>
      </c>
      <c r="AU50" s="2">
        <v>16345</v>
      </c>
      <c r="AV50" s="2">
        <v>16263</v>
      </c>
      <c r="AW50" s="2">
        <v>16286</v>
      </c>
      <c r="AX50" s="2">
        <v>16078</v>
      </c>
      <c r="AY50" s="2">
        <v>15928</v>
      </c>
      <c r="AZ50" s="2">
        <v>15817</v>
      </c>
      <c r="BA50" s="2">
        <v>15875</v>
      </c>
      <c r="BB50" s="2">
        <v>15982</v>
      </c>
      <c r="BC50" s="2">
        <v>15826</v>
      </c>
      <c r="BD50" s="2">
        <v>16160</v>
      </c>
      <c r="BE50" s="2">
        <v>16095</v>
      </c>
      <c r="BF50" s="2">
        <v>16241</v>
      </c>
      <c r="BG50" s="2">
        <v>16126</v>
      </c>
      <c r="BH50" s="2">
        <v>16392</v>
      </c>
      <c r="BI50" s="2">
        <v>16710</v>
      </c>
      <c r="BJ50" s="2">
        <v>16874</v>
      </c>
      <c r="BK50" s="2">
        <v>17115</v>
      </c>
      <c r="BL50" s="2">
        <v>17271</v>
      </c>
      <c r="BM50" s="2">
        <v>17279</v>
      </c>
      <c r="BN50" s="2">
        <v>17488</v>
      </c>
      <c r="BO50" s="2">
        <v>17636</v>
      </c>
      <c r="BP50" s="2">
        <v>17343</v>
      </c>
      <c r="BQ50" s="2">
        <v>17404</v>
      </c>
      <c r="BR50" s="2">
        <v>17055</v>
      </c>
      <c r="BS50" s="2">
        <v>17163</v>
      </c>
      <c r="BT50" s="2">
        <v>16931</v>
      </c>
      <c r="BU50" s="2">
        <v>16807</v>
      </c>
      <c r="BV50" s="2">
        <v>16609</v>
      </c>
      <c r="BW50" s="2">
        <v>16424</v>
      </c>
      <c r="BX50" s="2">
        <v>16486</v>
      </c>
      <c r="BY50" s="2">
        <v>16540</v>
      </c>
      <c r="BZ50" s="2">
        <v>16631</v>
      </c>
      <c r="CA50" s="2">
        <v>16678</v>
      </c>
      <c r="CB50" s="2">
        <v>16760</v>
      </c>
      <c r="CC50" s="2">
        <v>16798</v>
      </c>
      <c r="CD50" s="2">
        <v>16874</v>
      </c>
    </row>
    <row r="51" spans="1:82" x14ac:dyDescent="0.25">
      <c r="A51" s="2" t="str">
        <f>"46 jaar"</f>
        <v>46 jaar</v>
      </c>
      <c r="B51" s="2">
        <v>11594</v>
      </c>
      <c r="C51" s="2">
        <v>10896</v>
      </c>
      <c r="D51" s="2">
        <v>12525</v>
      </c>
      <c r="E51" s="2">
        <v>12516</v>
      </c>
      <c r="F51" s="2">
        <v>12309</v>
      </c>
      <c r="G51" s="2">
        <v>12008</v>
      </c>
      <c r="H51" s="2">
        <v>12319</v>
      </c>
      <c r="I51" s="2">
        <v>12006</v>
      </c>
      <c r="J51" s="2">
        <v>12595</v>
      </c>
      <c r="K51" s="2">
        <v>12402</v>
      </c>
      <c r="L51" s="2">
        <v>12377</v>
      </c>
      <c r="M51" s="2">
        <v>12773</v>
      </c>
      <c r="N51" s="2">
        <v>12879</v>
      </c>
      <c r="O51" s="2">
        <v>12902</v>
      </c>
      <c r="P51" s="2">
        <v>13052</v>
      </c>
      <c r="Q51" s="2">
        <v>13483</v>
      </c>
      <c r="R51" s="2">
        <v>13975</v>
      </c>
      <c r="S51" s="2">
        <v>13719</v>
      </c>
      <c r="T51" s="2">
        <v>14030</v>
      </c>
      <c r="U51" s="2">
        <v>14473</v>
      </c>
      <c r="V51" s="2">
        <v>15429</v>
      </c>
      <c r="W51" s="2">
        <v>15518</v>
      </c>
      <c r="X51" s="2">
        <v>15491</v>
      </c>
      <c r="Y51" s="2">
        <v>15415</v>
      </c>
      <c r="Z51" s="2">
        <v>16226</v>
      </c>
      <c r="AA51" s="2">
        <v>16530</v>
      </c>
      <c r="AB51" s="2">
        <v>16783</v>
      </c>
      <c r="AC51" s="2">
        <v>16441</v>
      </c>
      <c r="AD51" s="2">
        <v>16655</v>
      </c>
      <c r="AE51" s="2">
        <v>16678</v>
      </c>
      <c r="AF51" s="2">
        <v>16849</v>
      </c>
      <c r="AG51" s="2">
        <v>16548</v>
      </c>
      <c r="AH51" s="2">
        <v>16955</v>
      </c>
      <c r="AI51" s="2">
        <v>17078</v>
      </c>
      <c r="AJ51" s="2">
        <v>17158</v>
      </c>
      <c r="AK51" s="2">
        <v>16970</v>
      </c>
      <c r="AL51" s="2">
        <v>17255</v>
      </c>
      <c r="AM51" s="2">
        <v>16498</v>
      </c>
      <c r="AN51" s="2">
        <v>16394</v>
      </c>
      <c r="AO51" s="2">
        <v>16042</v>
      </c>
      <c r="AP51" s="2">
        <v>16105</v>
      </c>
      <c r="AQ51" s="2">
        <v>15874</v>
      </c>
      <c r="AR51" s="2">
        <v>15889</v>
      </c>
      <c r="AS51" s="2">
        <v>16019</v>
      </c>
      <c r="AT51" s="2">
        <v>16072</v>
      </c>
      <c r="AU51" s="2">
        <v>16096</v>
      </c>
      <c r="AV51" s="2">
        <v>16158</v>
      </c>
      <c r="AW51" s="2">
        <v>16076</v>
      </c>
      <c r="AX51" s="2">
        <v>16099</v>
      </c>
      <c r="AY51" s="2">
        <v>15898</v>
      </c>
      <c r="AZ51" s="2">
        <v>15751</v>
      </c>
      <c r="BA51" s="2">
        <v>15641</v>
      </c>
      <c r="BB51" s="2">
        <v>15697</v>
      </c>
      <c r="BC51" s="2">
        <v>15805</v>
      </c>
      <c r="BD51" s="2">
        <v>15648</v>
      </c>
      <c r="BE51" s="2">
        <v>15980</v>
      </c>
      <c r="BF51" s="2">
        <v>15917</v>
      </c>
      <c r="BG51" s="2">
        <v>16059</v>
      </c>
      <c r="BH51" s="2">
        <v>15945</v>
      </c>
      <c r="BI51" s="2">
        <v>16212</v>
      </c>
      <c r="BJ51" s="2">
        <v>16522</v>
      </c>
      <c r="BK51" s="2">
        <v>16687</v>
      </c>
      <c r="BL51" s="2">
        <v>16924</v>
      </c>
      <c r="BM51" s="2">
        <v>17082</v>
      </c>
      <c r="BN51" s="2">
        <v>17088</v>
      </c>
      <c r="BO51" s="2">
        <v>17295</v>
      </c>
      <c r="BP51" s="2">
        <v>17439</v>
      </c>
      <c r="BQ51" s="2">
        <v>17149</v>
      </c>
      <c r="BR51" s="2">
        <v>17212</v>
      </c>
      <c r="BS51" s="2">
        <v>16864</v>
      </c>
      <c r="BT51" s="2">
        <v>16969</v>
      </c>
      <c r="BU51" s="2">
        <v>16742</v>
      </c>
      <c r="BV51" s="2">
        <v>16619</v>
      </c>
      <c r="BW51" s="2">
        <v>16423</v>
      </c>
      <c r="BX51" s="2">
        <v>16238</v>
      </c>
      <c r="BY51" s="2">
        <v>16296</v>
      </c>
      <c r="BZ51" s="2">
        <v>16352</v>
      </c>
      <c r="CA51" s="2">
        <v>16442</v>
      </c>
      <c r="CB51" s="2">
        <v>16487</v>
      </c>
      <c r="CC51" s="2">
        <v>16571</v>
      </c>
      <c r="CD51" s="2">
        <v>16610</v>
      </c>
    </row>
    <row r="52" spans="1:82" x14ac:dyDescent="0.25">
      <c r="A52" s="2" t="str">
        <f>"47 jaar"</f>
        <v>47 jaar</v>
      </c>
      <c r="B52" s="2">
        <v>11074</v>
      </c>
      <c r="C52" s="2">
        <v>11367</v>
      </c>
      <c r="D52" s="2">
        <v>10763</v>
      </c>
      <c r="E52" s="2">
        <v>12393</v>
      </c>
      <c r="F52" s="2">
        <v>12395</v>
      </c>
      <c r="G52" s="2">
        <v>12155</v>
      </c>
      <c r="H52" s="2">
        <v>11906</v>
      </c>
      <c r="I52" s="2">
        <v>12228</v>
      </c>
      <c r="J52" s="2">
        <v>11879</v>
      </c>
      <c r="K52" s="2">
        <v>12508</v>
      </c>
      <c r="L52" s="2">
        <v>12305</v>
      </c>
      <c r="M52" s="2">
        <v>12355</v>
      </c>
      <c r="N52" s="2">
        <v>12737</v>
      </c>
      <c r="O52" s="2">
        <v>12815</v>
      </c>
      <c r="P52" s="2">
        <v>12768</v>
      </c>
      <c r="Q52" s="2">
        <v>12987</v>
      </c>
      <c r="R52" s="2">
        <v>13459</v>
      </c>
      <c r="S52" s="2">
        <v>14000</v>
      </c>
      <c r="T52" s="2">
        <v>13657</v>
      </c>
      <c r="U52" s="2">
        <v>14058</v>
      </c>
      <c r="V52" s="2">
        <v>14589</v>
      </c>
      <c r="W52" s="2">
        <v>15412</v>
      </c>
      <c r="X52" s="2">
        <v>15446</v>
      </c>
      <c r="Y52" s="2">
        <v>15346</v>
      </c>
      <c r="Z52" s="2">
        <v>15395</v>
      </c>
      <c r="AA52" s="2">
        <v>16142</v>
      </c>
      <c r="AB52" s="2">
        <v>16317</v>
      </c>
      <c r="AC52" s="2">
        <v>16599</v>
      </c>
      <c r="AD52" s="2">
        <v>16274</v>
      </c>
      <c r="AE52" s="2">
        <v>16474</v>
      </c>
      <c r="AF52" s="2">
        <v>16504</v>
      </c>
      <c r="AG52" s="2">
        <v>16638</v>
      </c>
      <c r="AH52" s="2">
        <v>16334</v>
      </c>
      <c r="AI52" s="2">
        <v>16711</v>
      </c>
      <c r="AJ52" s="2">
        <v>16819</v>
      </c>
      <c r="AK52" s="2">
        <v>16886</v>
      </c>
      <c r="AL52" s="2">
        <v>16693</v>
      </c>
      <c r="AM52" s="2">
        <v>16978</v>
      </c>
      <c r="AN52" s="2">
        <v>16247</v>
      </c>
      <c r="AO52" s="2">
        <v>16145</v>
      </c>
      <c r="AP52" s="2">
        <v>15805</v>
      </c>
      <c r="AQ52" s="2">
        <v>15872</v>
      </c>
      <c r="AR52" s="2">
        <v>15655</v>
      </c>
      <c r="AS52" s="2">
        <v>15680</v>
      </c>
      <c r="AT52" s="2">
        <v>15811</v>
      </c>
      <c r="AU52" s="2">
        <v>15869</v>
      </c>
      <c r="AV52" s="2">
        <v>15895</v>
      </c>
      <c r="AW52" s="2">
        <v>15957</v>
      </c>
      <c r="AX52" s="2">
        <v>15880</v>
      </c>
      <c r="AY52" s="2">
        <v>15901</v>
      </c>
      <c r="AZ52" s="2">
        <v>15707</v>
      </c>
      <c r="BA52" s="2">
        <v>15562</v>
      </c>
      <c r="BB52" s="2">
        <v>15454</v>
      </c>
      <c r="BC52" s="2">
        <v>15506</v>
      </c>
      <c r="BD52" s="2">
        <v>15614</v>
      </c>
      <c r="BE52" s="2">
        <v>15459</v>
      </c>
      <c r="BF52" s="2">
        <v>15792</v>
      </c>
      <c r="BG52" s="2">
        <v>15726</v>
      </c>
      <c r="BH52" s="2">
        <v>15868</v>
      </c>
      <c r="BI52" s="2">
        <v>15755</v>
      </c>
      <c r="BJ52" s="2">
        <v>16018</v>
      </c>
      <c r="BK52" s="2">
        <v>16325</v>
      </c>
      <c r="BL52" s="2">
        <v>16484</v>
      </c>
      <c r="BM52" s="2">
        <v>16716</v>
      </c>
      <c r="BN52" s="2">
        <v>16876</v>
      </c>
      <c r="BO52" s="2">
        <v>16880</v>
      </c>
      <c r="BP52" s="2">
        <v>17083</v>
      </c>
      <c r="BQ52" s="2">
        <v>17226</v>
      </c>
      <c r="BR52" s="2">
        <v>16941</v>
      </c>
      <c r="BS52" s="2">
        <v>17004</v>
      </c>
      <c r="BT52" s="2">
        <v>16657</v>
      </c>
      <c r="BU52" s="2">
        <v>16762</v>
      </c>
      <c r="BV52" s="2">
        <v>16539</v>
      </c>
      <c r="BW52" s="2">
        <v>16416</v>
      </c>
      <c r="BX52" s="2">
        <v>16224</v>
      </c>
      <c r="BY52" s="2">
        <v>16040</v>
      </c>
      <c r="BZ52" s="2">
        <v>16097</v>
      </c>
      <c r="CA52" s="2">
        <v>16155</v>
      </c>
      <c r="CB52" s="2">
        <v>16240</v>
      </c>
      <c r="CC52" s="2">
        <v>16285</v>
      </c>
      <c r="CD52" s="2">
        <v>16366</v>
      </c>
    </row>
    <row r="53" spans="1:82" x14ac:dyDescent="0.25">
      <c r="A53" s="2" t="str">
        <f>"48 jaar"</f>
        <v>48 jaar</v>
      </c>
      <c r="B53" s="2">
        <v>9843</v>
      </c>
      <c r="C53" s="2">
        <v>10850</v>
      </c>
      <c r="D53" s="2">
        <v>11328</v>
      </c>
      <c r="E53" s="2">
        <v>10713</v>
      </c>
      <c r="F53" s="2">
        <v>12307</v>
      </c>
      <c r="G53" s="2">
        <v>12282</v>
      </c>
      <c r="H53" s="2">
        <v>12106</v>
      </c>
      <c r="I53" s="2">
        <v>11771</v>
      </c>
      <c r="J53" s="2">
        <v>12099</v>
      </c>
      <c r="K53" s="2">
        <v>11774</v>
      </c>
      <c r="L53" s="2">
        <v>12430</v>
      </c>
      <c r="M53" s="2">
        <v>12241</v>
      </c>
      <c r="N53" s="2">
        <v>12274</v>
      </c>
      <c r="O53" s="2">
        <v>12649</v>
      </c>
      <c r="P53" s="2">
        <v>12660</v>
      </c>
      <c r="Q53" s="2">
        <v>12686</v>
      </c>
      <c r="R53" s="2">
        <v>12981</v>
      </c>
      <c r="S53" s="2">
        <v>13477</v>
      </c>
      <c r="T53" s="2">
        <v>13929</v>
      </c>
      <c r="U53" s="2">
        <v>13726</v>
      </c>
      <c r="V53" s="2">
        <v>14144</v>
      </c>
      <c r="W53" s="2">
        <v>14591</v>
      </c>
      <c r="X53" s="2">
        <v>15374</v>
      </c>
      <c r="Y53" s="2">
        <v>15291</v>
      </c>
      <c r="Z53" s="2">
        <v>15301</v>
      </c>
      <c r="AA53" s="2">
        <v>15301</v>
      </c>
      <c r="AB53" s="2">
        <v>16001</v>
      </c>
      <c r="AC53" s="2">
        <v>16173</v>
      </c>
      <c r="AD53" s="2">
        <v>16462</v>
      </c>
      <c r="AE53" s="2">
        <v>16152</v>
      </c>
      <c r="AF53" s="2">
        <v>16339</v>
      </c>
      <c r="AG53" s="2">
        <v>16355</v>
      </c>
      <c r="AH53" s="2">
        <v>16458</v>
      </c>
      <c r="AI53" s="2">
        <v>16156</v>
      </c>
      <c r="AJ53" s="2">
        <v>16508</v>
      </c>
      <c r="AK53" s="2">
        <v>16604</v>
      </c>
      <c r="AL53" s="2">
        <v>16656</v>
      </c>
      <c r="AM53" s="2">
        <v>16473</v>
      </c>
      <c r="AN53" s="2">
        <v>16760</v>
      </c>
      <c r="AO53" s="2">
        <v>16047</v>
      </c>
      <c r="AP53" s="2">
        <v>15950</v>
      </c>
      <c r="AQ53" s="2">
        <v>15622</v>
      </c>
      <c r="AR53" s="2">
        <v>15694</v>
      </c>
      <c r="AS53" s="2">
        <v>15490</v>
      </c>
      <c r="AT53" s="2">
        <v>15520</v>
      </c>
      <c r="AU53" s="2">
        <v>15651</v>
      </c>
      <c r="AV53" s="2">
        <v>15711</v>
      </c>
      <c r="AW53" s="2">
        <v>15740</v>
      </c>
      <c r="AX53" s="2">
        <v>15804</v>
      </c>
      <c r="AY53" s="2">
        <v>15727</v>
      </c>
      <c r="AZ53" s="2">
        <v>15750</v>
      </c>
      <c r="BA53" s="2">
        <v>15562</v>
      </c>
      <c r="BB53" s="2">
        <v>15419</v>
      </c>
      <c r="BC53" s="2">
        <v>15306</v>
      </c>
      <c r="BD53" s="2">
        <v>15361</v>
      </c>
      <c r="BE53" s="2">
        <v>15468</v>
      </c>
      <c r="BF53" s="2">
        <v>15315</v>
      </c>
      <c r="BG53" s="2">
        <v>15648</v>
      </c>
      <c r="BH53" s="2">
        <v>15584</v>
      </c>
      <c r="BI53" s="2">
        <v>15726</v>
      </c>
      <c r="BJ53" s="2">
        <v>15616</v>
      </c>
      <c r="BK53" s="2">
        <v>15874</v>
      </c>
      <c r="BL53" s="2">
        <v>16174</v>
      </c>
      <c r="BM53" s="2">
        <v>16333</v>
      </c>
      <c r="BN53" s="2">
        <v>16563</v>
      </c>
      <c r="BO53" s="2">
        <v>16722</v>
      </c>
      <c r="BP53" s="2">
        <v>16727</v>
      </c>
      <c r="BQ53" s="2">
        <v>16927</v>
      </c>
      <c r="BR53" s="2">
        <v>17067</v>
      </c>
      <c r="BS53" s="2">
        <v>16788</v>
      </c>
      <c r="BT53" s="2">
        <v>16849</v>
      </c>
      <c r="BU53" s="2">
        <v>16503</v>
      </c>
      <c r="BV53" s="2">
        <v>16608</v>
      </c>
      <c r="BW53" s="2">
        <v>16388</v>
      </c>
      <c r="BX53" s="2">
        <v>16262</v>
      </c>
      <c r="BY53" s="2">
        <v>16073</v>
      </c>
      <c r="BZ53" s="2">
        <v>15893</v>
      </c>
      <c r="CA53" s="2">
        <v>15947</v>
      </c>
      <c r="CB53" s="2">
        <v>16004</v>
      </c>
      <c r="CC53" s="2">
        <v>16088</v>
      </c>
      <c r="CD53" s="2">
        <v>16134</v>
      </c>
    </row>
    <row r="54" spans="1:82" x14ac:dyDescent="0.25">
      <c r="A54" s="2" t="str">
        <f>"49 jaar"</f>
        <v>49 jaar</v>
      </c>
      <c r="B54" s="2">
        <v>8860</v>
      </c>
      <c r="C54" s="2">
        <v>9695</v>
      </c>
      <c r="D54" s="2">
        <v>10728</v>
      </c>
      <c r="E54" s="2">
        <v>11250</v>
      </c>
      <c r="F54" s="2">
        <v>10652</v>
      </c>
      <c r="G54" s="2">
        <v>12135</v>
      </c>
      <c r="H54" s="2">
        <v>12144</v>
      </c>
      <c r="I54" s="2">
        <v>12021</v>
      </c>
      <c r="J54" s="2">
        <v>11629</v>
      </c>
      <c r="K54" s="2">
        <v>12008</v>
      </c>
      <c r="L54" s="2">
        <v>11603</v>
      </c>
      <c r="M54" s="2">
        <v>12396</v>
      </c>
      <c r="N54" s="2">
        <v>12218</v>
      </c>
      <c r="O54" s="2">
        <v>12226</v>
      </c>
      <c r="P54" s="2">
        <v>12509</v>
      </c>
      <c r="Q54" s="2">
        <v>12577</v>
      </c>
      <c r="R54" s="2">
        <v>12562</v>
      </c>
      <c r="S54" s="2">
        <v>13005</v>
      </c>
      <c r="T54" s="2">
        <v>13423</v>
      </c>
      <c r="U54" s="2">
        <v>13991</v>
      </c>
      <c r="V54" s="2">
        <v>13810</v>
      </c>
      <c r="W54" s="2">
        <v>14184</v>
      </c>
      <c r="X54" s="2">
        <v>14620</v>
      </c>
      <c r="Y54" s="2">
        <v>15188</v>
      </c>
      <c r="Z54" s="2">
        <v>15154</v>
      </c>
      <c r="AA54" s="2">
        <v>15219</v>
      </c>
      <c r="AB54" s="2">
        <v>15113</v>
      </c>
      <c r="AC54" s="2">
        <v>15860</v>
      </c>
      <c r="AD54" s="2">
        <v>16010</v>
      </c>
      <c r="AE54" s="2">
        <v>16302</v>
      </c>
      <c r="AF54" s="2">
        <v>16005</v>
      </c>
      <c r="AG54" s="2">
        <v>16160</v>
      </c>
      <c r="AH54" s="2">
        <v>16170</v>
      </c>
      <c r="AI54" s="2">
        <v>16250</v>
      </c>
      <c r="AJ54" s="2">
        <v>15946</v>
      </c>
      <c r="AK54" s="2">
        <v>16276</v>
      </c>
      <c r="AL54" s="2">
        <v>16360</v>
      </c>
      <c r="AM54" s="2">
        <v>16418</v>
      </c>
      <c r="AN54" s="2">
        <v>16241</v>
      </c>
      <c r="AO54" s="2">
        <v>16523</v>
      </c>
      <c r="AP54" s="2">
        <v>15836</v>
      </c>
      <c r="AQ54" s="2">
        <v>15746</v>
      </c>
      <c r="AR54" s="2">
        <v>15425</v>
      </c>
      <c r="AS54" s="2">
        <v>15500</v>
      </c>
      <c r="AT54" s="2">
        <v>15305</v>
      </c>
      <c r="AU54" s="2">
        <v>15342</v>
      </c>
      <c r="AV54" s="2">
        <v>15473</v>
      </c>
      <c r="AW54" s="2">
        <v>15531</v>
      </c>
      <c r="AX54" s="2">
        <v>15564</v>
      </c>
      <c r="AY54" s="2">
        <v>15627</v>
      </c>
      <c r="AZ54" s="2">
        <v>15552</v>
      </c>
      <c r="BA54" s="2">
        <v>15574</v>
      </c>
      <c r="BB54" s="2">
        <v>15395</v>
      </c>
      <c r="BC54" s="2">
        <v>15253</v>
      </c>
      <c r="BD54" s="2">
        <v>15144</v>
      </c>
      <c r="BE54" s="2">
        <v>15198</v>
      </c>
      <c r="BF54" s="2">
        <v>15300</v>
      </c>
      <c r="BG54" s="2">
        <v>15154</v>
      </c>
      <c r="BH54" s="2">
        <v>15479</v>
      </c>
      <c r="BI54" s="2">
        <v>15415</v>
      </c>
      <c r="BJ54" s="2">
        <v>15557</v>
      </c>
      <c r="BK54" s="2">
        <v>15453</v>
      </c>
      <c r="BL54" s="2">
        <v>15705</v>
      </c>
      <c r="BM54" s="2">
        <v>16005</v>
      </c>
      <c r="BN54" s="2">
        <v>16160</v>
      </c>
      <c r="BO54" s="2">
        <v>16389</v>
      </c>
      <c r="BP54" s="2">
        <v>16546</v>
      </c>
      <c r="BQ54" s="2">
        <v>16551</v>
      </c>
      <c r="BR54" s="2">
        <v>16746</v>
      </c>
      <c r="BS54" s="2">
        <v>16887</v>
      </c>
      <c r="BT54" s="2">
        <v>16615</v>
      </c>
      <c r="BU54" s="2">
        <v>16671</v>
      </c>
      <c r="BV54" s="2">
        <v>16332</v>
      </c>
      <c r="BW54" s="2">
        <v>16435</v>
      </c>
      <c r="BX54" s="2">
        <v>16217</v>
      </c>
      <c r="BY54" s="2">
        <v>16095</v>
      </c>
      <c r="BZ54" s="2">
        <v>15906</v>
      </c>
      <c r="CA54" s="2">
        <v>15726</v>
      </c>
      <c r="CB54" s="2">
        <v>15778</v>
      </c>
      <c r="CC54" s="2">
        <v>15836</v>
      </c>
      <c r="CD54" s="2">
        <v>15919</v>
      </c>
    </row>
    <row r="55" spans="1:82" x14ac:dyDescent="0.25">
      <c r="A55" s="2" t="str">
        <f>"50 jaar"</f>
        <v>50 jaar</v>
      </c>
      <c r="B55" s="2">
        <v>10172</v>
      </c>
      <c r="C55" s="2">
        <v>8710</v>
      </c>
      <c r="D55" s="2">
        <v>9622</v>
      </c>
      <c r="E55" s="2">
        <v>10672</v>
      </c>
      <c r="F55" s="2">
        <v>11148</v>
      </c>
      <c r="G55" s="2">
        <v>10486</v>
      </c>
      <c r="H55" s="2">
        <v>12004</v>
      </c>
      <c r="I55" s="2">
        <v>12057</v>
      </c>
      <c r="J55" s="2">
        <v>11921</v>
      </c>
      <c r="K55" s="2">
        <v>11533</v>
      </c>
      <c r="L55" s="2">
        <v>11895</v>
      </c>
      <c r="M55" s="2">
        <v>11498</v>
      </c>
      <c r="N55" s="2">
        <v>12329</v>
      </c>
      <c r="O55" s="2">
        <v>12117</v>
      </c>
      <c r="P55" s="2">
        <v>12125</v>
      </c>
      <c r="Q55" s="2">
        <v>12457</v>
      </c>
      <c r="R55" s="2">
        <v>12466</v>
      </c>
      <c r="S55" s="2">
        <v>12533</v>
      </c>
      <c r="T55" s="2">
        <v>12978</v>
      </c>
      <c r="U55" s="2">
        <v>13464</v>
      </c>
      <c r="V55" s="2">
        <v>14090</v>
      </c>
      <c r="W55" s="2">
        <v>13821</v>
      </c>
      <c r="X55" s="2">
        <v>14179</v>
      </c>
      <c r="Y55" s="2">
        <v>14571</v>
      </c>
      <c r="Z55" s="2">
        <v>15043</v>
      </c>
      <c r="AA55" s="2">
        <v>15085</v>
      </c>
      <c r="AB55" s="2">
        <v>15063</v>
      </c>
      <c r="AC55" s="2">
        <v>15014</v>
      </c>
      <c r="AD55" s="2">
        <v>15718</v>
      </c>
      <c r="AE55" s="2">
        <v>15861</v>
      </c>
      <c r="AF55" s="2">
        <v>16146</v>
      </c>
      <c r="AG55" s="2">
        <v>15851</v>
      </c>
      <c r="AH55" s="2">
        <v>15986</v>
      </c>
      <c r="AI55" s="2">
        <v>15985</v>
      </c>
      <c r="AJ55" s="2">
        <v>16047</v>
      </c>
      <c r="AK55" s="2">
        <v>15747</v>
      </c>
      <c r="AL55" s="2">
        <v>16061</v>
      </c>
      <c r="AM55" s="2">
        <v>16146</v>
      </c>
      <c r="AN55" s="2">
        <v>16206</v>
      </c>
      <c r="AO55" s="2">
        <v>16035</v>
      </c>
      <c r="AP55" s="2">
        <v>16315</v>
      </c>
      <c r="AQ55" s="2">
        <v>15657</v>
      </c>
      <c r="AR55" s="2">
        <v>15568</v>
      </c>
      <c r="AS55" s="2">
        <v>15257</v>
      </c>
      <c r="AT55" s="2">
        <v>15337</v>
      </c>
      <c r="AU55" s="2">
        <v>15148</v>
      </c>
      <c r="AV55" s="2">
        <v>15189</v>
      </c>
      <c r="AW55" s="2">
        <v>15321</v>
      </c>
      <c r="AX55" s="2">
        <v>15376</v>
      </c>
      <c r="AY55" s="2">
        <v>15403</v>
      </c>
      <c r="AZ55" s="2">
        <v>15468</v>
      </c>
      <c r="BA55" s="2">
        <v>15394</v>
      </c>
      <c r="BB55" s="2">
        <v>15420</v>
      </c>
      <c r="BC55" s="2">
        <v>15243</v>
      </c>
      <c r="BD55" s="2">
        <v>15104</v>
      </c>
      <c r="BE55" s="2">
        <v>14999</v>
      </c>
      <c r="BF55" s="2">
        <v>15052</v>
      </c>
      <c r="BG55" s="2">
        <v>15152</v>
      </c>
      <c r="BH55" s="2">
        <v>15012</v>
      </c>
      <c r="BI55" s="2">
        <v>15332</v>
      </c>
      <c r="BJ55" s="2">
        <v>15267</v>
      </c>
      <c r="BK55" s="2">
        <v>15405</v>
      </c>
      <c r="BL55" s="2">
        <v>15307</v>
      </c>
      <c r="BM55" s="2">
        <v>15554</v>
      </c>
      <c r="BN55" s="2">
        <v>15844</v>
      </c>
      <c r="BO55" s="2">
        <v>16002</v>
      </c>
      <c r="BP55" s="2">
        <v>16226</v>
      </c>
      <c r="BQ55" s="2">
        <v>16380</v>
      </c>
      <c r="BR55" s="2">
        <v>16382</v>
      </c>
      <c r="BS55" s="2">
        <v>16576</v>
      </c>
      <c r="BT55" s="2">
        <v>16719</v>
      </c>
      <c r="BU55" s="2">
        <v>16450</v>
      </c>
      <c r="BV55" s="2">
        <v>16503</v>
      </c>
      <c r="BW55" s="2">
        <v>16171</v>
      </c>
      <c r="BX55" s="2">
        <v>16273</v>
      </c>
      <c r="BY55" s="2">
        <v>16056</v>
      </c>
      <c r="BZ55" s="2">
        <v>15937</v>
      </c>
      <c r="CA55" s="2">
        <v>15752</v>
      </c>
      <c r="CB55" s="2">
        <v>15578</v>
      </c>
      <c r="CC55" s="2">
        <v>15626</v>
      </c>
      <c r="CD55" s="2">
        <v>15684</v>
      </c>
    </row>
    <row r="56" spans="1:82" x14ac:dyDescent="0.25">
      <c r="A56" s="2" t="str">
        <f>"51 jaar"</f>
        <v>51 jaar</v>
      </c>
      <c r="B56" s="2">
        <v>10377</v>
      </c>
      <c r="C56" s="2">
        <v>9972</v>
      </c>
      <c r="D56" s="2">
        <v>8630</v>
      </c>
      <c r="E56" s="2">
        <v>9538</v>
      </c>
      <c r="F56" s="2">
        <v>10572</v>
      </c>
      <c r="G56" s="2">
        <v>11019</v>
      </c>
      <c r="H56" s="2">
        <v>10409</v>
      </c>
      <c r="I56" s="2">
        <v>11831</v>
      </c>
      <c r="J56" s="2">
        <v>11949</v>
      </c>
      <c r="K56" s="2">
        <v>11728</v>
      </c>
      <c r="L56" s="2">
        <v>11437</v>
      </c>
      <c r="M56" s="2">
        <v>11861</v>
      </c>
      <c r="N56" s="2">
        <v>11391</v>
      </c>
      <c r="O56" s="2">
        <v>12195</v>
      </c>
      <c r="P56" s="2">
        <v>12000</v>
      </c>
      <c r="Q56" s="2">
        <v>12004</v>
      </c>
      <c r="R56" s="2">
        <v>12363</v>
      </c>
      <c r="S56" s="2">
        <v>12456</v>
      </c>
      <c r="T56" s="2">
        <v>12484</v>
      </c>
      <c r="U56" s="2">
        <v>12963</v>
      </c>
      <c r="V56" s="2">
        <v>13570</v>
      </c>
      <c r="W56" s="2">
        <v>14065</v>
      </c>
      <c r="X56" s="2">
        <v>13800</v>
      </c>
      <c r="Y56" s="2">
        <v>14050</v>
      </c>
      <c r="Z56" s="2">
        <v>14457</v>
      </c>
      <c r="AA56" s="2">
        <v>14950</v>
      </c>
      <c r="AB56" s="2">
        <v>14903</v>
      </c>
      <c r="AC56" s="2">
        <v>14979</v>
      </c>
      <c r="AD56" s="2">
        <v>14906</v>
      </c>
      <c r="AE56" s="2">
        <v>15593</v>
      </c>
      <c r="AF56" s="2">
        <v>15738</v>
      </c>
      <c r="AG56" s="2">
        <v>16013</v>
      </c>
      <c r="AH56" s="2">
        <v>15715</v>
      </c>
      <c r="AI56" s="2">
        <v>15829</v>
      </c>
      <c r="AJ56" s="2">
        <v>15823</v>
      </c>
      <c r="AK56" s="2">
        <v>15873</v>
      </c>
      <c r="AL56" s="2">
        <v>15571</v>
      </c>
      <c r="AM56" s="2">
        <v>15878</v>
      </c>
      <c r="AN56" s="2">
        <v>15968</v>
      </c>
      <c r="AO56" s="2">
        <v>16031</v>
      </c>
      <c r="AP56" s="2">
        <v>15863</v>
      </c>
      <c r="AQ56" s="2">
        <v>16143</v>
      </c>
      <c r="AR56" s="2">
        <v>15507</v>
      </c>
      <c r="AS56" s="2">
        <v>15421</v>
      </c>
      <c r="AT56" s="2">
        <v>15116</v>
      </c>
      <c r="AU56" s="2">
        <v>15203</v>
      </c>
      <c r="AV56" s="2">
        <v>15014</v>
      </c>
      <c r="AW56" s="2">
        <v>15058</v>
      </c>
      <c r="AX56" s="2">
        <v>15188</v>
      </c>
      <c r="AY56" s="2">
        <v>15245</v>
      </c>
      <c r="AZ56" s="2">
        <v>15273</v>
      </c>
      <c r="BA56" s="2">
        <v>15341</v>
      </c>
      <c r="BB56" s="2">
        <v>15268</v>
      </c>
      <c r="BC56" s="2">
        <v>15292</v>
      </c>
      <c r="BD56" s="2">
        <v>15117</v>
      </c>
      <c r="BE56" s="2">
        <v>14980</v>
      </c>
      <c r="BF56" s="2">
        <v>14874</v>
      </c>
      <c r="BG56" s="2">
        <v>14929</v>
      </c>
      <c r="BH56" s="2">
        <v>15027</v>
      </c>
      <c r="BI56" s="2">
        <v>14886</v>
      </c>
      <c r="BJ56" s="2">
        <v>15207</v>
      </c>
      <c r="BK56" s="2">
        <v>15143</v>
      </c>
      <c r="BL56" s="2">
        <v>15278</v>
      </c>
      <c r="BM56" s="2">
        <v>15180</v>
      </c>
      <c r="BN56" s="2">
        <v>15430</v>
      </c>
      <c r="BO56" s="2">
        <v>15718</v>
      </c>
      <c r="BP56" s="2">
        <v>15876</v>
      </c>
      <c r="BQ56" s="2">
        <v>16098</v>
      </c>
      <c r="BR56" s="2">
        <v>16253</v>
      </c>
      <c r="BS56" s="2">
        <v>16257</v>
      </c>
      <c r="BT56" s="2">
        <v>16447</v>
      </c>
      <c r="BU56" s="2">
        <v>16590</v>
      </c>
      <c r="BV56" s="2">
        <v>16323</v>
      </c>
      <c r="BW56" s="2">
        <v>16377</v>
      </c>
      <c r="BX56" s="2">
        <v>16046</v>
      </c>
      <c r="BY56" s="2">
        <v>16148</v>
      </c>
      <c r="BZ56" s="2">
        <v>15932</v>
      </c>
      <c r="CA56" s="2">
        <v>15810</v>
      </c>
      <c r="CB56" s="2">
        <v>15624</v>
      </c>
      <c r="CC56" s="2">
        <v>15456</v>
      </c>
      <c r="CD56" s="2">
        <v>15502</v>
      </c>
    </row>
    <row r="57" spans="1:82" x14ac:dyDescent="0.25">
      <c r="A57" s="2" t="str">
        <f>"52 jaar"</f>
        <v>52 jaar</v>
      </c>
      <c r="B57" s="2">
        <v>10318</v>
      </c>
      <c r="C57" s="2">
        <v>10222</v>
      </c>
      <c r="D57" s="2">
        <v>9860</v>
      </c>
      <c r="E57" s="2">
        <v>8522</v>
      </c>
      <c r="F57" s="2">
        <v>9446</v>
      </c>
      <c r="G57" s="2">
        <v>10423</v>
      </c>
      <c r="H57" s="2">
        <v>10831</v>
      </c>
      <c r="I57" s="2">
        <v>10284</v>
      </c>
      <c r="J57" s="2">
        <v>11660</v>
      </c>
      <c r="K57" s="2">
        <v>11787</v>
      </c>
      <c r="L57" s="2">
        <v>11631</v>
      </c>
      <c r="M57" s="2">
        <v>11389</v>
      </c>
      <c r="N57" s="2">
        <v>11801</v>
      </c>
      <c r="O57" s="2">
        <v>11291</v>
      </c>
      <c r="P57" s="2">
        <v>12047</v>
      </c>
      <c r="Q57" s="2">
        <v>11902</v>
      </c>
      <c r="R57" s="2">
        <v>11941</v>
      </c>
      <c r="S57" s="2">
        <v>12314</v>
      </c>
      <c r="T57" s="2">
        <v>12414</v>
      </c>
      <c r="U57" s="2">
        <v>12486</v>
      </c>
      <c r="V57" s="2">
        <v>13078</v>
      </c>
      <c r="W57" s="2">
        <v>13574</v>
      </c>
      <c r="X57" s="2">
        <v>14048</v>
      </c>
      <c r="Y57" s="2">
        <v>13745</v>
      </c>
      <c r="Z57" s="2">
        <v>14015</v>
      </c>
      <c r="AA57" s="2">
        <v>14348</v>
      </c>
      <c r="AB57" s="2">
        <v>14751</v>
      </c>
      <c r="AC57" s="2">
        <v>14697</v>
      </c>
      <c r="AD57" s="2">
        <v>14824</v>
      </c>
      <c r="AE57" s="2">
        <v>14747</v>
      </c>
      <c r="AF57" s="2">
        <v>15410</v>
      </c>
      <c r="AG57" s="2">
        <v>15545</v>
      </c>
      <c r="AH57" s="2">
        <v>15807</v>
      </c>
      <c r="AI57" s="2">
        <v>15515</v>
      </c>
      <c r="AJ57" s="2">
        <v>15607</v>
      </c>
      <c r="AK57" s="2">
        <v>15603</v>
      </c>
      <c r="AL57" s="2">
        <v>15630</v>
      </c>
      <c r="AM57" s="2">
        <v>15347</v>
      </c>
      <c r="AN57" s="2">
        <v>15647</v>
      </c>
      <c r="AO57" s="2">
        <v>15739</v>
      </c>
      <c r="AP57" s="2">
        <v>15803</v>
      </c>
      <c r="AQ57" s="2">
        <v>15643</v>
      </c>
      <c r="AR57" s="2">
        <v>15924</v>
      </c>
      <c r="AS57" s="2">
        <v>15305</v>
      </c>
      <c r="AT57" s="2">
        <v>15224</v>
      </c>
      <c r="AU57" s="2">
        <v>14929</v>
      </c>
      <c r="AV57" s="2">
        <v>15017</v>
      </c>
      <c r="AW57" s="2">
        <v>14830</v>
      </c>
      <c r="AX57" s="2">
        <v>14877</v>
      </c>
      <c r="AY57" s="2">
        <v>15005</v>
      </c>
      <c r="AZ57" s="2">
        <v>15062</v>
      </c>
      <c r="BA57" s="2">
        <v>15093</v>
      </c>
      <c r="BB57" s="2">
        <v>15161</v>
      </c>
      <c r="BC57" s="2">
        <v>15089</v>
      </c>
      <c r="BD57" s="2">
        <v>15111</v>
      </c>
      <c r="BE57" s="2">
        <v>14944</v>
      </c>
      <c r="BF57" s="2">
        <v>14805</v>
      </c>
      <c r="BG57" s="2">
        <v>14703</v>
      </c>
      <c r="BH57" s="2">
        <v>14761</v>
      </c>
      <c r="BI57" s="2">
        <v>14856</v>
      </c>
      <c r="BJ57" s="2">
        <v>14719</v>
      </c>
      <c r="BK57" s="2">
        <v>15034</v>
      </c>
      <c r="BL57" s="2">
        <v>14972</v>
      </c>
      <c r="BM57" s="2">
        <v>15105</v>
      </c>
      <c r="BN57" s="2">
        <v>15009</v>
      </c>
      <c r="BO57" s="2">
        <v>15256</v>
      </c>
      <c r="BP57" s="2">
        <v>15537</v>
      </c>
      <c r="BQ57" s="2">
        <v>15693</v>
      </c>
      <c r="BR57" s="2">
        <v>15911</v>
      </c>
      <c r="BS57" s="2">
        <v>16066</v>
      </c>
      <c r="BT57" s="2">
        <v>16069</v>
      </c>
      <c r="BU57" s="2">
        <v>16258</v>
      </c>
      <c r="BV57" s="2">
        <v>16397</v>
      </c>
      <c r="BW57" s="2">
        <v>16137</v>
      </c>
      <c r="BX57" s="2">
        <v>16189</v>
      </c>
      <c r="BY57" s="2">
        <v>15861</v>
      </c>
      <c r="BZ57" s="2">
        <v>15962</v>
      </c>
      <c r="CA57" s="2">
        <v>15749</v>
      </c>
      <c r="CB57" s="2">
        <v>15628</v>
      </c>
      <c r="CC57" s="2">
        <v>15447</v>
      </c>
      <c r="CD57" s="2">
        <v>15286</v>
      </c>
    </row>
    <row r="58" spans="1:82" x14ac:dyDescent="0.25">
      <c r="A58" s="2" t="str">
        <f>"53 jaar"</f>
        <v>53 jaar</v>
      </c>
      <c r="B58" s="2">
        <v>10153</v>
      </c>
      <c r="C58" s="2">
        <v>10133</v>
      </c>
      <c r="D58" s="2">
        <v>10076</v>
      </c>
      <c r="E58" s="2">
        <v>9727</v>
      </c>
      <c r="F58" s="2">
        <v>8417</v>
      </c>
      <c r="G58" s="2">
        <v>9337</v>
      </c>
      <c r="H58" s="2">
        <v>10274</v>
      </c>
      <c r="I58" s="2">
        <v>10727</v>
      </c>
      <c r="J58" s="2">
        <v>10166</v>
      </c>
      <c r="K58" s="2">
        <v>11518</v>
      </c>
      <c r="L58" s="2">
        <v>11640</v>
      </c>
      <c r="M58" s="2">
        <v>11541</v>
      </c>
      <c r="N58" s="2">
        <v>11337</v>
      </c>
      <c r="O58" s="2">
        <v>11676</v>
      </c>
      <c r="P58" s="2">
        <v>11159</v>
      </c>
      <c r="Q58" s="2">
        <v>11936</v>
      </c>
      <c r="R58" s="2">
        <v>11804</v>
      </c>
      <c r="S58" s="2">
        <v>11892</v>
      </c>
      <c r="T58" s="2">
        <v>12220</v>
      </c>
      <c r="U58" s="2">
        <v>12398</v>
      </c>
      <c r="V58" s="2">
        <v>12566</v>
      </c>
      <c r="W58" s="2">
        <v>13076</v>
      </c>
      <c r="X58" s="2">
        <v>13477</v>
      </c>
      <c r="Y58" s="2">
        <v>13871</v>
      </c>
      <c r="Z58" s="2">
        <v>13663</v>
      </c>
      <c r="AA58" s="2">
        <v>13918</v>
      </c>
      <c r="AB58" s="2">
        <v>14121</v>
      </c>
      <c r="AC58" s="2">
        <v>14615</v>
      </c>
      <c r="AD58" s="2">
        <v>14544</v>
      </c>
      <c r="AE58" s="2">
        <v>14656</v>
      </c>
      <c r="AF58" s="2">
        <v>14573</v>
      </c>
      <c r="AG58" s="2">
        <v>15209</v>
      </c>
      <c r="AH58" s="2">
        <v>15328</v>
      </c>
      <c r="AI58" s="2">
        <v>15583</v>
      </c>
      <c r="AJ58" s="2">
        <v>15289</v>
      </c>
      <c r="AK58" s="2">
        <v>15364</v>
      </c>
      <c r="AL58" s="2">
        <v>15357</v>
      </c>
      <c r="AM58" s="2">
        <v>15378</v>
      </c>
      <c r="AN58" s="2">
        <v>15110</v>
      </c>
      <c r="AO58" s="2">
        <v>15409</v>
      </c>
      <c r="AP58" s="2">
        <v>15504</v>
      </c>
      <c r="AQ58" s="2">
        <v>15569</v>
      </c>
      <c r="AR58" s="2">
        <v>15418</v>
      </c>
      <c r="AS58" s="2">
        <v>15702</v>
      </c>
      <c r="AT58" s="2">
        <v>15095</v>
      </c>
      <c r="AU58" s="2">
        <v>15019</v>
      </c>
      <c r="AV58" s="2">
        <v>14725</v>
      </c>
      <c r="AW58" s="2">
        <v>14820</v>
      </c>
      <c r="AX58" s="2">
        <v>14634</v>
      </c>
      <c r="AY58" s="2">
        <v>14684</v>
      </c>
      <c r="AZ58" s="2">
        <v>14810</v>
      </c>
      <c r="BA58" s="2">
        <v>14867</v>
      </c>
      <c r="BB58" s="2">
        <v>14899</v>
      </c>
      <c r="BC58" s="2">
        <v>14965</v>
      </c>
      <c r="BD58" s="2">
        <v>14893</v>
      </c>
      <c r="BE58" s="2">
        <v>14914</v>
      </c>
      <c r="BF58" s="2">
        <v>14749</v>
      </c>
      <c r="BG58" s="2">
        <v>14613</v>
      </c>
      <c r="BH58" s="2">
        <v>14516</v>
      </c>
      <c r="BI58" s="2">
        <v>14571</v>
      </c>
      <c r="BJ58" s="2">
        <v>14666</v>
      </c>
      <c r="BK58" s="2">
        <v>14529</v>
      </c>
      <c r="BL58" s="2">
        <v>14841</v>
      </c>
      <c r="BM58" s="2">
        <v>14780</v>
      </c>
      <c r="BN58" s="2">
        <v>14916</v>
      </c>
      <c r="BO58" s="2">
        <v>14818</v>
      </c>
      <c r="BP58" s="2">
        <v>15069</v>
      </c>
      <c r="BQ58" s="2">
        <v>15341</v>
      </c>
      <c r="BR58" s="2">
        <v>15496</v>
      </c>
      <c r="BS58" s="2">
        <v>15715</v>
      </c>
      <c r="BT58" s="2">
        <v>15870</v>
      </c>
      <c r="BU58" s="2">
        <v>15872</v>
      </c>
      <c r="BV58" s="2">
        <v>16056</v>
      </c>
      <c r="BW58" s="2">
        <v>16194</v>
      </c>
      <c r="BX58" s="2">
        <v>15940</v>
      </c>
      <c r="BY58" s="2">
        <v>15991</v>
      </c>
      <c r="BZ58" s="2">
        <v>15665</v>
      </c>
      <c r="CA58" s="2">
        <v>15766</v>
      </c>
      <c r="CB58" s="2">
        <v>15554</v>
      </c>
      <c r="CC58" s="2">
        <v>15437</v>
      </c>
      <c r="CD58" s="2">
        <v>15254</v>
      </c>
    </row>
    <row r="59" spans="1:82" x14ac:dyDescent="0.25">
      <c r="A59" s="2" t="str">
        <f>"54 jaar"</f>
        <v>54 jaar</v>
      </c>
      <c r="B59" s="2">
        <v>10049</v>
      </c>
      <c r="C59" s="2">
        <v>9957</v>
      </c>
      <c r="D59" s="2">
        <v>9961</v>
      </c>
      <c r="E59" s="2">
        <v>9985</v>
      </c>
      <c r="F59" s="2">
        <v>9627</v>
      </c>
      <c r="G59" s="2">
        <v>8302</v>
      </c>
      <c r="H59" s="2">
        <v>9244</v>
      </c>
      <c r="I59" s="2">
        <v>10147</v>
      </c>
      <c r="J59" s="2">
        <v>10602</v>
      </c>
      <c r="K59" s="2">
        <v>10031</v>
      </c>
      <c r="L59" s="2">
        <v>11379</v>
      </c>
      <c r="M59" s="2">
        <v>11527</v>
      </c>
      <c r="N59" s="2">
        <v>11455</v>
      </c>
      <c r="O59" s="2">
        <v>11216</v>
      </c>
      <c r="P59" s="2">
        <v>11528</v>
      </c>
      <c r="Q59" s="2">
        <v>11043</v>
      </c>
      <c r="R59" s="2">
        <v>11794</v>
      </c>
      <c r="S59" s="2">
        <v>11713</v>
      </c>
      <c r="T59" s="2">
        <v>11842</v>
      </c>
      <c r="U59" s="2">
        <v>12214</v>
      </c>
      <c r="V59" s="2">
        <v>12446</v>
      </c>
      <c r="W59" s="2">
        <v>12486</v>
      </c>
      <c r="X59" s="2">
        <v>12990</v>
      </c>
      <c r="Y59" s="2">
        <v>13298</v>
      </c>
      <c r="Z59" s="2">
        <v>13763</v>
      </c>
      <c r="AA59" s="2">
        <v>13556</v>
      </c>
      <c r="AB59" s="2">
        <v>13718</v>
      </c>
      <c r="AC59" s="2">
        <v>13952</v>
      </c>
      <c r="AD59" s="2">
        <v>14448</v>
      </c>
      <c r="AE59" s="2">
        <v>14386</v>
      </c>
      <c r="AF59" s="2">
        <v>14481</v>
      </c>
      <c r="AG59" s="2">
        <v>14392</v>
      </c>
      <c r="AH59" s="2">
        <v>15004</v>
      </c>
      <c r="AI59" s="2">
        <v>15109</v>
      </c>
      <c r="AJ59" s="2">
        <v>15353</v>
      </c>
      <c r="AK59" s="2">
        <v>15071</v>
      </c>
      <c r="AL59" s="2">
        <v>15132</v>
      </c>
      <c r="AM59" s="2">
        <v>15131</v>
      </c>
      <c r="AN59" s="2">
        <v>15149</v>
      </c>
      <c r="AO59" s="2">
        <v>14893</v>
      </c>
      <c r="AP59" s="2">
        <v>15189</v>
      </c>
      <c r="AQ59" s="2">
        <v>15288</v>
      </c>
      <c r="AR59" s="2">
        <v>15355</v>
      </c>
      <c r="AS59" s="2">
        <v>15210</v>
      </c>
      <c r="AT59" s="2">
        <v>15490</v>
      </c>
      <c r="AU59" s="2">
        <v>14904</v>
      </c>
      <c r="AV59" s="2">
        <v>14828</v>
      </c>
      <c r="AW59" s="2">
        <v>14538</v>
      </c>
      <c r="AX59" s="2">
        <v>14633</v>
      </c>
      <c r="AY59" s="2">
        <v>14449</v>
      </c>
      <c r="AZ59" s="2">
        <v>14498</v>
      </c>
      <c r="BA59" s="2">
        <v>14626</v>
      </c>
      <c r="BB59" s="2">
        <v>14683</v>
      </c>
      <c r="BC59" s="2">
        <v>14715</v>
      </c>
      <c r="BD59" s="2">
        <v>14777</v>
      </c>
      <c r="BE59" s="2">
        <v>14706</v>
      </c>
      <c r="BF59" s="2">
        <v>14728</v>
      </c>
      <c r="BG59" s="2">
        <v>14569</v>
      </c>
      <c r="BH59" s="2">
        <v>14435</v>
      </c>
      <c r="BI59" s="2">
        <v>14340</v>
      </c>
      <c r="BJ59" s="2">
        <v>14395</v>
      </c>
      <c r="BK59" s="2">
        <v>14485</v>
      </c>
      <c r="BL59" s="2">
        <v>14351</v>
      </c>
      <c r="BM59" s="2">
        <v>14663</v>
      </c>
      <c r="BN59" s="2">
        <v>14600</v>
      </c>
      <c r="BO59" s="2">
        <v>14735</v>
      </c>
      <c r="BP59" s="2">
        <v>14643</v>
      </c>
      <c r="BQ59" s="2">
        <v>14895</v>
      </c>
      <c r="BR59" s="2">
        <v>15159</v>
      </c>
      <c r="BS59" s="2">
        <v>15315</v>
      </c>
      <c r="BT59" s="2">
        <v>15533</v>
      </c>
      <c r="BU59" s="2">
        <v>15680</v>
      </c>
      <c r="BV59" s="2">
        <v>15684</v>
      </c>
      <c r="BW59" s="2">
        <v>15865</v>
      </c>
      <c r="BX59" s="2">
        <v>16002</v>
      </c>
      <c r="BY59" s="2">
        <v>15752</v>
      </c>
      <c r="BZ59" s="2">
        <v>15800</v>
      </c>
      <c r="CA59" s="2">
        <v>15485</v>
      </c>
      <c r="CB59" s="2">
        <v>15584</v>
      </c>
      <c r="CC59" s="2">
        <v>15373</v>
      </c>
      <c r="CD59" s="2">
        <v>15256</v>
      </c>
    </row>
    <row r="60" spans="1:82" x14ac:dyDescent="0.25">
      <c r="A60" s="2" t="str">
        <f>"55 jaar"</f>
        <v>55 jaar</v>
      </c>
      <c r="B60" s="2">
        <v>10075</v>
      </c>
      <c r="C60" s="2">
        <v>9863</v>
      </c>
      <c r="D60" s="2">
        <v>9798</v>
      </c>
      <c r="E60" s="2">
        <v>9799</v>
      </c>
      <c r="F60" s="2">
        <v>9857</v>
      </c>
      <c r="G60" s="2">
        <v>9486</v>
      </c>
      <c r="H60" s="2">
        <v>8174</v>
      </c>
      <c r="I60" s="2">
        <v>9122</v>
      </c>
      <c r="J60" s="2">
        <v>10037</v>
      </c>
      <c r="K60" s="2">
        <v>10452</v>
      </c>
      <c r="L60" s="2">
        <v>9897</v>
      </c>
      <c r="M60" s="2">
        <v>11263</v>
      </c>
      <c r="N60" s="2">
        <v>11404</v>
      </c>
      <c r="O60" s="2">
        <v>11272</v>
      </c>
      <c r="P60" s="2">
        <v>11027</v>
      </c>
      <c r="Q60" s="2">
        <v>11363</v>
      </c>
      <c r="R60" s="2">
        <v>10899</v>
      </c>
      <c r="S60" s="2">
        <v>11712</v>
      </c>
      <c r="T60" s="2">
        <v>11603</v>
      </c>
      <c r="U60" s="2">
        <v>11804</v>
      </c>
      <c r="V60" s="2">
        <v>12254</v>
      </c>
      <c r="W60" s="2">
        <v>12355</v>
      </c>
      <c r="X60" s="2">
        <v>12360</v>
      </c>
      <c r="Y60" s="2">
        <v>12812</v>
      </c>
      <c r="Z60" s="2">
        <v>13205</v>
      </c>
      <c r="AA60" s="2">
        <v>13665</v>
      </c>
      <c r="AB60" s="2">
        <v>13405</v>
      </c>
      <c r="AC60" s="2">
        <v>13615</v>
      </c>
      <c r="AD60" s="2">
        <v>13861</v>
      </c>
      <c r="AE60" s="2">
        <v>14348</v>
      </c>
      <c r="AF60" s="2">
        <v>14294</v>
      </c>
      <c r="AG60" s="2">
        <v>14373</v>
      </c>
      <c r="AH60" s="2">
        <v>14268</v>
      </c>
      <c r="AI60" s="2">
        <v>14856</v>
      </c>
      <c r="AJ60" s="2">
        <v>14958</v>
      </c>
      <c r="AK60" s="2">
        <v>15195</v>
      </c>
      <c r="AL60" s="2">
        <v>14914</v>
      </c>
      <c r="AM60" s="2">
        <v>14967</v>
      </c>
      <c r="AN60" s="2">
        <v>14976</v>
      </c>
      <c r="AO60" s="2">
        <v>14992</v>
      </c>
      <c r="AP60" s="2">
        <v>14740</v>
      </c>
      <c r="AQ60" s="2">
        <v>15033</v>
      </c>
      <c r="AR60" s="2">
        <v>15134</v>
      </c>
      <c r="AS60" s="2">
        <v>15207</v>
      </c>
      <c r="AT60" s="2">
        <v>15068</v>
      </c>
      <c r="AU60" s="2">
        <v>15344</v>
      </c>
      <c r="AV60" s="2">
        <v>14771</v>
      </c>
      <c r="AW60" s="2">
        <v>14693</v>
      </c>
      <c r="AX60" s="2">
        <v>14409</v>
      </c>
      <c r="AY60" s="2">
        <v>14506</v>
      </c>
      <c r="AZ60" s="2">
        <v>14323</v>
      </c>
      <c r="BA60" s="2">
        <v>14377</v>
      </c>
      <c r="BB60" s="2">
        <v>14503</v>
      </c>
      <c r="BC60" s="2">
        <v>14561</v>
      </c>
      <c r="BD60" s="2">
        <v>14592</v>
      </c>
      <c r="BE60" s="2">
        <v>14654</v>
      </c>
      <c r="BF60" s="2">
        <v>14584</v>
      </c>
      <c r="BG60" s="2">
        <v>14607</v>
      </c>
      <c r="BH60" s="2">
        <v>14450</v>
      </c>
      <c r="BI60" s="2">
        <v>14321</v>
      </c>
      <c r="BJ60" s="2">
        <v>14225</v>
      </c>
      <c r="BK60" s="2">
        <v>14279</v>
      </c>
      <c r="BL60" s="2">
        <v>14371</v>
      </c>
      <c r="BM60" s="2">
        <v>14240</v>
      </c>
      <c r="BN60" s="2">
        <v>14548</v>
      </c>
      <c r="BO60" s="2">
        <v>14487</v>
      </c>
      <c r="BP60" s="2">
        <v>14623</v>
      </c>
      <c r="BQ60" s="2">
        <v>14526</v>
      </c>
      <c r="BR60" s="2">
        <v>14783</v>
      </c>
      <c r="BS60" s="2">
        <v>15044</v>
      </c>
      <c r="BT60" s="2">
        <v>15199</v>
      </c>
      <c r="BU60" s="2">
        <v>15415</v>
      </c>
      <c r="BV60" s="2">
        <v>15562</v>
      </c>
      <c r="BW60" s="2">
        <v>15564</v>
      </c>
      <c r="BX60" s="2">
        <v>15749</v>
      </c>
      <c r="BY60" s="2">
        <v>15882</v>
      </c>
      <c r="BZ60" s="2">
        <v>15632</v>
      </c>
      <c r="CA60" s="2">
        <v>15682</v>
      </c>
      <c r="CB60" s="2">
        <v>15371</v>
      </c>
      <c r="CC60" s="2">
        <v>15469</v>
      </c>
      <c r="CD60" s="2">
        <v>15263</v>
      </c>
    </row>
    <row r="61" spans="1:82" x14ac:dyDescent="0.25">
      <c r="A61" s="2" t="str">
        <f>"56 jaar"</f>
        <v>56 jaar</v>
      </c>
      <c r="B61" s="2">
        <v>10222</v>
      </c>
      <c r="C61" s="2">
        <v>9855</v>
      </c>
      <c r="D61" s="2">
        <v>9735</v>
      </c>
      <c r="E61" s="2">
        <v>9661</v>
      </c>
      <c r="F61" s="2">
        <v>9663</v>
      </c>
      <c r="G61" s="2">
        <v>9670</v>
      </c>
      <c r="H61" s="2">
        <v>9342</v>
      </c>
      <c r="I61" s="2">
        <v>8040</v>
      </c>
      <c r="J61" s="2">
        <v>8988</v>
      </c>
      <c r="K61" s="2">
        <v>9891</v>
      </c>
      <c r="L61" s="2">
        <v>10260</v>
      </c>
      <c r="M61" s="2">
        <v>9788</v>
      </c>
      <c r="N61" s="2">
        <v>11157</v>
      </c>
      <c r="O61" s="2">
        <v>11307</v>
      </c>
      <c r="P61" s="2">
        <v>11078</v>
      </c>
      <c r="Q61" s="2">
        <v>10859</v>
      </c>
      <c r="R61" s="2">
        <v>11210</v>
      </c>
      <c r="S61" s="2">
        <v>10754</v>
      </c>
      <c r="T61" s="2">
        <v>11578</v>
      </c>
      <c r="U61" s="2">
        <v>11528</v>
      </c>
      <c r="V61" s="2">
        <v>11789</v>
      </c>
      <c r="W61" s="2">
        <v>12156</v>
      </c>
      <c r="X61" s="2">
        <v>12236</v>
      </c>
      <c r="Y61" s="2">
        <v>12172</v>
      </c>
      <c r="Z61" s="2">
        <v>12645</v>
      </c>
      <c r="AA61" s="2">
        <v>13018</v>
      </c>
      <c r="AB61" s="2">
        <v>13511</v>
      </c>
      <c r="AC61" s="2">
        <v>13297</v>
      </c>
      <c r="AD61" s="2">
        <v>13465</v>
      </c>
      <c r="AE61" s="2">
        <v>13705</v>
      </c>
      <c r="AF61" s="2">
        <v>14174</v>
      </c>
      <c r="AG61" s="2">
        <v>14120</v>
      </c>
      <c r="AH61" s="2">
        <v>14178</v>
      </c>
      <c r="AI61" s="2">
        <v>14062</v>
      </c>
      <c r="AJ61" s="2">
        <v>14634</v>
      </c>
      <c r="AK61" s="2">
        <v>14726</v>
      </c>
      <c r="AL61" s="2">
        <v>14960</v>
      </c>
      <c r="AM61" s="2">
        <v>14688</v>
      </c>
      <c r="AN61" s="2">
        <v>14738</v>
      </c>
      <c r="AO61" s="2">
        <v>14755</v>
      </c>
      <c r="AP61" s="2">
        <v>14766</v>
      </c>
      <c r="AQ61" s="2">
        <v>14528</v>
      </c>
      <c r="AR61" s="2">
        <v>14814</v>
      </c>
      <c r="AS61" s="2">
        <v>14920</v>
      </c>
      <c r="AT61" s="2">
        <v>14997</v>
      </c>
      <c r="AU61" s="2">
        <v>14861</v>
      </c>
      <c r="AV61" s="2">
        <v>15132</v>
      </c>
      <c r="AW61" s="2">
        <v>14571</v>
      </c>
      <c r="AX61" s="2">
        <v>14495</v>
      </c>
      <c r="AY61" s="2">
        <v>14216</v>
      </c>
      <c r="AZ61" s="2">
        <v>14314</v>
      </c>
      <c r="BA61" s="2">
        <v>14132</v>
      </c>
      <c r="BB61" s="2">
        <v>14187</v>
      </c>
      <c r="BC61" s="2">
        <v>14312</v>
      </c>
      <c r="BD61" s="2">
        <v>14372</v>
      </c>
      <c r="BE61" s="2">
        <v>14403</v>
      </c>
      <c r="BF61" s="2">
        <v>14466</v>
      </c>
      <c r="BG61" s="2">
        <v>14397</v>
      </c>
      <c r="BH61" s="2">
        <v>14421</v>
      </c>
      <c r="BI61" s="2">
        <v>14265</v>
      </c>
      <c r="BJ61" s="2">
        <v>14135</v>
      </c>
      <c r="BK61" s="2">
        <v>14042</v>
      </c>
      <c r="BL61" s="2">
        <v>14096</v>
      </c>
      <c r="BM61" s="2">
        <v>14189</v>
      </c>
      <c r="BN61" s="2">
        <v>14060</v>
      </c>
      <c r="BO61" s="2">
        <v>14364</v>
      </c>
      <c r="BP61" s="2">
        <v>14304</v>
      </c>
      <c r="BQ61" s="2">
        <v>14440</v>
      </c>
      <c r="BR61" s="2">
        <v>14343</v>
      </c>
      <c r="BS61" s="2">
        <v>14599</v>
      </c>
      <c r="BT61" s="2">
        <v>14860</v>
      </c>
      <c r="BU61" s="2">
        <v>15014</v>
      </c>
      <c r="BV61" s="2">
        <v>15225</v>
      </c>
      <c r="BW61" s="2">
        <v>15371</v>
      </c>
      <c r="BX61" s="2">
        <v>15372</v>
      </c>
      <c r="BY61" s="2">
        <v>15559</v>
      </c>
      <c r="BZ61" s="2">
        <v>15687</v>
      </c>
      <c r="CA61" s="2">
        <v>15442</v>
      </c>
      <c r="CB61" s="2">
        <v>15493</v>
      </c>
      <c r="CC61" s="2">
        <v>15185</v>
      </c>
      <c r="CD61" s="2">
        <v>15282</v>
      </c>
    </row>
    <row r="62" spans="1:82" x14ac:dyDescent="0.25">
      <c r="A62" s="2" t="str">
        <f>"57 jaar"</f>
        <v>57 jaar</v>
      </c>
      <c r="B62" s="2">
        <v>10254</v>
      </c>
      <c r="C62" s="2">
        <v>9993</v>
      </c>
      <c r="D62" s="2">
        <v>9674</v>
      </c>
      <c r="E62" s="2">
        <v>9588</v>
      </c>
      <c r="F62" s="2">
        <v>9509</v>
      </c>
      <c r="G62" s="2">
        <v>9470</v>
      </c>
      <c r="H62" s="2">
        <v>9483</v>
      </c>
      <c r="I62" s="2">
        <v>9166</v>
      </c>
      <c r="J62" s="2">
        <v>7884</v>
      </c>
      <c r="K62" s="2">
        <v>8848</v>
      </c>
      <c r="L62" s="2">
        <v>9717</v>
      </c>
      <c r="M62" s="2">
        <v>10136</v>
      </c>
      <c r="N62" s="2">
        <v>9676</v>
      </c>
      <c r="O62" s="2">
        <v>11002</v>
      </c>
      <c r="P62" s="2">
        <v>11120</v>
      </c>
      <c r="Q62" s="2">
        <v>10869</v>
      </c>
      <c r="R62" s="2">
        <v>10772</v>
      </c>
      <c r="S62" s="2">
        <v>11111</v>
      </c>
      <c r="T62" s="2">
        <v>10655</v>
      </c>
      <c r="U62" s="2">
        <v>11520</v>
      </c>
      <c r="V62" s="2">
        <v>11497</v>
      </c>
      <c r="W62" s="2">
        <v>11683</v>
      </c>
      <c r="X62" s="2">
        <v>12000</v>
      </c>
      <c r="Y62" s="2">
        <v>12065</v>
      </c>
      <c r="Z62" s="2">
        <v>11973</v>
      </c>
      <c r="AA62" s="2">
        <v>12476</v>
      </c>
      <c r="AB62" s="2">
        <v>12802</v>
      </c>
      <c r="AC62" s="2">
        <v>13340</v>
      </c>
      <c r="AD62" s="2">
        <v>13090</v>
      </c>
      <c r="AE62" s="2">
        <v>13250</v>
      </c>
      <c r="AF62" s="2">
        <v>13482</v>
      </c>
      <c r="AG62" s="2">
        <v>13937</v>
      </c>
      <c r="AH62" s="2">
        <v>13879</v>
      </c>
      <c r="AI62" s="2">
        <v>13917</v>
      </c>
      <c r="AJ62" s="2">
        <v>13794</v>
      </c>
      <c r="AK62" s="2">
        <v>14349</v>
      </c>
      <c r="AL62" s="2">
        <v>14431</v>
      </c>
      <c r="AM62" s="2">
        <v>14668</v>
      </c>
      <c r="AN62" s="2">
        <v>14409</v>
      </c>
      <c r="AO62" s="2">
        <v>14457</v>
      </c>
      <c r="AP62" s="2">
        <v>14478</v>
      </c>
      <c r="AQ62" s="2">
        <v>14494</v>
      </c>
      <c r="AR62" s="2">
        <v>14266</v>
      </c>
      <c r="AS62" s="2">
        <v>14547</v>
      </c>
      <c r="AT62" s="2">
        <v>14658</v>
      </c>
      <c r="AU62" s="2">
        <v>14741</v>
      </c>
      <c r="AV62" s="2">
        <v>14606</v>
      </c>
      <c r="AW62" s="2">
        <v>14875</v>
      </c>
      <c r="AX62" s="2">
        <v>14322</v>
      </c>
      <c r="AY62" s="2">
        <v>14248</v>
      </c>
      <c r="AZ62" s="2">
        <v>13972</v>
      </c>
      <c r="BA62" s="2">
        <v>14072</v>
      </c>
      <c r="BB62" s="2">
        <v>13894</v>
      </c>
      <c r="BC62" s="2">
        <v>13951</v>
      </c>
      <c r="BD62" s="2">
        <v>14068</v>
      </c>
      <c r="BE62" s="2">
        <v>14130</v>
      </c>
      <c r="BF62" s="2">
        <v>14162</v>
      </c>
      <c r="BG62" s="2">
        <v>14226</v>
      </c>
      <c r="BH62" s="2">
        <v>14157</v>
      </c>
      <c r="BI62" s="2">
        <v>14183</v>
      </c>
      <c r="BJ62" s="2">
        <v>14029</v>
      </c>
      <c r="BK62" s="2">
        <v>13900</v>
      </c>
      <c r="BL62" s="2">
        <v>13810</v>
      </c>
      <c r="BM62" s="2">
        <v>13859</v>
      </c>
      <c r="BN62" s="2">
        <v>13957</v>
      </c>
      <c r="BO62" s="2">
        <v>13829</v>
      </c>
      <c r="BP62" s="2">
        <v>14134</v>
      </c>
      <c r="BQ62" s="2">
        <v>14069</v>
      </c>
      <c r="BR62" s="2">
        <v>14208</v>
      </c>
      <c r="BS62" s="2">
        <v>14113</v>
      </c>
      <c r="BT62" s="2">
        <v>14365</v>
      </c>
      <c r="BU62" s="2">
        <v>14620</v>
      </c>
      <c r="BV62" s="2">
        <v>14771</v>
      </c>
      <c r="BW62" s="2">
        <v>14983</v>
      </c>
      <c r="BX62" s="2">
        <v>15127</v>
      </c>
      <c r="BY62" s="2">
        <v>15125</v>
      </c>
      <c r="BZ62" s="2">
        <v>15316</v>
      </c>
      <c r="CA62" s="2">
        <v>15439</v>
      </c>
      <c r="CB62" s="2">
        <v>15200</v>
      </c>
      <c r="CC62" s="2">
        <v>15251</v>
      </c>
      <c r="CD62" s="2">
        <v>14944</v>
      </c>
    </row>
    <row r="63" spans="1:82" x14ac:dyDescent="0.25">
      <c r="A63" s="2" t="str">
        <f>"58 jaar"</f>
        <v>58 jaar</v>
      </c>
      <c r="B63" s="2">
        <v>10859</v>
      </c>
      <c r="C63" s="2">
        <v>9988</v>
      </c>
      <c r="D63" s="2">
        <v>9806</v>
      </c>
      <c r="E63" s="2">
        <v>9489</v>
      </c>
      <c r="F63" s="2">
        <v>9413</v>
      </c>
      <c r="G63" s="2">
        <v>9308</v>
      </c>
      <c r="H63" s="2">
        <v>9309</v>
      </c>
      <c r="I63" s="2">
        <v>9330</v>
      </c>
      <c r="J63" s="2">
        <v>9014</v>
      </c>
      <c r="K63" s="2">
        <v>7761</v>
      </c>
      <c r="L63" s="2">
        <v>8709</v>
      </c>
      <c r="M63" s="2">
        <v>9598</v>
      </c>
      <c r="N63" s="2">
        <v>10004</v>
      </c>
      <c r="O63" s="2">
        <v>9579</v>
      </c>
      <c r="P63" s="2">
        <v>10823</v>
      </c>
      <c r="Q63" s="2">
        <v>10890</v>
      </c>
      <c r="R63" s="2">
        <v>10714</v>
      </c>
      <c r="S63" s="2">
        <v>10639</v>
      </c>
      <c r="T63" s="2">
        <v>10978</v>
      </c>
      <c r="U63" s="2">
        <v>10565</v>
      </c>
      <c r="V63" s="2">
        <v>11512</v>
      </c>
      <c r="W63" s="2">
        <v>11436</v>
      </c>
      <c r="X63" s="2">
        <v>11498</v>
      </c>
      <c r="Y63" s="2">
        <v>11784</v>
      </c>
      <c r="Z63" s="2">
        <v>11905</v>
      </c>
      <c r="AA63" s="2">
        <v>11814</v>
      </c>
      <c r="AB63" s="2">
        <v>12272</v>
      </c>
      <c r="AC63" s="2">
        <v>12660</v>
      </c>
      <c r="AD63" s="2">
        <v>13160</v>
      </c>
      <c r="AE63" s="2">
        <v>12905</v>
      </c>
      <c r="AF63" s="2">
        <v>13058</v>
      </c>
      <c r="AG63" s="2">
        <v>13282</v>
      </c>
      <c r="AH63" s="2">
        <v>13721</v>
      </c>
      <c r="AI63" s="2">
        <v>13661</v>
      </c>
      <c r="AJ63" s="2">
        <v>13684</v>
      </c>
      <c r="AK63" s="2">
        <v>13560</v>
      </c>
      <c r="AL63" s="2">
        <v>14101</v>
      </c>
      <c r="AM63" s="2">
        <v>14183</v>
      </c>
      <c r="AN63" s="2">
        <v>14419</v>
      </c>
      <c r="AO63" s="2">
        <v>14171</v>
      </c>
      <c r="AP63" s="2">
        <v>14216</v>
      </c>
      <c r="AQ63" s="2">
        <v>14247</v>
      </c>
      <c r="AR63" s="2">
        <v>14259</v>
      </c>
      <c r="AS63" s="2">
        <v>14041</v>
      </c>
      <c r="AT63" s="2">
        <v>14324</v>
      </c>
      <c r="AU63" s="2">
        <v>14435</v>
      </c>
      <c r="AV63" s="2">
        <v>14515</v>
      </c>
      <c r="AW63" s="2">
        <v>14384</v>
      </c>
      <c r="AX63" s="2">
        <v>14652</v>
      </c>
      <c r="AY63" s="2">
        <v>14108</v>
      </c>
      <c r="AZ63" s="2">
        <v>14038</v>
      </c>
      <c r="BA63" s="2">
        <v>13766</v>
      </c>
      <c r="BB63" s="2">
        <v>13865</v>
      </c>
      <c r="BC63" s="2">
        <v>13689</v>
      </c>
      <c r="BD63" s="2">
        <v>13745</v>
      </c>
      <c r="BE63" s="2">
        <v>13864</v>
      </c>
      <c r="BF63" s="2">
        <v>13928</v>
      </c>
      <c r="BG63" s="2">
        <v>13956</v>
      </c>
      <c r="BH63" s="2">
        <v>14019</v>
      </c>
      <c r="BI63" s="2">
        <v>13953</v>
      </c>
      <c r="BJ63" s="2">
        <v>13979</v>
      </c>
      <c r="BK63" s="2">
        <v>13828</v>
      </c>
      <c r="BL63" s="2">
        <v>13699</v>
      </c>
      <c r="BM63" s="2">
        <v>13612</v>
      </c>
      <c r="BN63" s="2">
        <v>13662</v>
      </c>
      <c r="BO63" s="2">
        <v>13760</v>
      </c>
      <c r="BP63" s="2">
        <v>13633</v>
      </c>
      <c r="BQ63" s="2">
        <v>13934</v>
      </c>
      <c r="BR63" s="2">
        <v>13870</v>
      </c>
      <c r="BS63" s="2">
        <v>14007</v>
      </c>
      <c r="BT63" s="2">
        <v>13914</v>
      </c>
      <c r="BU63" s="2">
        <v>14163</v>
      </c>
      <c r="BV63" s="2">
        <v>14416</v>
      </c>
      <c r="BW63" s="2">
        <v>14566</v>
      </c>
      <c r="BX63" s="2">
        <v>14778</v>
      </c>
      <c r="BY63" s="2">
        <v>14922</v>
      </c>
      <c r="BZ63" s="2">
        <v>14921</v>
      </c>
      <c r="CA63" s="2">
        <v>15112</v>
      </c>
      <c r="CB63" s="2">
        <v>15236</v>
      </c>
      <c r="CC63" s="2">
        <v>14998</v>
      </c>
      <c r="CD63" s="2">
        <v>15047</v>
      </c>
    </row>
    <row r="64" spans="1:82" x14ac:dyDescent="0.25">
      <c r="A64" s="2" t="str">
        <f>"59 jaar"</f>
        <v>59 jaar</v>
      </c>
      <c r="B64" s="2">
        <v>10728</v>
      </c>
      <c r="C64" s="2">
        <v>10552</v>
      </c>
      <c r="D64" s="2">
        <v>9805</v>
      </c>
      <c r="E64" s="2">
        <v>9626</v>
      </c>
      <c r="F64" s="2">
        <v>9334</v>
      </c>
      <c r="G64" s="2">
        <v>9208</v>
      </c>
      <c r="H64" s="2">
        <v>9129</v>
      </c>
      <c r="I64" s="2">
        <v>9151</v>
      </c>
      <c r="J64" s="2">
        <v>9132</v>
      </c>
      <c r="K64" s="2">
        <v>8836</v>
      </c>
      <c r="L64" s="2">
        <v>7591</v>
      </c>
      <c r="M64" s="2">
        <v>8573</v>
      </c>
      <c r="N64" s="2">
        <v>9492</v>
      </c>
      <c r="O64" s="2">
        <v>9833</v>
      </c>
      <c r="P64" s="2">
        <v>9389</v>
      </c>
      <c r="Q64" s="2">
        <v>10630</v>
      </c>
      <c r="R64" s="2">
        <v>10703</v>
      </c>
      <c r="S64" s="2">
        <v>10549</v>
      </c>
      <c r="T64" s="2">
        <v>10524</v>
      </c>
      <c r="U64" s="2">
        <v>10903</v>
      </c>
      <c r="V64" s="2">
        <v>10489</v>
      </c>
      <c r="W64" s="2">
        <v>11358</v>
      </c>
      <c r="X64" s="2">
        <v>11277</v>
      </c>
      <c r="Y64" s="2">
        <v>11293</v>
      </c>
      <c r="Z64" s="2">
        <v>11592</v>
      </c>
      <c r="AA64" s="2">
        <v>11739</v>
      </c>
      <c r="AB64" s="2">
        <v>11591</v>
      </c>
      <c r="AC64" s="2">
        <v>12085</v>
      </c>
      <c r="AD64" s="2">
        <v>12465</v>
      </c>
      <c r="AE64" s="2">
        <v>12949</v>
      </c>
      <c r="AF64" s="2">
        <v>12691</v>
      </c>
      <c r="AG64" s="2">
        <v>12831</v>
      </c>
      <c r="AH64" s="2">
        <v>13043</v>
      </c>
      <c r="AI64" s="2">
        <v>13468</v>
      </c>
      <c r="AJ64" s="2">
        <v>13409</v>
      </c>
      <c r="AK64" s="2">
        <v>13416</v>
      </c>
      <c r="AL64" s="2">
        <v>13286</v>
      </c>
      <c r="AM64" s="2">
        <v>13820</v>
      </c>
      <c r="AN64" s="2">
        <v>13905</v>
      </c>
      <c r="AO64" s="2">
        <v>14142</v>
      </c>
      <c r="AP64" s="2">
        <v>13902</v>
      </c>
      <c r="AQ64" s="2">
        <v>13947</v>
      </c>
      <c r="AR64" s="2">
        <v>13984</v>
      </c>
      <c r="AS64" s="2">
        <v>14001</v>
      </c>
      <c r="AT64" s="2">
        <v>13787</v>
      </c>
      <c r="AU64" s="2">
        <v>14070</v>
      </c>
      <c r="AV64" s="2">
        <v>14179</v>
      </c>
      <c r="AW64" s="2">
        <v>14257</v>
      </c>
      <c r="AX64" s="2">
        <v>14129</v>
      </c>
      <c r="AY64" s="2">
        <v>14395</v>
      </c>
      <c r="AZ64" s="2">
        <v>13865</v>
      </c>
      <c r="BA64" s="2">
        <v>13795</v>
      </c>
      <c r="BB64" s="2">
        <v>13531</v>
      </c>
      <c r="BC64" s="2">
        <v>13629</v>
      </c>
      <c r="BD64" s="2">
        <v>13461</v>
      </c>
      <c r="BE64" s="2">
        <v>13513</v>
      </c>
      <c r="BF64" s="2">
        <v>13632</v>
      </c>
      <c r="BG64" s="2">
        <v>13697</v>
      </c>
      <c r="BH64" s="2">
        <v>13724</v>
      </c>
      <c r="BI64" s="2">
        <v>13785</v>
      </c>
      <c r="BJ64" s="2">
        <v>13723</v>
      </c>
      <c r="BK64" s="2">
        <v>13747</v>
      </c>
      <c r="BL64" s="2">
        <v>13602</v>
      </c>
      <c r="BM64" s="2">
        <v>13477</v>
      </c>
      <c r="BN64" s="2">
        <v>13389</v>
      </c>
      <c r="BO64" s="2">
        <v>13436</v>
      </c>
      <c r="BP64" s="2">
        <v>13536</v>
      </c>
      <c r="BQ64" s="2">
        <v>13412</v>
      </c>
      <c r="BR64" s="2">
        <v>13707</v>
      </c>
      <c r="BS64" s="2">
        <v>13645</v>
      </c>
      <c r="BT64" s="2">
        <v>13782</v>
      </c>
      <c r="BU64" s="2">
        <v>13688</v>
      </c>
      <c r="BV64" s="2">
        <v>13936</v>
      </c>
      <c r="BW64" s="2">
        <v>14188</v>
      </c>
      <c r="BX64" s="2">
        <v>14333</v>
      </c>
      <c r="BY64" s="2">
        <v>14546</v>
      </c>
      <c r="BZ64" s="2">
        <v>14688</v>
      </c>
      <c r="CA64" s="2">
        <v>14688</v>
      </c>
      <c r="CB64" s="2">
        <v>14878</v>
      </c>
      <c r="CC64" s="2">
        <v>15001</v>
      </c>
      <c r="CD64" s="2">
        <v>14766</v>
      </c>
    </row>
    <row r="65" spans="1:82" x14ac:dyDescent="0.25">
      <c r="A65" s="2" t="str">
        <f>"60 jaar"</f>
        <v>60 jaar</v>
      </c>
      <c r="B65" s="2">
        <v>11180</v>
      </c>
      <c r="C65" s="2">
        <v>10424</v>
      </c>
      <c r="D65" s="2">
        <v>10235</v>
      </c>
      <c r="E65" s="2">
        <v>9547</v>
      </c>
      <c r="F65" s="2">
        <v>9371</v>
      </c>
      <c r="G65" s="2">
        <v>9100</v>
      </c>
      <c r="H65" s="2">
        <v>8970</v>
      </c>
      <c r="I65" s="2">
        <v>8908</v>
      </c>
      <c r="J65" s="2">
        <v>8951</v>
      </c>
      <c r="K65" s="2">
        <v>8935</v>
      </c>
      <c r="L65" s="2">
        <v>8674</v>
      </c>
      <c r="M65" s="2">
        <v>7402</v>
      </c>
      <c r="N65" s="2">
        <v>8388</v>
      </c>
      <c r="O65" s="2">
        <v>9258</v>
      </c>
      <c r="P65" s="2">
        <v>9616</v>
      </c>
      <c r="Q65" s="2">
        <v>9175</v>
      </c>
      <c r="R65" s="2">
        <v>10361</v>
      </c>
      <c r="S65" s="2">
        <v>10501</v>
      </c>
      <c r="T65" s="2">
        <v>10341</v>
      </c>
      <c r="U65" s="2">
        <v>10338</v>
      </c>
      <c r="V65" s="2">
        <v>10824</v>
      </c>
      <c r="W65" s="2">
        <v>10326</v>
      </c>
      <c r="X65" s="2">
        <v>11104</v>
      </c>
      <c r="Y65" s="2">
        <v>10992</v>
      </c>
      <c r="Z65" s="2">
        <v>11047</v>
      </c>
      <c r="AA65" s="2">
        <v>11388</v>
      </c>
      <c r="AB65" s="2">
        <v>11533</v>
      </c>
      <c r="AC65" s="2">
        <v>11367</v>
      </c>
      <c r="AD65" s="2">
        <v>11827</v>
      </c>
      <c r="AE65" s="2">
        <v>12189</v>
      </c>
      <c r="AF65" s="2">
        <v>12660</v>
      </c>
      <c r="AG65" s="2">
        <v>12395</v>
      </c>
      <c r="AH65" s="2">
        <v>12523</v>
      </c>
      <c r="AI65" s="2">
        <v>12724</v>
      </c>
      <c r="AJ65" s="2">
        <v>13134</v>
      </c>
      <c r="AK65" s="2">
        <v>13078</v>
      </c>
      <c r="AL65" s="2">
        <v>13064</v>
      </c>
      <c r="AM65" s="2">
        <v>12934</v>
      </c>
      <c r="AN65" s="2">
        <v>13459</v>
      </c>
      <c r="AO65" s="2">
        <v>13547</v>
      </c>
      <c r="AP65" s="2">
        <v>13791</v>
      </c>
      <c r="AQ65" s="2">
        <v>13557</v>
      </c>
      <c r="AR65" s="2">
        <v>13605</v>
      </c>
      <c r="AS65" s="2">
        <v>13648</v>
      </c>
      <c r="AT65" s="2">
        <v>13661</v>
      </c>
      <c r="AU65" s="2">
        <v>13455</v>
      </c>
      <c r="AV65" s="2">
        <v>13735</v>
      </c>
      <c r="AW65" s="2">
        <v>13844</v>
      </c>
      <c r="AX65" s="2">
        <v>13924</v>
      </c>
      <c r="AY65" s="2">
        <v>13800</v>
      </c>
      <c r="AZ65" s="2">
        <v>14062</v>
      </c>
      <c r="BA65" s="2">
        <v>13540</v>
      </c>
      <c r="BB65" s="2">
        <v>13473</v>
      </c>
      <c r="BC65" s="2">
        <v>13213</v>
      </c>
      <c r="BD65" s="2">
        <v>13309</v>
      </c>
      <c r="BE65" s="2">
        <v>13150</v>
      </c>
      <c r="BF65" s="2">
        <v>13199</v>
      </c>
      <c r="BG65" s="2">
        <v>13317</v>
      </c>
      <c r="BH65" s="2">
        <v>13381</v>
      </c>
      <c r="BI65" s="2">
        <v>13410</v>
      </c>
      <c r="BJ65" s="2">
        <v>13469</v>
      </c>
      <c r="BK65" s="2">
        <v>13410</v>
      </c>
      <c r="BL65" s="2">
        <v>13434</v>
      </c>
      <c r="BM65" s="2">
        <v>13289</v>
      </c>
      <c r="BN65" s="2">
        <v>13169</v>
      </c>
      <c r="BO65" s="2">
        <v>13083</v>
      </c>
      <c r="BP65" s="2">
        <v>13128</v>
      </c>
      <c r="BQ65" s="2">
        <v>13227</v>
      </c>
      <c r="BR65" s="2">
        <v>13106</v>
      </c>
      <c r="BS65" s="2">
        <v>13401</v>
      </c>
      <c r="BT65" s="2">
        <v>13337</v>
      </c>
      <c r="BU65" s="2">
        <v>13475</v>
      </c>
      <c r="BV65" s="2">
        <v>13384</v>
      </c>
      <c r="BW65" s="2">
        <v>13627</v>
      </c>
      <c r="BX65" s="2">
        <v>13880</v>
      </c>
      <c r="BY65" s="2">
        <v>14020</v>
      </c>
      <c r="BZ65" s="2">
        <v>14232</v>
      </c>
      <c r="CA65" s="2">
        <v>14374</v>
      </c>
      <c r="CB65" s="2">
        <v>14371</v>
      </c>
      <c r="CC65" s="2">
        <v>14559</v>
      </c>
      <c r="CD65" s="2">
        <v>14680</v>
      </c>
    </row>
    <row r="66" spans="1:82" x14ac:dyDescent="0.25">
      <c r="A66" s="2" t="str">
        <f>"61 jaar"</f>
        <v>61 jaar</v>
      </c>
      <c r="B66" s="2">
        <v>10540</v>
      </c>
      <c r="C66" s="2">
        <v>10889</v>
      </c>
      <c r="D66" s="2">
        <v>10180</v>
      </c>
      <c r="E66" s="2">
        <v>9988</v>
      </c>
      <c r="F66" s="2">
        <v>9278</v>
      </c>
      <c r="G66" s="2">
        <v>9127</v>
      </c>
      <c r="H66" s="2">
        <v>8819</v>
      </c>
      <c r="I66" s="2">
        <v>8738</v>
      </c>
      <c r="J66" s="2">
        <v>8636</v>
      </c>
      <c r="K66" s="2">
        <v>8738</v>
      </c>
      <c r="L66" s="2">
        <v>8759</v>
      </c>
      <c r="M66" s="2">
        <v>8553</v>
      </c>
      <c r="N66" s="2">
        <v>7280</v>
      </c>
      <c r="O66" s="2">
        <v>8255</v>
      </c>
      <c r="P66" s="2">
        <v>9008</v>
      </c>
      <c r="Q66" s="2">
        <v>9419</v>
      </c>
      <c r="R66" s="2">
        <v>9010</v>
      </c>
      <c r="S66" s="2">
        <v>10146</v>
      </c>
      <c r="T66" s="2">
        <v>10275</v>
      </c>
      <c r="U66" s="2">
        <v>10197</v>
      </c>
      <c r="V66" s="2">
        <v>10180</v>
      </c>
      <c r="W66" s="2">
        <v>10602</v>
      </c>
      <c r="X66" s="2">
        <v>10098</v>
      </c>
      <c r="Y66" s="2">
        <v>10792</v>
      </c>
      <c r="Z66" s="2">
        <v>10743</v>
      </c>
      <c r="AA66" s="2">
        <v>10797</v>
      </c>
      <c r="AB66" s="2">
        <v>11085</v>
      </c>
      <c r="AC66" s="2">
        <v>11310</v>
      </c>
      <c r="AD66" s="2">
        <v>11111</v>
      </c>
      <c r="AE66" s="2">
        <v>11555</v>
      </c>
      <c r="AF66" s="2">
        <v>11902</v>
      </c>
      <c r="AG66" s="2">
        <v>12355</v>
      </c>
      <c r="AH66" s="2">
        <v>12085</v>
      </c>
      <c r="AI66" s="2">
        <v>12204</v>
      </c>
      <c r="AJ66" s="2">
        <v>12395</v>
      </c>
      <c r="AK66" s="2">
        <v>12789</v>
      </c>
      <c r="AL66" s="2">
        <v>12733</v>
      </c>
      <c r="AM66" s="2">
        <v>12714</v>
      </c>
      <c r="AN66" s="2">
        <v>12588</v>
      </c>
      <c r="AO66" s="2">
        <v>13104</v>
      </c>
      <c r="AP66" s="2">
        <v>13195</v>
      </c>
      <c r="AQ66" s="2">
        <v>13437</v>
      </c>
      <c r="AR66" s="2">
        <v>13214</v>
      </c>
      <c r="AS66" s="2">
        <v>13265</v>
      </c>
      <c r="AT66" s="2">
        <v>13308</v>
      </c>
      <c r="AU66" s="2">
        <v>13322</v>
      </c>
      <c r="AV66" s="2">
        <v>13126</v>
      </c>
      <c r="AW66" s="2">
        <v>13401</v>
      </c>
      <c r="AX66" s="2">
        <v>13507</v>
      </c>
      <c r="AY66" s="2">
        <v>13588</v>
      </c>
      <c r="AZ66" s="2">
        <v>13464</v>
      </c>
      <c r="BA66" s="2">
        <v>13725</v>
      </c>
      <c r="BB66" s="2">
        <v>13216</v>
      </c>
      <c r="BC66" s="2">
        <v>13148</v>
      </c>
      <c r="BD66" s="2">
        <v>12898</v>
      </c>
      <c r="BE66" s="2">
        <v>12992</v>
      </c>
      <c r="BF66" s="2">
        <v>12839</v>
      </c>
      <c r="BG66" s="2">
        <v>12885</v>
      </c>
      <c r="BH66" s="2">
        <v>13001</v>
      </c>
      <c r="BI66" s="2">
        <v>13066</v>
      </c>
      <c r="BJ66" s="2">
        <v>13096</v>
      </c>
      <c r="BK66" s="2">
        <v>13153</v>
      </c>
      <c r="BL66" s="2">
        <v>13095</v>
      </c>
      <c r="BM66" s="2">
        <v>13121</v>
      </c>
      <c r="BN66" s="2">
        <v>12982</v>
      </c>
      <c r="BO66" s="2">
        <v>12866</v>
      </c>
      <c r="BP66" s="2">
        <v>12783</v>
      </c>
      <c r="BQ66" s="2">
        <v>12827</v>
      </c>
      <c r="BR66" s="2">
        <v>12924</v>
      </c>
      <c r="BS66" s="2">
        <v>12805</v>
      </c>
      <c r="BT66" s="2">
        <v>13094</v>
      </c>
      <c r="BU66" s="2">
        <v>13036</v>
      </c>
      <c r="BV66" s="2">
        <v>13172</v>
      </c>
      <c r="BW66" s="2">
        <v>13080</v>
      </c>
      <c r="BX66" s="2">
        <v>13319</v>
      </c>
      <c r="BY66" s="2">
        <v>13569</v>
      </c>
      <c r="BZ66" s="2">
        <v>13708</v>
      </c>
      <c r="CA66" s="2">
        <v>13914</v>
      </c>
      <c r="CB66" s="2">
        <v>14054</v>
      </c>
      <c r="CC66" s="2">
        <v>14053</v>
      </c>
      <c r="CD66" s="2">
        <v>14239</v>
      </c>
    </row>
    <row r="67" spans="1:82" x14ac:dyDescent="0.25">
      <c r="A67" s="2" t="str">
        <f>"62 jaar"</f>
        <v>62 jaar</v>
      </c>
      <c r="B67" s="2">
        <v>10370</v>
      </c>
      <c r="C67" s="2">
        <v>10247</v>
      </c>
      <c r="D67" s="2">
        <v>10609</v>
      </c>
      <c r="E67" s="2">
        <v>9899</v>
      </c>
      <c r="F67" s="2">
        <v>9738</v>
      </c>
      <c r="G67" s="2">
        <v>8985</v>
      </c>
      <c r="H67" s="2">
        <v>8886</v>
      </c>
      <c r="I67" s="2">
        <v>8609</v>
      </c>
      <c r="J67" s="2">
        <v>8535</v>
      </c>
      <c r="K67" s="2">
        <v>8430</v>
      </c>
      <c r="L67" s="2">
        <v>8573</v>
      </c>
      <c r="M67" s="2">
        <v>8580</v>
      </c>
      <c r="N67" s="2">
        <v>8386</v>
      </c>
      <c r="O67" s="2">
        <v>7105</v>
      </c>
      <c r="P67" s="2">
        <v>8090</v>
      </c>
      <c r="Q67" s="2">
        <v>8776</v>
      </c>
      <c r="R67" s="2">
        <v>9188</v>
      </c>
      <c r="S67" s="2">
        <v>8810</v>
      </c>
      <c r="T67" s="2">
        <v>9946</v>
      </c>
      <c r="U67" s="2">
        <v>10091</v>
      </c>
      <c r="V67" s="2">
        <v>10023</v>
      </c>
      <c r="W67" s="2">
        <v>10036</v>
      </c>
      <c r="X67" s="2">
        <v>10389</v>
      </c>
      <c r="Y67" s="2">
        <v>9834</v>
      </c>
      <c r="Z67" s="2">
        <v>10568</v>
      </c>
      <c r="AA67" s="2">
        <v>10472</v>
      </c>
      <c r="AB67" s="2">
        <v>10524</v>
      </c>
      <c r="AC67" s="2">
        <v>10834</v>
      </c>
      <c r="AD67" s="2">
        <v>11038</v>
      </c>
      <c r="AE67" s="2">
        <v>10843</v>
      </c>
      <c r="AF67" s="2">
        <v>11272</v>
      </c>
      <c r="AG67" s="2">
        <v>11597</v>
      </c>
      <c r="AH67" s="2">
        <v>12037</v>
      </c>
      <c r="AI67" s="2">
        <v>11765</v>
      </c>
      <c r="AJ67" s="2">
        <v>11870</v>
      </c>
      <c r="AK67" s="2">
        <v>12052</v>
      </c>
      <c r="AL67" s="2">
        <v>12433</v>
      </c>
      <c r="AM67" s="2">
        <v>12385</v>
      </c>
      <c r="AN67" s="2">
        <v>12362</v>
      </c>
      <c r="AO67" s="2">
        <v>12240</v>
      </c>
      <c r="AP67" s="2">
        <v>12745</v>
      </c>
      <c r="AQ67" s="2">
        <v>12835</v>
      </c>
      <c r="AR67" s="2">
        <v>13076</v>
      </c>
      <c r="AS67" s="2">
        <v>12861</v>
      </c>
      <c r="AT67" s="2">
        <v>12914</v>
      </c>
      <c r="AU67" s="2">
        <v>12964</v>
      </c>
      <c r="AV67" s="2">
        <v>12977</v>
      </c>
      <c r="AW67" s="2">
        <v>12791</v>
      </c>
      <c r="AX67" s="2">
        <v>13058</v>
      </c>
      <c r="AY67" s="2">
        <v>13164</v>
      </c>
      <c r="AZ67" s="2">
        <v>13245</v>
      </c>
      <c r="BA67" s="2">
        <v>13126</v>
      </c>
      <c r="BB67" s="2">
        <v>13382</v>
      </c>
      <c r="BC67" s="2">
        <v>12883</v>
      </c>
      <c r="BD67" s="2">
        <v>12813</v>
      </c>
      <c r="BE67" s="2">
        <v>12568</v>
      </c>
      <c r="BF67" s="2">
        <v>12661</v>
      </c>
      <c r="BG67" s="2">
        <v>12510</v>
      </c>
      <c r="BH67" s="2">
        <v>12559</v>
      </c>
      <c r="BI67" s="2">
        <v>12674</v>
      </c>
      <c r="BJ67" s="2">
        <v>12738</v>
      </c>
      <c r="BK67" s="2">
        <v>12768</v>
      </c>
      <c r="BL67" s="2">
        <v>12823</v>
      </c>
      <c r="BM67" s="2">
        <v>12765</v>
      </c>
      <c r="BN67" s="2">
        <v>12795</v>
      </c>
      <c r="BO67" s="2">
        <v>12655</v>
      </c>
      <c r="BP67" s="2">
        <v>12544</v>
      </c>
      <c r="BQ67" s="2">
        <v>12466</v>
      </c>
      <c r="BR67" s="2">
        <v>12511</v>
      </c>
      <c r="BS67" s="2">
        <v>12605</v>
      </c>
      <c r="BT67" s="2">
        <v>12494</v>
      </c>
      <c r="BU67" s="2">
        <v>12777</v>
      </c>
      <c r="BV67" s="2">
        <v>12720</v>
      </c>
      <c r="BW67" s="2">
        <v>12854</v>
      </c>
      <c r="BX67" s="2">
        <v>12763</v>
      </c>
      <c r="BY67" s="2">
        <v>12999</v>
      </c>
      <c r="BZ67" s="2">
        <v>13245</v>
      </c>
      <c r="CA67" s="2">
        <v>13383</v>
      </c>
      <c r="CB67" s="2">
        <v>13584</v>
      </c>
      <c r="CC67" s="2">
        <v>13725</v>
      </c>
      <c r="CD67" s="2">
        <v>13724</v>
      </c>
    </row>
    <row r="68" spans="1:82" x14ac:dyDescent="0.25">
      <c r="A68" s="2" t="str">
        <f>"63 jaar"</f>
        <v>63 jaar</v>
      </c>
      <c r="B68" s="2">
        <v>10150</v>
      </c>
      <c r="C68" s="2">
        <v>10064</v>
      </c>
      <c r="D68" s="2">
        <v>9934</v>
      </c>
      <c r="E68" s="2">
        <v>10378</v>
      </c>
      <c r="F68" s="2">
        <v>9687</v>
      </c>
      <c r="G68" s="2">
        <v>9466</v>
      </c>
      <c r="H68" s="2">
        <v>8813</v>
      </c>
      <c r="I68" s="2">
        <v>8688</v>
      </c>
      <c r="J68" s="2">
        <v>8403</v>
      </c>
      <c r="K68" s="2">
        <v>8328</v>
      </c>
      <c r="L68" s="2">
        <v>8225</v>
      </c>
      <c r="M68" s="2">
        <v>8407</v>
      </c>
      <c r="N68" s="2">
        <v>8411</v>
      </c>
      <c r="O68" s="2">
        <v>8234</v>
      </c>
      <c r="P68" s="2">
        <v>6962</v>
      </c>
      <c r="Q68" s="2">
        <v>7884</v>
      </c>
      <c r="R68" s="2">
        <v>8599</v>
      </c>
      <c r="S68" s="2">
        <v>9014</v>
      </c>
      <c r="T68" s="2">
        <v>8636</v>
      </c>
      <c r="U68" s="2">
        <v>9752</v>
      </c>
      <c r="V68" s="2">
        <v>9933</v>
      </c>
      <c r="W68" s="2">
        <v>9850</v>
      </c>
      <c r="X68" s="2">
        <v>9762</v>
      </c>
      <c r="Y68" s="2">
        <v>10115</v>
      </c>
      <c r="Z68" s="2">
        <v>9657</v>
      </c>
      <c r="AA68" s="2">
        <v>10319</v>
      </c>
      <c r="AB68" s="2">
        <v>10229</v>
      </c>
      <c r="AC68" s="2">
        <v>10294</v>
      </c>
      <c r="AD68" s="2">
        <v>10602</v>
      </c>
      <c r="AE68" s="2">
        <v>10797</v>
      </c>
      <c r="AF68" s="2">
        <v>10610</v>
      </c>
      <c r="AG68" s="2">
        <v>11018</v>
      </c>
      <c r="AH68" s="2">
        <v>11328</v>
      </c>
      <c r="AI68" s="2">
        <v>11760</v>
      </c>
      <c r="AJ68" s="2">
        <v>11482</v>
      </c>
      <c r="AK68" s="2">
        <v>11582</v>
      </c>
      <c r="AL68" s="2">
        <v>11756</v>
      </c>
      <c r="AM68" s="2">
        <v>12127</v>
      </c>
      <c r="AN68" s="2">
        <v>12089</v>
      </c>
      <c r="AO68" s="2">
        <v>12061</v>
      </c>
      <c r="AP68" s="2">
        <v>11943</v>
      </c>
      <c r="AQ68" s="2">
        <v>12438</v>
      </c>
      <c r="AR68" s="2">
        <v>12527</v>
      </c>
      <c r="AS68" s="2">
        <v>12768</v>
      </c>
      <c r="AT68" s="2">
        <v>12559</v>
      </c>
      <c r="AU68" s="2">
        <v>12614</v>
      </c>
      <c r="AV68" s="2">
        <v>12669</v>
      </c>
      <c r="AW68" s="2">
        <v>12676</v>
      </c>
      <c r="AX68" s="2">
        <v>12498</v>
      </c>
      <c r="AY68" s="2">
        <v>12756</v>
      </c>
      <c r="AZ68" s="2">
        <v>12866</v>
      </c>
      <c r="BA68" s="2">
        <v>12946</v>
      </c>
      <c r="BB68" s="2">
        <v>12830</v>
      </c>
      <c r="BC68" s="2">
        <v>13084</v>
      </c>
      <c r="BD68" s="2">
        <v>12593</v>
      </c>
      <c r="BE68" s="2">
        <v>12526</v>
      </c>
      <c r="BF68" s="2">
        <v>12288</v>
      </c>
      <c r="BG68" s="2">
        <v>12380</v>
      </c>
      <c r="BH68" s="2">
        <v>12232</v>
      </c>
      <c r="BI68" s="2">
        <v>12280</v>
      </c>
      <c r="BJ68" s="2">
        <v>12394</v>
      </c>
      <c r="BK68" s="2">
        <v>12460</v>
      </c>
      <c r="BL68" s="2">
        <v>12489</v>
      </c>
      <c r="BM68" s="2">
        <v>12543</v>
      </c>
      <c r="BN68" s="2">
        <v>12485</v>
      </c>
      <c r="BO68" s="2">
        <v>12520</v>
      </c>
      <c r="BP68" s="2">
        <v>12384</v>
      </c>
      <c r="BQ68" s="2">
        <v>12276</v>
      </c>
      <c r="BR68" s="2">
        <v>12201</v>
      </c>
      <c r="BS68" s="2">
        <v>12245</v>
      </c>
      <c r="BT68" s="2">
        <v>12338</v>
      </c>
      <c r="BU68" s="2">
        <v>12230</v>
      </c>
      <c r="BV68" s="2">
        <v>12506</v>
      </c>
      <c r="BW68" s="2">
        <v>12451</v>
      </c>
      <c r="BX68" s="2">
        <v>12582</v>
      </c>
      <c r="BY68" s="2">
        <v>12498</v>
      </c>
      <c r="BZ68" s="2">
        <v>12731</v>
      </c>
      <c r="CA68" s="2">
        <v>12970</v>
      </c>
      <c r="CB68" s="2">
        <v>13110</v>
      </c>
      <c r="CC68" s="2">
        <v>13307</v>
      </c>
      <c r="CD68" s="2">
        <v>13446</v>
      </c>
    </row>
    <row r="69" spans="1:82" x14ac:dyDescent="0.25">
      <c r="A69" s="2" t="str">
        <f>"64 jaar"</f>
        <v>64 jaar</v>
      </c>
      <c r="B69" s="2">
        <v>10366</v>
      </c>
      <c r="C69" s="2">
        <v>9865</v>
      </c>
      <c r="D69" s="2">
        <v>9791</v>
      </c>
      <c r="E69" s="2">
        <v>9705</v>
      </c>
      <c r="F69" s="2">
        <v>10155</v>
      </c>
      <c r="G69" s="2">
        <v>9414</v>
      </c>
      <c r="H69" s="2">
        <v>9266</v>
      </c>
      <c r="I69" s="2">
        <v>8621</v>
      </c>
      <c r="J69" s="2">
        <v>8477</v>
      </c>
      <c r="K69" s="2">
        <v>8239</v>
      </c>
      <c r="L69" s="2">
        <v>8147</v>
      </c>
      <c r="M69" s="2">
        <v>8003</v>
      </c>
      <c r="N69" s="2">
        <v>8302</v>
      </c>
      <c r="O69" s="2">
        <v>8242</v>
      </c>
      <c r="P69" s="2">
        <v>8099</v>
      </c>
      <c r="Q69" s="2">
        <v>6801</v>
      </c>
      <c r="R69" s="2">
        <v>7682</v>
      </c>
      <c r="S69" s="2">
        <v>8401</v>
      </c>
      <c r="T69" s="2">
        <v>8849</v>
      </c>
      <c r="U69" s="2">
        <v>8467</v>
      </c>
      <c r="V69" s="2">
        <v>9610</v>
      </c>
      <c r="W69" s="2">
        <v>9737</v>
      </c>
      <c r="X69" s="2">
        <v>9646</v>
      </c>
      <c r="Y69" s="2">
        <v>9524</v>
      </c>
      <c r="Z69" s="2">
        <v>9908</v>
      </c>
      <c r="AA69" s="2">
        <v>9403</v>
      </c>
      <c r="AB69" s="2">
        <v>10084</v>
      </c>
      <c r="AC69" s="2">
        <v>9998</v>
      </c>
      <c r="AD69" s="2">
        <v>10037</v>
      </c>
      <c r="AE69" s="2">
        <v>10326</v>
      </c>
      <c r="AF69" s="2">
        <v>10511</v>
      </c>
      <c r="AG69" s="2">
        <v>10335</v>
      </c>
      <c r="AH69" s="2">
        <v>10719</v>
      </c>
      <c r="AI69" s="2">
        <v>11014</v>
      </c>
      <c r="AJ69" s="2">
        <v>11433</v>
      </c>
      <c r="AK69" s="2">
        <v>11152</v>
      </c>
      <c r="AL69" s="2">
        <v>11243</v>
      </c>
      <c r="AM69" s="2">
        <v>11416</v>
      </c>
      <c r="AN69" s="2">
        <v>11782</v>
      </c>
      <c r="AO69" s="2">
        <v>11748</v>
      </c>
      <c r="AP69" s="2">
        <v>11719</v>
      </c>
      <c r="AQ69" s="2">
        <v>11604</v>
      </c>
      <c r="AR69" s="2">
        <v>12093</v>
      </c>
      <c r="AS69" s="2">
        <v>12182</v>
      </c>
      <c r="AT69" s="2">
        <v>12426</v>
      </c>
      <c r="AU69" s="2">
        <v>12223</v>
      </c>
      <c r="AV69" s="2">
        <v>12276</v>
      </c>
      <c r="AW69" s="2">
        <v>12335</v>
      </c>
      <c r="AX69" s="2">
        <v>12340</v>
      </c>
      <c r="AY69" s="2">
        <v>12168</v>
      </c>
      <c r="AZ69" s="2">
        <v>12424</v>
      </c>
      <c r="BA69" s="2">
        <v>12530</v>
      </c>
      <c r="BB69" s="2">
        <v>12612</v>
      </c>
      <c r="BC69" s="2">
        <v>12500</v>
      </c>
      <c r="BD69" s="2">
        <v>12748</v>
      </c>
      <c r="BE69" s="2">
        <v>12272</v>
      </c>
      <c r="BF69" s="2">
        <v>12204</v>
      </c>
      <c r="BG69" s="2">
        <v>11971</v>
      </c>
      <c r="BH69" s="2">
        <v>12063</v>
      </c>
      <c r="BI69" s="2">
        <v>11921</v>
      </c>
      <c r="BJ69" s="2">
        <v>11964</v>
      </c>
      <c r="BK69" s="2">
        <v>12079</v>
      </c>
      <c r="BL69" s="2">
        <v>12143</v>
      </c>
      <c r="BM69" s="2">
        <v>12171</v>
      </c>
      <c r="BN69" s="2">
        <v>12225</v>
      </c>
      <c r="BO69" s="2">
        <v>12166</v>
      </c>
      <c r="BP69" s="2">
        <v>12203</v>
      </c>
      <c r="BQ69" s="2">
        <v>12073</v>
      </c>
      <c r="BR69" s="2">
        <v>11966</v>
      </c>
      <c r="BS69" s="2">
        <v>11894</v>
      </c>
      <c r="BT69" s="2">
        <v>11936</v>
      </c>
      <c r="BU69" s="2">
        <v>12032</v>
      </c>
      <c r="BV69" s="2">
        <v>11925</v>
      </c>
      <c r="BW69" s="2">
        <v>12198</v>
      </c>
      <c r="BX69" s="2">
        <v>12143</v>
      </c>
      <c r="BY69" s="2">
        <v>12271</v>
      </c>
      <c r="BZ69" s="2">
        <v>12191</v>
      </c>
      <c r="CA69" s="2">
        <v>12419</v>
      </c>
      <c r="CB69" s="2">
        <v>12657</v>
      </c>
      <c r="CC69" s="2">
        <v>12792</v>
      </c>
      <c r="CD69" s="2">
        <v>12984</v>
      </c>
    </row>
    <row r="70" spans="1:82" x14ac:dyDescent="0.25">
      <c r="A70" s="2" t="str">
        <f>"65 jaar"</f>
        <v>65 jaar</v>
      </c>
      <c r="B70" s="2">
        <v>10428</v>
      </c>
      <c r="C70" s="2">
        <v>10019</v>
      </c>
      <c r="D70" s="2">
        <v>9558</v>
      </c>
      <c r="E70" s="2">
        <v>9548</v>
      </c>
      <c r="F70" s="2">
        <v>9426</v>
      </c>
      <c r="G70" s="2">
        <v>9817</v>
      </c>
      <c r="H70" s="2">
        <v>9155</v>
      </c>
      <c r="I70" s="2">
        <v>8989</v>
      </c>
      <c r="J70" s="2">
        <v>8378</v>
      </c>
      <c r="K70" s="2">
        <v>8236</v>
      </c>
      <c r="L70" s="2">
        <v>8019</v>
      </c>
      <c r="M70" s="2">
        <v>7944</v>
      </c>
      <c r="N70" s="2">
        <v>7785</v>
      </c>
      <c r="O70" s="2">
        <v>8117</v>
      </c>
      <c r="P70" s="2">
        <v>8011</v>
      </c>
      <c r="Q70" s="2">
        <v>7856</v>
      </c>
      <c r="R70" s="2">
        <v>6627</v>
      </c>
      <c r="S70" s="2">
        <v>7476</v>
      </c>
      <c r="T70" s="2">
        <v>8191</v>
      </c>
      <c r="U70" s="2">
        <v>8610</v>
      </c>
      <c r="V70" s="2">
        <v>8273</v>
      </c>
      <c r="W70" s="2">
        <v>9318</v>
      </c>
      <c r="X70" s="2">
        <v>9457</v>
      </c>
      <c r="Y70" s="2">
        <v>9285</v>
      </c>
      <c r="Z70" s="2">
        <v>9195</v>
      </c>
      <c r="AA70" s="2">
        <v>9598</v>
      </c>
      <c r="AB70" s="2">
        <v>9060</v>
      </c>
      <c r="AC70" s="2">
        <v>9761</v>
      </c>
      <c r="AD70" s="2">
        <v>9656</v>
      </c>
      <c r="AE70" s="2">
        <v>9689</v>
      </c>
      <c r="AF70" s="2">
        <v>9958</v>
      </c>
      <c r="AG70" s="2">
        <v>10127</v>
      </c>
      <c r="AH70" s="2">
        <v>9963</v>
      </c>
      <c r="AI70" s="2">
        <v>10324</v>
      </c>
      <c r="AJ70" s="2">
        <v>10601</v>
      </c>
      <c r="AK70" s="2">
        <v>11002</v>
      </c>
      <c r="AL70" s="2">
        <v>10720</v>
      </c>
      <c r="AM70" s="2">
        <v>10804</v>
      </c>
      <c r="AN70" s="2">
        <v>10976</v>
      </c>
      <c r="AO70" s="2">
        <v>11333</v>
      </c>
      <c r="AP70" s="2">
        <v>11307</v>
      </c>
      <c r="AQ70" s="2">
        <v>11277</v>
      </c>
      <c r="AR70" s="2">
        <v>11165</v>
      </c>
      <c r="AS70" s="2">
        <v>11645</v>
      </c>
      <c r="AT70" s="2">
        <v>11733</v>
      </c>
      <c r="AU70" s="2">
        <v>11979</v>
      </c>
      <c r="AV70" s="2">
        <v>11781</v>
      </c>
      <c r="AW70" s="2">
        <v>11830</v>
      </c>
      <c r="AX70" s="2">
        <v>11893</v>
      </c>
      <c r="AY70" s="2">
        <v>11896</v>
      </c>
      <c r="AZ70" s="2">
        <v>11727</v>
      </c>
      <c r="BA70" s="2">
        <v>11975</v>
      </c>
      <c r="BB70" s="2">
        <v>12084</v>
      </c>
      <c r="BC70" s="2">
        <v>12162</v>
      </c>
      <c r="BD70" s="2">
        <v>12056</v>
      </c>
      <c r="BE70" s="2">
        <v>12297</v>
      </c>
      <c r="BF70" s="2">
        <v>11835</v>
      </c>
      <c r="BG70" s="2">
        <v>11768</v>
      </c>
      <c r="BH70" s="2">
        <v>11542</v>
      </c>
      <c r="BI70" s="2">
        <v>11635</v>
      </c>
      <c r="BJ70" s="2">
        <v>11498</v>
      </c>
      <c r="BK70" s="2">
        <v>11539</v>
      </c>
      <c r="BL70" s="2">
        <v>11652</v>
      </c>
      <c r="BM70" s="2">
        <v>11716</v>
      </c>
      <c r="BN70" s="2">
        <v>11742</v>
      </c>
      <c r="BO70" s="2">
        <v>11795</v>
      </c>
      <c r="BP70" s="2">
        <v>11737</v>
      </c>
      <c r="BQ70" s="2">
        <v>11774</v>
      </c>
      <c r="BR70" s="2">
        <v>11652</v>
      </c>
      <c r="BS70" s="2">
        <v>11545</v>
      </c>
      <c r="BT70" s="2">
        <v>11476</v>
      </c>
      <c r="BU70" s="2">
        <v>11516</v>
      </c>
      <c r="BV70" s="2">
        <v>11611</v>
      </c>
      <c r="BW70" s="2">
        <v>11509</v>
      </c>
      <c r="BX70" s="2">
        <v>11777</v>
      </c>
      <c r="BY70" s="2">
        <v>11723</v>
      </c>
      <c r="BZ70" s="2">
        <v>11847</v>
      </c>
      <c r="CA70" s="2">
        <v>11770</v>
      </c>
      <c r="CB70" s="2">
        <v>11992</v>
      </c>
      <c r="CC70" s="2">
        <v>12230</v>
      </c>
      <c r="CD70" s="2">
        <v>12360</v>
      </c>
    </row>
    <row r="71" spans="1:82" x14ac:dyDescent="0.25">
      <c r="A71" s="2" t="str">
        <f>"66 jaar"</f>
        <v>66 jaar</v>
      </c>
      <c r="B71" s="2">
        <v>10488</v>
      </c>
      <c r="C71" s="2">
        <v>10095</v>
      </c>
      <c r="D71" s="2">
        <v>9713</v>
      </c>
      <c r="E71" s="2">
        <v>9328</v>
      </c>
      <c r="F71" s="2">
        <v>9277</v>
      </c>
      <c r="G71" s="2">
        <v>9107</v>
      </c>
      <c r="H71" s="2">
        <v>9559</v>
      </c>
      <c r="I71" s="2">
        <v>8899</v>
      </c>
      <c r="J71" s="2">
        <v>8722</v>
      </c>
      <c r="K71" s="2">
        <v>8161</v>
      </c>
      <c r="L71" s="2">
        <v>7966</v>
      </c>
      <c r="M71" s="2">
        <v>7840</v>
      </c>
      <c r="N71" s="2">
        <v>7760</v>
      </c>
      <c r="O71" s="2">
        <v>7661</v>
      </c>
      <c r="P71" s="2">
        <v>7903</v>
      </c>
      <c r="Q71" s="2">
        <v>7791</v>
      </c>
      <c r="R71" s="2">
        <v>7691</v>
      </c>
      <c r="S71" s="2">
        <v>6478</v>
      </c>
      <c r="T71" s="2">
        <v>7322</v>
      </c>
      <c r="U71" s="2">
        <v>8015</v>
      </c>
      <c r="V71" s="2">
        <v>8449</v>
      </c>
      <c r="W71" s="2">
        <v>8103</v>
      </c>
      <c r="X71" s="2">
        <v>9065</v>
      </c>
      <c r="Y71" s="2">
        <v>9113</v>
      </c>
      <c r="Z71" s="2">
        <v>9009</v>
      </c>
      <c r="AA71" s="2">
        <v>8876</v>
      </c>
      <c r="AB71" s="2">
        <v>9255</v>
      </c>
      <c r="AC71" s="2">
        <v>8791</v>
      </c>
      <c r="AD71" s="2">
        <v>9481</v>
      </c>
      <c r="AE71" s="2">
        <v>9380</v>
      </c>
      <c r="AF71" s="2">
        <v>9408</v>
      </c>
      <c r="AG71" s="2">
        <v>9658</v>
      </c>
      <c r="AH71" s="2">
        <v>9819</v>
      </c>
      <c r="AI71" s="2">
        <v>9663</v>
      </c>
      <c r="AJ71" s="2">
        <v>10004</v>
      </c>
      <c r="AK71" s="2">
        <v>10265</v>
      </c>
      <c r="AL71" s="2">
        <v>10651</v>
      </c>
      <c r="AM71" s="2">
        <v>10375</v>
      </c>
      <c r="AN71" s="2">
        <v>10456</v>
      </c>
      <c r="AO71" s="2">
        <v>10624</v>
      </c>
      <c r="AP71" s="2">
        <v>10973</v>
      </c>
      <c r="AQ71" s="2">
        <v>10956</v>
      </c>
      <c r="AR71" s="2">
        <v>10928</v>
      </c>
      <c r="AS71" s="2">
        <v>10817</v>
      </c>
      <c r="AT71" s="2">
        <v>11287</v>
      </c>
      <c r="AU71" s="2">
        <v>11380</v>
      </c>
      <c r="AV71" s="2">
        <v>11622</v>
      </c>
      <c r="AW71" s="2">
        <v>11429</v>
      </c>
      <c r="AX71" s="2">
        <v>11476</v>
      </c>
      <c r="AY71" s="2">
        <v>11542</v>
      </c>
      <c r="AZ71" s="2">
        <v>11546</v>
      </c>
      <c r="BA71" s="2">
        <v>11382</v>
      </c>
      <c r="BB71" s="2">
        <v>11626</v>
      </c>
      <c r="BC71" s="2">
        <v>11731</v>
      </c>
      <c r="BD71" s="2">
        <v>11804</v>
      </c>
      <c r="BE71" s="2">
        <v>11705</v>
      </c>
      <c r="BF71" s="2">
        <v>11938</v>
      </c>
      <c r="BG71" s="2">
        <v>11489</v>
      </c>
      <c r="BH71" s="2">
        <v>11423</v>
      </c>
      <c r="BI71" s="2">
        <v>11206</v>
      </c>
      <c r="BJ71" s="2">
        <v>11298</v>
      </c>
      <c r="BK71" s="2">
        <v>11164</v>
      </c>
      <c r="BL71" s="2">
        <v>11205</v>
      </c>
      <c r="BM71" s="2">
        <v>11317</v>
      </c>
      <c r="BN71" s="2">
        <v>11379</v>
      </c>
      <c r="BO71" s="2">
        <v>11406</v>
      </c>
      <c r="BP71" s="2">
        <v>11458</v>
      </c>
      <c r="BQ71" s="2">
        <v>11400</v>
      </c>
      <c r="BR71" s="2">
        <v>11439</v>
      </c>
      <c r="BS71" s="2">
        <v>11322</v>
      </c>
      <c r="BT71" s="2">
        <v>11219</v>
      </c>
      <c r="BU71" s="2">
        <v>11152</v>
      </c>
      <c r="BV71" s="2">
        <v>11191</v>
      </c>
      <c r="BW71" s="2">
        <v>11285</v>
      </c>
      <c r="BX71" s="2">
        <v>11188</v>
      </c>
      <c r="BY71" s="2">
        <v>11451</v>
      </c>
      <c r="BZ71" s="2">
        <v>11399</v>
      </c>
      <c r="CA71" s="2">
        <v>11520</v>
      </c>
      <c r="CB71" s="2">
        <v>11444</v>
      </c>
      <c r="CC71" s="2">
        <v>11664</v>
      </c>
      <c r="CD71" s="2">
        <v>11901</v>
      </c>
    </row>
    <row r="72" spans="1:82" x14ac:dyDescent="0.25">
      <c r="A72" s="2" t="str">
        <f>"67 jaar"</f>
        <v>67 jaar</v>
      </c>
      <c r="B72" s="2">
        <v>10588</v>
      </c>
      <c r="C72" s="2">
        <v>10167</v>
      </c>
      <c r="D72" s="2">
        <v>9844</v>
      </c>
      <c r="E72" s="2">
        <v>9460</v>
      </c>
      <c r="F72" s="2">
        <v>9070</v>
      </c>
      <c r="G72" s="2">
        <v>9014</v>
      </c>
      <c r="H72" s="2">
        <v>8903</v>
      </c>
      <c r="I72" s="2">
        <v>9315</v>
      </c>
      <c r="J72" s="2">
        <v>8657</v>
      </c>
      <c r="K72" s="2">
        <v>8496</v>
      </c>
      <c r="L72" s="2">
        <v>7956</v>
      </c>
      <c r="M72" s="2">
        <v>7789</v>
      </c>
      <c r="N72" s="2">
        <v>7692</v>
      </c>
      <c r="O72" s="2">
        <v>7612</v>
      </c>
      <c r="P72" s="2">
        <v>7486</v>
      </c>
      <c r="Q72" s="2">
        <v>7695</v>
      </c>
      <c r="R72" s="2">
        <v>7585</v>
      </c>
      <c r="S72" s="2">
        <v>7522</v>
      </c>
      <c r="T72" s="2">
        <v>6315</v>
      </c>
      <c r="U72" s="2">
        <v>7187</v>
      </c>
      <c r="V72" s="2">
        <v>7858</v>
      </c>
      <c r="W72" s="2">
        <v>8292</v>
      </c>
      <c r="X72" s="2">
        <v>7941</v>
      </c>
      <c r="Y72" s="2">
        <v>8785</v>
      </c>
      <c r="Z72" s="2">
        <v>8916</v>
      </c>
      <c r="AA72" s="2">
        <v>8771</v>
      </c>
      <c r="AB72" s="2">
        <v>8628</v>
      </c>
      <c r="AC72" s="2">
        <v>8987</v>
      </c>
      <c r="AD72" s="2">
        <v>8575</v>
      </c>
      <c r="AE72" s="2">
        <v>9232</v>
      </c>
      <c r="AF72" s="2">
        <v>9139</v>
      </c>
      <c r="AG72" s="2">
        <v>9161</v>
      </c>
      <c r="AH72" s="2">
        <v>9396</v>
      </c>
      <c r="AI72" s="2">
        <v>9551</v>
      </c>
      <c r="AJ72" s="2">
        <v>9401</v>
      </c>
      <c r="AK72" s="2">
        <v>9727</v>
      </c>
      <c r="AL72" s="2">
        <v>9984</v>
      </c>
      <c r="AM72" s="2">
        <v>10363</v>
      </c>
      <c r="AN72" s="2">
        <v>10088</v>
      </c>
      <c r="AO72" s="2">
        <v>10166</v>
      </c>
      <c r="AP72" s="2">
        <v>10332</v>
      </c>
      <c r="AQ72" s="2">
        <v>10674</v>
      </c>
      <c r="AR72" s="2">
        <v>10660</v>
      </c>
      <c r="AS72" s="2">
        <v>10632</v>
      </c>
      <c r="AT72" s="2">
        <v>10528</v>
      </c>
      <c r="AU72" s="2">
        <v>10991</v>
      </c>
      <c r="AV72" s="2">
        <v>11083</v>
      </c>
      <c r="AW72" s="2">
        <v>11322</v>
      </c>
      <c r="AX72" s="2">
        <v>11134</v>
      </c>
      <c r="AY72" s="2">
        <v>11182</v>
      </c>
      <c r="AZ72" s="2">
        <v>11249</v>
      </c>
      <c r="BA72" s="2">
        <v>11254</v>
      </c>
      <c r="BB72" s="2">
        <v>11094</v>
      </c>
      <c r="BC72" s="2">
        <v>11338</v>
      </c>
      <c r="BD72" s="2">
        <v>11440</v>
      </c>
      <c r="BE72" s="2">
        <v>11513</v>
      </c>
      <c r="BF72" s="2">
        <v>11418</v>
      </c>
      <c r="BG72" s="2">
        <v>11651</v>
      </c>
      <c r="BH72" s="2">
        <v>11204</v>
      </c>
      <c r="BI72" s="2">
        <v>11141</v>
      </c>
      <c r="BJ72" s="2">
        <v>10930</v>
      </c>
      <c r="BK72" s="2">
        <v>11023</v>
      </c>
      <c r="BL72" s="2">
        <v>10892</v>
      </c>
      <c r="BM72" s="2">
        <v>10933</v>
      </c>
      <c r="BN72" s="2">
        <v>11043</v>
      </c>
      <c r="BO72" s="2">
        <v>11103</v>
      </c>
      <c r="BP72" s="2">
        <v>11132</v>
      </c>
      <c r="BQ72" s="2">
        <v>11185</v>
      </c>
      <c r="BR72" s="2">
        <v>11127</v>
      </c>
      <c r="BS72" s="2">
        <v>11167</v>
      </c>
      <c r="BT72" s="2">
        <v>11052</v>
      </c>
      <c r="BU72" s="2">
        <v>10948</v>
      </c>
      <c r="BV72" s="2">
        <v>10885</v>
      </c>
      <c r="BW72" s="2">
        <v>10923</v>
      </c>
      <c r="BX72" s="2">
        <v>11019</v>
      </c>
      <c r="BY72" s="2">
        <v>10924</v>
      </c>
      <c r="BZ72" s="2">
        <v>11185</v>
      </c>
      <c r="CA72" s="2">
        <v>11133</v>
      </c>
      <c r="CB72" s="2">
        <v>11255</v>
      </c>
      <c r="CC72" s="2">
        <v>11178</v>
      </c>
      <c r="CD72" s="2">
        <v>11400</v>
      </c>
    </row>
    <row r="73" spans="1:82" x14ac:dyDescent="0.25">
      <c r="A73" s="2" t="str">
        <f>"68 jaar"</f>
        <v>68 jaar</v>
      </c>
      <c r="B73" s="2">
        <v>10421</v>
      </c>
      <c r="C73" s="2">
        <v>10259</v>
      </c>
      <c r="D73" s="2">
        <v>9894</v>
      </c>
      <c r="E73" s="2">
        <v>9547</v>
      </c>
      <c r="F73" s="2">
        <v>9214</v>
      </c>
      <c r="G73" s="2">
        <v>8803</v>
      </c>
      <c r="H73" s="2">
        <v>8759</v>
      </c>
      <c r="I73" s="2">
        <v>8644</v>
      </c>
      <c r="J73" s="2">
        <v>9059</v>
      </c>
      <c r="K73" s="2">
        <v>8417</v>
      </c>
      <c r="L73" s="2">
        <v>8325</v>
      </c>
      <c r="M73" s="2">
        <v>7770</v>
      </c>
      <c r="N73" s="2">
        <v>7613</v>
      </c>
      <c r="O73" s="2">
        <v>7542</v>
      </c>
      <c r="P73" s="2">
        <v>7450</v>
      </c>
      <c r="Q73" s="2">
        <v>7313</v>
      </c>
      <c r="R73" s="2">
        <v>7540</v>
      </c>
      <c r="S73" s="2">
        <v>7426</v>
      </c>
      <c r="T73" s="2">
        <v>7377</v>
      </c>
      <c r="U73" s="2">
        <v>6206</v>
      </c>
      <c r="V73" s="2">
        <v>7081</v>
      </c>
      <c r="W73" s="2">
        <v>7666</v>
      </c>
      <c r="X73" s="2">
        <v>8081</v>
      </c>
      <c r="Y73" s="2">
        <v>7723</v>
      </c>
      <c r="Z73" s="2">
        <v>8567</v>
      </c>
      <c r="AA73" s="2">
        <v>8683</v>
      </c>
      <c r="AB73" s="2">
        <v>8545</v>
      </c>
      <c r="AC73" s="2">
        <v>8407</v>
      </c>
      <c r="AD73" s="2">
        <v>8763</v>
      </c>
      <c r="AE73" s="2">
        <v>8367</v>
      </c>
      <c r="AF73" s="2">
        <v>9011</v>
      </c>
      <c r="AG73" s="2">
        <v>8922</v>
      </c>
      <c r="AH73" s="2">
        <v>8940</v>
      </c>
      <c r="AI73" s="2">
        <v>9162</v>
      </c>
      <c r="AJ73" s="2">
        <v>9310</v>
      </c>
      <c r="AK73" s="2">
        <v>9170</v>
      </c>
      <c r="AL73" s="2">
        <v>9483</v>
      </c>
      <c r="AM73" s="2">
        <v>9731</v>
      </c>
      <c r="AN73" s="2">
        <v>10100</v>
      </c>
      <c r="AO73" s="2">
        <v>9831</v>
      </c>
      <c r="AP73" s="2">
        <v>9910</v>
      </c>
      <c r="AQ73" s="2">
        <v>10073</v>
      </c>
      <c r="AR73" s="2">
        <v>10405</v>
      </c>
      <c r="AS73" s="2">
        <v>10397</v>
      </c>
      <c r="AT73" s="2">
        <v>10373</v>
      </c>
      <c r="AU73" s="2">
        <v>10272</v>
      </c>
      <c r="AV73" s="2">
        <v>10725</v>
      </c>
      <c r="AW73" s="2">
        <v>10816</v>
      </c>
      <c r="AX73" s="2">
        <v>11052</v>
      </c>
      <c r="AY73" s="2">
        <v>10869</v>
      </c>
      <c r="AZ73" s="2">
        <v>10915</v>
      </c>
      <c r="BA73" s="2">
        <v>10983</v>
      </c>
      <c r="BB73" s="2">
        <v>10988</v>
      </c>
      <c r="BC73" s="2">
        <v>10834</v>
      </c>
      <c r="BD73" s="2">
        <v>11078</v>
      </c>
      <c r="BE73" s="2">
        <v>11181</v>
      </c>
      <c r="BF73" s="2">
        <v>11251</v>
      </c>
      <c r="BG73" s="2">
        <v>11160</v>
      </c>
      <c r="BH73" s="2">
        <v>11389</v>
      </c>
      <c r="BI73" s="2">
        <v>10956</v>
      </c>
      <c r="BJ73" s="2">
        <v>10895</v>
      </c>
      <c r="BK73" s="2">
        <v>10690</v>
      </c>
      <c r="BL73" s="2">
        <v>10780</v>
      </c>
      <c r="BM73" s="2">
        <v>10652</v>
      </c>
      <c r="BN73" s="2">
        <v>10695</v>
      </c>
      <c r="BO73" s="2">
        <v>10804</v>
      </c>
      <c r="BP73" s="2">
        <v>10861</v>
      </c>
      <c r="BQ73" s="2">
        <v>10889</v>
      </c>
      <c r="BR73" s="2">
        <v>10942</v>
      </c>
      <c r="BS73" s="2">
        <v>10885</v>
      </c>
      <c r="BT73" s="2">
        <v>10925</v>
      </c>
      <c r="BU73" s="2">
        <v>10817</v>
      </c>
      <c r="BV73" s="2">
        <v>10711</v>
      </c>
      <c r="BW73" s="2">
        <v>10655</v>
      </c>
      <c r="BX73" s="2">
        <v>10692</v>
      </c>
      <c r="BY73" s="2">
        <v>10786</v>
      </c>
      <c r="BZ73" s="2">
        <v>10695</v>
      </c>
      <c r="CA73" s="2">
        <v>10954</v>
      </c>
      <c r="CB73" s="2">
        <v>10901</v>
      </c>
      <c r="CC73" s="2">
        <v>11021</v>
      </c>
      <c r="CD73" s="2">
        <v>10949</v>
      </c>
    </row>
    <row r="74" spans="1:82" x14ac:dyDescent="0.25">
      <c r="A74" s="2" t="str">
        <f>"69 jaar"</f>
        <v>69 jaar</v>
      </c>
      <c r="B74" s="2">
        <v>10657</v>
      </c>
      <c r="C74" s="2">
        <v>10091</v>
      </c>
      <c r="D74" s="2">
        <v>9954</v>
      </c>
      <c r="E74" s="2">
        <v>9616</v>
      </c>
      <c r="F74" s="2">
        <v>9290</v>
      </c>
      <c r="G74" s="2">
        <v>8948</v>
      </c>
      <c r="H74" s="2">
        <v>8593</v>
      </c>
      <c r="I74" s="2">
        <v>8552</v>
      </c>
      <c r="J74" s="2">
        <v>8398</v>
      </c>
      <c r="K74" s="2">
        <v>8799</v>
      </c>
      <c r="L74" s="2">
        <v>8170</v>
      </c>
      <c r="M74" s="2">
        <v>8125</v>
      </c>
      <c r="N74" s="2">
        <v>7565</v>
      </c>
      <c r="O74" s="2">
        <v>7464</v>
      </c>
      <c r="P74" s="2">
        <v>7358</v>
      </c>
      <c r="Q74" s="2">
        <v>7287</v>
      </c>
      <c r="R74" s="2">
        <v>7140</v>
      </c>
      <c r="S74" s="2">
        <v>7342</v>
      </c>
      <c r="T74" s="2">
        <v>7273</v>
      </c>
      <c r="U74" s="2">
        <v>7204</v>
      </c>
      <c r="V74" s="2">
        <v>6097</v>
      </c>
      <c r="W74" s="2">
        <v>6924</v>
      </c>
      <c r="X74" s="2">
        <v>7478</v>
      </c>
      <c r="Y74" s="2">
        <v>7831</v>
      </c>
      <c r="Z74" s="2">
        <v>7519</v>
      </c>
      <c r="AA74" s="2">
        <v>8338</v>
      </c>
      <c r="AB74" s="2">
        <v>8426</v>
      </c>
      <c r="AC74" s="2">
        <v>8328</v>
      </c>
      <c r="AD74" s="2">
        <v>8196</v>
      </c>
      <c r="AE74" s="2">
        <v>8538</v>
      </c>
      <c r="AF74" s="2">
        <v>8157</v>
      </c>
      <c r="AG74" s="2">
        <v>8785</v>
      </c>
      <c r="AH74" s="2">
        <v>8697</v>
      </c>
      <c r="AI74" s="2">
        <v>8713</v>
      </c>
      <c r="AJ74" s="2">
        <v>8931</v>
      </c>
      <c r="AK74" s="2">
        <v>9074</v>
      </c>
      <c r="AL74" s="2">
        <v>8940</v>
      </c>
      <c r="AM74" s="2">
        <v>9245</v>
      </c>
      <c r="AN74" s="2">
        <v>9488</v>
      </c>
      <c r="AO74" s="2">
        <v>9851</v>
      </c>
      <c r="AP74" s="2">
        <v>9584</v>
      </c>
      <c r="AQ74" s="2">
        <v>9662</v>
      </c>
      <c r="AR74" s="2">
        <v>9827</v>
      </c>
      <c r="AS74" s="2">
        <v>10153</v>
      </c>
      <c r="AT74" s="2">
        <v>10150</v>
      </c>
      <c r="AU74" s="2">
        <v>10123</v>
      </c>
      <c r="AV74" s="2">
        <v>10028</v>
      </c>
      <c r="AW74" s="2">
        <v>10475</v>
      </c>
      <c r="AX74" s="2">
        <v>10566</v>
      </c>
      <c r="AY74" s="2">
        <v>10800</v>
      </c>
      <c r="AZ74" s="2">
        <v>10620</v>
      </c>
      <c r="BA74" s="2">
        <v>10665</v>
      </c>
      <c r="BB74" s="2">
        <v>10733</v>
      </c>
      <c r="BC74" s="2">
        <v>10740</v>
      </c>
      <c r="BD74" s="2">
        <v>10591</v>
      </c>
      <c r="BE74" s="2">
        <v>10834</v>
      </c>
      <c r="BF74" s="2">
        <v>10938</v>
      </c>
      <c r="BG74" s="2">
        <v>11007</v>
      </c>
      <c r="BH74" s="2">
        <v>10918</v>
      </c>
      <c r="BI74" s="2">
        <v>11144</v>
      </c>
      <c r="BJ74" s="2">
        <v>10720</v>
      </c>
      <c r="BK74" s="2">
        <v>10662</v>
      </c>
      <c r="BL74" s="2">
        <v>10459</v>
      </c>
      <c r="BM74" s="2">
        <v>10550</v>
      </c>
      <c r="BN74" s="2">
        <v>10426</v>
      </c>
      <c r="BO74" s="2">
        <v>10469</v>
      </c>
      <c r="BP74" s="2">
        <v>10579</v>
      </c>
      <c r="BQ74" s="2">
        <v>10635</v>
      </c>
      <c r="BR74" s="2">
        <v>10665</v>
      </c>
      <c r="BS74" s="2">
        <v>10717</v>
      </c>
      <c r="BT74" s="2">
        <v>10663</v>
      </c>
      <c r="BU74" s="2">
        <v>10703</v>
      </c>
      <c r="BV74" s="2">
        <v>10597</v>
      </c>
      <c r="BW74" s="2">
        <v>10492</v>
      </c>
      <c r="BX74" s="2">
        <v>10439</v>
      </c>
      <c r="BY74" s="2">
        <v>10477</v>
      </c>
      <c r="BZ74" s="2">
        <v>10571</v>
      </c>
      <c r="CA74" s="2">
        <v>10479</v>
      </c>
      <c r="CB74" s="2">
        <v>10741</v>
      </c>
      <c r="CC74" s="2">
        <v>10690</v>
      </c>
      <c r="CD74" s="2">
        <v>10808</v>
      </c>
    </row>
    <row r="75" spans="1:82" x14ac:dyDescent="0.25">
      <c r="A75" s="2" t="str">
        <f>"70 jaar"</f>
        <v>70 jaar</v>
      </c>
      <c r="B75" s="2">
        <v>10718</v>
      </c>
      <c r="C75" s="2">
        <v>10314</v>
      </c>
      <c r="D75" s="2">
        <v>9781</v>
      </c>
      <c r="E75" s="2">
        <v>9641</v>
      </c>
      <c r="F75" s="2">
        <v>9386</v>
      </c>
      <c r="G75" s="2">
        <v>9024</v>
      </c>
      <c r="H75" s="2">
        <v>8745</v>
      </c>
      <c r="I75" s="2">
        <v>8337</v>
      </c>
      <c r="J75" s="2">
        <v>8301</v>
      </c>
      <c r="K75" s="2">
        <v>8118</v>
      </c>
      <c r="L75" s="2">
        <v>8514</v>
      </c>
      <c r="M75" s="2">
        <v>7963</v>
      </c>
      <c r="N75" s="2">
        <v>7911</v>
      </c>
      <c r="O75" s="2">
        <v>7390</v>
      </c>
      <c r="P75" s="2">
        <v>7292</v>
      </c>
      <c r="Q75" s="2">
        <v>7167</v>
      </c>
      <c r="R75" s="2">
        <v>7103</v>
      </c>
      <c r="S75" s="2">
        <v>6971</v>
      </c>
      <c r="T75" s="2">
        <v>7157</v>
      </c>
      <c r="U75" s="2">
        <v>7136</v>
      </c>
      <c r="V75" s="2">
        <v>7061</v>
      </c>
      <c r="W75" s="2">
        <v>5955</v>
      </c>
      <c r="X75" s="2">
        <v>6779</v>
      </c>
      <c r="Y75" s="2">
        <v>7278</v>
      </c>
      <c r="Z75" s="2">
        <v>7648</v>
      </c>
      <c r="AA75" s="2">
        <v>7323</v>
      </c>
      <c r="AB75" s="2">
        <v>8122</v>
      </c>
      <c r="AC75" s="2">
        <v>8190</v>
      </c>
      <c r="AD75" s="2">
        <v>8116</v>
      </c>
      <c r="AE75" s="2">
        <v>7989</v>
      </c>
      <c r="AF75" s="2">
        <v>8328</v>
      </c>
      <c r="AG75" s="2">
        <v>7954</v>
      </c>
      <c r="AH75" s="2">
        <v>8566</v>
      </c>
      <c r="AI75" s="2">
        <v>8484</v>
      </c>
      <c r="AJ75" s="2">
        <v>8497</v>
      </c>
      <c r="AK75" s="2">
        <v>8703</v>
      </c>
      <c r="AL75" s="2">
        <v>8841</v>
      </c>
      <c r="AM75" s="2">
        <v>8718</v>
      </c>
      <c r="AN75" s="2">
        <v>9012</v>
      </c>
      <c r="AO75" s="2">
        <v>9252</v>
      </c>
      <c r="AP75" s="2">
        <v>9609</v>
      </c>
      <c r="AQ75" s="2">
        <v>9346</v>
      </c>
      <c r="AR75" s="2">
        <v>9422</v>
      </c>
      <c r="AS75" s="2">
        <v>9590</v>
      </c>
      <c r="AT75" s="2">
        <v>9910</v>
      </c>
      <c r="AU75" s="2">
        <v>9909</v>
      </c>
      <c r="AV75" s="2">
        <v>9882</v>
      </c>
      <c r="AW75" s="2">
        <v>9788</v>
      </c>
      <c r="AX75" s="2">
        <v>10227</v>
      </c>
      <c r="AY75" s="2">
        <v>10319</v>
      </c>
      <c r="AZ75" s="2">
        <v>10549</v>
      </c>
      <c r="BA75" s="2">
        <v>10377</v>
      </c>
      <c r="BB75" s="2">
        <v>10422</v>
      </c>
      <c r="BC75" s="2">
        <v>10491</v>
      </c>
      <c r="BD75" s="2">
        <v>10498</v>
      </c>
      <c r="BE75" s="2">
        <v>10353</v>
      </c>
      <c r="BF75" s="2">
        <v>10593</v>
      </c>
      <c r="BG75" s="2">
        <v>10698</v>
      </c>
      <c r="BH75" s="2">
        <v>10769</v>
      </c>
      <c r="BI75" s="2">
        <v>10685</v>
      </c>
      <c r="BJ75" s="2">
        <v>10908</v>
      </c>
      <c r="BK75" s="2">
        <v>10489</v>
      </c>
      <c r="BL75" s="2">
        <v>10434</v>
      </c>
      <c r="BM75" s="2">
        <v>10236</v>
      </c>
      <c r="BN75" s="2">
        <v>10328</v>
      </c>
      <c r="BO75" s="2">
        <v>10204</v>
      </c>
      <c r="BP75" s="2">
        <v>10251</v>
      </c>
      <c r="BQ75" s="2">
        <v>10359</v>
      </c>
      <c r="BR75" s="2">
        <v>10416</v>
      </c>
      <c r="BS75" s="2">
        <v>10445</v>
      </c>
      <c r="BT75" s="2">
        <v>10498</v>
      </c>
      <c r="BU75" s="2">
        <v>10444</v>
      </c>
      <c r="BV75" s="2">
        <v>10488</v>
      </c>
      <c r="BW75" s="2">
        <v>10383</v>
      </c>
      <c r="BX75" s="2">
        <v>10277</v>
      </c>
      <c r="BY75" s="2">
        <v>10228</v>
      </c>
      <c r="BZ75" s="2">
        <v>10268</v>
      </c>
      <c r="CA75" s="2">
        <v>10361</v>
      </c>
      <c r="CB75" s="2">
        <v>10272</v>
      </c>
      <c r="CC75" s="2">
        <v>10532</v>
      </c>
      <c r="CD75" s="2">
        <v>10482</v>
      </c>
    </row>
    <row r="76" spans="1:82" x14ac:dyDescent="0.25">
      <c r="A76" s="2" t="str">
        <f>"71 jaar"</f>
        <v>71 jaar</v>
      </c>
      <c r="B76" s="2">
        <v>7720</v>
      </c>
      <c r="C76" s="2">
        <v>10350</v>
      </c>
      <c r="D76" s="2">
        <v>10004</v>
      </c>
      <c r="E76" s="2">
        <v>9470</v>
      </c>
      <c r="F76" s="2">
        <v>9366</v>
      </c>
      <c r="G76" s="2">
        <v>9052</v>
      </c>
      <c r="H76" s="2">
        <v>8738</v>
      </c>
      <c r="I76" s="2">
        <v>8475</v>
      </c>
      <c r="J76" s="2">
        <v>8071</v>
      </c>
      <c r="K76" s="2">
        <v>8075</v>
      </c>
      <c r="L76" s="2">
        <v>7910</v>
      </c>
      <c r="M76" s="2">
        <v>8287</v>
      </c>
      <c r="N76" s="2">
        <v>7737</v>
      </c>
      <c r="O76" s="2">
        <v>7702</v>
      </c>
      <c r="P76" s="2">
        <v>7214</v>
      </c>
      <c r="Q76" s="2">
        <v>7114</v>
      </c>
      <c r="R76" s="2">
        <v>7010</v>
      </c>
      <c r="S76" s="2">
        <v>6944</v>
      </c>
      <c r="T76" s="2">
        <v>6805</v>
      </c>
      <c r="U76" s="2">
        <v>7010</v>
      </c>
      <c r="V76" s="2">
        <v>6995</v>
      </c>
      <c r="W76" s="2">
        <v>6930</v>
      </c>
      <c r="X76" s="2">
        <v>5750</v>
      </c>
      <c r="Y76" s="2">
        <v>6602</v>
      </c>
      <c r="Z76" s="2">
        <v>7057</v>
      </c>
      <c r="AA76" s="2">
        <v>7437</v>
      </c>
      <c r="AB76" s="2">
        <v>7132</v>
      </c>
      <c r="AC76" s="2">
        <v>7947</v>
      </c>
      <c r="AD76" s="2">
        <v>7993</v>
      </c>
      <c r="AE76" s="2">
        <v>7916</v>
      </c>
      <c r="AF76" s="2">
        <v>7795</v>
      </c>
      <c r="AG76" s="2">
        <v>8123</v>
      </c>
      <c r="AH76" s="2">
        <v>7759</v>
      </c>
      <c r="AI76" s="2">
        <v>8360</v>
      </c>
      <c r="AJ76" s="2">
        <v>8282</v>
      </c>
      <c r="AK76" s="2">
        <v>8290</v>
      </c>
      <c r="AL76" s="2">
        <v>8489</v>
      </c>
      <c r="AM76" s="2">
        <v>8629</v>
      </c>
      <c r="AN76" s="2">
        <v>8510</v>
      </c>
      <c r="AO76" s="2">
        <v>8802</v>
      </c>
      <c r="AP76" s="2">
        <v>9036</v>
      </c>
      <c r="AQ76" s="2">
        <v>9383</v>
      </c>
      <c r="AR76" s="2">
        <v>9128</v>
      </c>
      <c r="AS76" s="2">
        <v>9205</v>
      </c>
      <c r="AT76" s="2">
        <v>9372</v>
      </c>
      <c r="AU76" s="2">
        <v>9683</v>
      </c>
      <c r="AV76" s="2">
        <v>9686</v>
      </c>
      <c r="AW76" s="2">
        <v>9663</v>
      </c>
      <c r="AX76" s="2">
        <v>9572</v>
      </c>
      <c r="AY76" s="2">
        <v>10002</v>
      </c>
      <c r="AZ76" s="2">
        <v>10093</v>
      </c>
      <c r="BA76" s="2">
        <v>10318</v>
      </c>
      <c r="BB76" s="2">
        <v>10151</v>
      </c>
      <c r="BC76" s="2">
        <v>10198</v>
      </c>
      <c r="BD76" s="2">
        <v>10266</v>
      </c>
      <c r="BE76" s="2">
        <v>10278</v>
      </c>
      <c r="BF76" s="2">
        <v>10140</v>
      </c>
      <c r="BG76" s="2">
        <v>10377</v>
      </c>
      <c r="BH76" s="2">
        <v>10483</v>
      </c>
      <c r="BI76" s="2">
        <v>10552</v>
      </c>
      <c r="BJ76" s="2">
        <v>10472</v>
      </c>
      <c r="BK76" s="2">
        <v>10692</v>
      </c>
      <c r="BL76" s="2">
        <v>10285</v>
      </c>
      <c r="BM76" s="2">
        <v>10231</v>
      </c>
      <c r="BN76" s="2">
        <v>10038</v>
      </c>
      <c r="BO76" s="2">
        <v>10128</v>
      </c>
      <c r="BP76" s="2">
        <v>10007</v>
      </c>
      <c r="BQ76" s="2">
        <v>10057</v>
      </c>
      <c r="BR76" s="2">
        <v>10164</v>
      </c>
      <c r="BS76" s="2">
        <v>10220</v>
      </c>
      <c r="BT76" s="2">
        <v>10247</v>
      </c>
      <c r="BU76" s="2">
        <v>10302</v>
      </c>
      <c r="BV76" s="2">
        <v>10250</v>
      </c>
      <c r="BW76" s="2">
        <v>10295</v>
      </c>
      <c r="BX76" s="2">
        <v>10192</v>
      </c>
      <c r="BY76" s="2">
        <v>10087</v>
      </c>
      <c r="BZ76" s="2">
        <v>10041</v>
      </c>
      <c r="CA76" s="2">
        <v>10083</v>
      </c>
      <c r="CB76" s="2">
        <v>10174</v>
      </c>
      <c r="CC76" s="2">
        <v>10090</v>
      </c>
      <c r="CD76" s="2">
        <v>10346</v>
      </c>
    </row>
    <row r="77" spans="1:82" x14ac:dyDescent="0.25">
      <c r="A77" s="2" t="str">
        <f>"72 jaar"</f>
        <v>72 jaar</v>
      </c>
      <c r="B77" s="2">
        <v>5392</v>
      </c>
      <c r="C77" s="2">
        <v>7404</v>
      </c>
      <c r="D77" s="2">
        <v>10025</v>
      </c>
      <c r="E77" s="2">
        <v>9692</v>
      </c>
      <c r="F77" s="2">
        <v>9119</v>
      </c>
      <c r="G77" s="2">
        <v>9012</v>
      </c>
      <c r="H77" s="2">
        <v>8769</v>
      </c>
      <c r="I77" s="2">
        <v>8473</v>
      </c>
      <c r="J77" s="2">
        <v>8213</v>
      </c>
      <c r="K77" s="2">
        <v>7873</v>
      </c>
      <c r="L77" s="2">
        <v>7831</v>
      </c>
      <c r="M77" s="2">
        <v>7690</v>
      </c>
      <c r="N77" s="2">
        <v>8072</v>
      </c>
      <c r="O77" s="2">
        <v>7506</v>
      </c>
      <c r="P77" s="2">
        <v>7488</v>
      </c>
      <c r="Q77" s="2">
        <v>7021</v>
      </c>
      <c r="R77" s="2">
        <v>6937</v>
      </c>
      <c r="S77" s="2">
        <v>6831</v>
      </c>
      <c r="T77" s="2">
        <v>6749</v>
      </c>
      <c r="U77" s="2">
        <v>6651</v>
      </c>
      <c r="V77" s="2">
        <v>6864</v>
      </c>
      <c r="W77" s="2">
        <v>6820</v>
      </c>
      <c r="X77" s="2">
        <v>6703</v>
      </c>
      <c r="Y77" s="2">
        <v>5569</v>
      </c>
      <c r="Z77" s="2">
        <v>6386</v>
      </c>
      <c r="AA77" s="2">
        <v>6857</v>
      </c>
      <c r="AB77" s="2">
        <v>7211</v>
      </c>
      <c r="AC77" s="2">
        <v>6935</v>
      </c>
      <c r="AD77" s="2">
        <v>7735</v>
      </c>
      <c r="AE77" s="2">
        <v>7785</v>
      </c>
      <c r="AF77" s="2">
        <v>7710</v>
      </c>
      <c r="AG77" s="2">
        <v>7593</v>
      </c>
      <c r="AH77" s="2">
        <v>7913</v>
      </c>
      <c r="AI77" s="2">
        <v>7559</v>
      </c>
      <c r="AJ77" s="2">
        <v>8147</v>
      </c>
      <c r="AK77" s="2">
        <v>8073</v>
      </c>
      <c r="AL77" s="2">
        <v>8080</v>
      </c>
      <c r="AM77" s="2">
        <v>8276</v>
      </c>
      <c r="AN77" s="2">
        <v>8413</v>
      </c>
      <c r="AO77" s="2">
        <v>8301</v>
      </c>
      <c r="AP77" s="2">
        <v>8586</v>
      </c>
      <c r="AQ77" s="2">
        <v>8814</v>
      </c>
      <c r="AR77" s="2">
        <v>9157</v>
      </c>
      <c r="AS77" s="2">
        <v>8904</v>
      </c>
      <c r="AT77" s="2">
        <v>8984</v>
      </c>
      <c r="AU77" s="2">
        <v>9150</v>
      </c>
      <c r="AV77" s="2">
        <v>9453</v>
      </c>
      <c r="AW77" s="2">
        <v>9459</v>
      </c>
      <c r="AX77" s="2">
        <v>9433</v>
      </c>
      <c r="AY77" s="2">
        <v>9351</v>
      </c>
      <c r="AZ77" s="2">
        <v>9774</v>
      </c>
      <c r="BA77" s="2">
        <v>9865</v>
      </c>
      <c r="BB77" s="2">
        <v>10087</v>
      </c>
      <c r="BC77" s="2">
        <v>9927</v>
      </c>
      <c r="BD77" s="2">
        <v>9976</v>
      </c>
      <c r="BE77" s="2">
        <v>10043</v>
      </c>
      <c r="BF77" s="2">
        <v>10057</v>
      </c>
      <c r="BG77" s="2">
        <v>9921</v>
      </c>
      <c r="BH77" s="2">
        <v>10160</v>
      </c>
      <c r="BI77" s="2">
        <v>10261</v>
      </c>
      <c r="BJ77" s="2">
        <v>10328</v>
      </c>
      <c r="BK77" s="2">
        <v>10254</v>
      </c>
      <c r="BL77" s="2">
        <v>10474</v>
      </c>
      <c r="BM77" s="2">
        <v>10074</v>
      </c>
      <c r="BN77" s="2">
        <v>10022</v>
      </c>
      <c r="BO77" s="2">
        <v>9831</v>
      </c>
      <c r="BP77" s="2">
        <v>9924</v>
      </c>
      <c r="BQ77" s="2">
        <v>9804</v>
      </c>
      <c r="BR77" s="2">
        <v>9857</v>
      </c>
      <c r="BS77" s="2">
        <v>9967</v>
      </c>
      <c r="BT77" s="2">
        <v>10021</v>
      </c>
      <c r="BU77" s="2">
        <v>10050</v>
      </c>
      <c r="BV77" s="2">
        <v>10108</v>
      </c>
      <c r="BW77" s="2">
        <v>10056</v>
      </c>
      <c r="BX77" s="2">
        <v>10103</v>
      </c>
      <c r="BY77" s="2">
        <v>10003</v>
      </c>
      <c r="BZ77" s="2">
        <v>9898</v>
      </c>
      <c r="CA77" s="2">
        <v>9856</v>
      </c>
      <c r="CB77" s="2">
        <v>9899</v>
      </c>
      <c r="CC77" s="2">
        <v>9990</v>
      </c>
      <c r="CD77" s="2">
        <v>9908</v>
      </c>
    </row>
    <row r="78" spans="1:82" x14ac:dyDescent="0.25">
      <c r="A78" s="2" t="str">
        <f>"73 jaar"</f>
        <v>73 jaar</v>
      </c>
      <c r="B78" s="2">
        <v>5310</v>
      </c>
      <c r="C78" s="2">
        <v>5207</v>
      </c>
      <c r="D78" s="2">
        <v>7118</v>
      </c>
      <c r="E78" s="2">
        <v>9652</v>
      </c>
      <c r="F78" s="2">
        <v>9340</v>
      </c>
      <c r="G78" s="2">
        <v>8792</v>
      </c>
      <c r="H78" s="2">
        <v>8728</v>
      </c>
      <c r="I78" s="2">
        <v>8514</v>
      </c>
      <c r="J78" s="2">
        <v>8200</v>
      </c>
      <c r="K78" s="2">
        <v>7946</v>
      </c>
      <c r="L78" s="2">
        <v>7649</v>
      </c>
      <c r="M78" s="2">
        <v>7612</v>
      </c>
      <c r="N78" s="2">
        <v>7474</v>
      </c>
      <c r="O78" s="2">
        <v>7846</v>
      </c>
      <c r="P78" s="2">
        <v>7282</v>
      </c>
      <c r="Q78" s="2">
        <v>7259</v>
      </c>
      <c r="R78" s="2">
        <v>6840</v>
      </c>
      <c r="S78" s="2">
        <v>6768</v>
      </c>
      <c r="T78" s="2">
        <v>6638</v>
      </c>
      <c r="U78" s="2">
        <v>6597</v>
      </c>
      <c r="V78" s="2">
        <v>6473</v>
      </c>
      <c r="W78" s="2">
        <v>6679</v>
      </c>
      <c r="X78" s="2">
        <v>6623</v>
      </c>
      <c r="Y78" s="2">
        <v>6519</v>
      </c>
      <c r="Z78" s="2">
        <v>5390</v>
      </c>
      <c r="AA78" s="2">
        <v>6220</v>
      </c>
      <c r="AB78" s="2">
        <v>6676</v>
      </c>
      <c r="AC78" s="2">
        <v>7004</v>
      </c>
      <c r="AD78" s="2">
        <v>6745</v>
      </c>
      <c r="AE78" s="2">
        <v>7524</v>
      </c>
      <c r="AF78" s="2">
        <v>7578</v>
      </c>
      <c r="AG78" s="2">
        <v>7504</v>
      </c>
      <c r="AH78" s="2">
        <v>7392</v>
      </c>
      <c r="AI78" s="2">
        <v>7703</v>
      </c>
      <c r="AJ78" s="2">
        <v>7362</v>
      </c>
      <c r="AK78" s="2">
        <v>7934</v>
      </c>
      <c r="AL78" s="2">
        <v>7865</v>
      </c>
      <c r="AM78" s="2">
        <v>7871</v>
      </c>
      <c r="AN78" s="2">
        <v>8061</v>
      </c>
      <c r="AO78" s="2">
        <v>8197</v>
      </c>
      <c r="AP78" s="2">
        <v>8093</v>
      </c>
      <c r="AQ78" s="2">
        <v>8372</v>
      </c>
      <c r="AR78" s="2">
        <v>8596</v>
      </c>
      <c r="AS78" s="2">
        <v>8937</v>
      </c>
      <c r="AT78" s="2">
        <v>8688</v>
      </c>
      <c r="AU78" s="2">
        <v>8768</v>
      </c>
      <c r="AV78" s="2">
        <v>8933</v>
      </c>
      <c r="AW78" s="2">
        <v>9231</v>
      </c>
      <c r="AX78" s="2">
        <v>9238</v>
      </c>
      <c r="AY78" s="2">
        <v>9210</v>
      </c>
      <c r="AZ78" s="2">
        <v>9131</v>
      </c>
      <c r="BA78" s="2">
        <v>9543</v>
      </c>
      <c r="BB78" s="2">
        <v>9637</v>
      </c>
      <c r="BC78" s="2">
        <v>9860</v>
      </c>
      <c r="BD78" s="2">
        <v>9708</v>
      </c>
      <c r="BE78" s="2">
        <v>9755</v>
      </c>
      <c r="BF78" s="2">
        <v>9823</v>
      </c>
      <c r="BG78" s="2">
        <v>9835</v>
      </c>
      <c r="BH78" s="2">
        <v>9701</v>
      </c>
      <c r="BI78" s="2">
        <v>9939</v>
      </c>
      <c r="BJ78" s="2">
        <v>10041</v>
      </c>
      <c r="BK78" s="2">
        <v>10109</v>
      </c>
      <c r="BL78" s="2">
        <v>10039</v>
      </c>
      <c r="BM78" s="2">
        <v>10256</v>
      </c>
      <c r="BN78" s="2">
        <v>9864</v>
      </c>
      <c r="BO78" s="2">
        <v>9814</v>
      </c>
      <c r="BP78" s="2">
        <v>9626</v>
      </c>
      <c r="BQ78" s="2">
        <v>9723</v>
      </c>
      <c r="BR78" s="2">
        <v>9601</v>
      </c>
      <c r="BS78" s="2">
        <v>9659</v>
      </c>
      <c r="BT78" s="2">
        <v>9770</v>
      </c>
      <c r="BU78" s="2">
        <v>9823</v>
      </c>
      <c r="BV78" s="2">
        <v>9853</v>
      </c>
      <c r="BW78" s="2">
        <v>9913</v>
      </c>
      <c r="BX78" s="2">
        <v>9862</v>
      </c>
      <c r="BY78" s="2">
        <v>9912</v>
      </c>
      <c r="BZ78" s="2">
        <v>9813</v>
      </c>
      <c r="CA78" s="2">
        <v>9709</v>
      </c>
      <c r="CB78" s="2">
        <v>9670</v>
      </c>
      <c r="CC78" s="2">
        <v>9715</v>
      </c>
      <c r="CD78" s="2">
        <v>9806</v>
      </c>
    </row>
    <row r="79" spans="1:82" x14ac:dyDescent="0.25">
      <c r="A79" s="2" t="str">
        <f>"74 jaar"</f>
        <v>74 jaar</v>
      </c>
      <c r="B79" s="2">
        <v>5571</v>
      </c>
      <c r="C79" s="2">
        <v>5092</v>
      </c>
      <c r="D79" s="2">
        <v>5038</v>
      </c>
      <c r="E79" s="2">
        <v>6841</v>
      </c>
      <c r="F79" s="2">
        <v>9270</v>
      </c>
      <c r="G79" s="2">
        <v>8994</v>
      </c>
      <c r="H79" s="2">
        <v>8479</v>
      </c>
      <c r="I79" s="2">
        <v>8411</v>
      </c>
      <c r="J79" s="2">
        <v>8235</v>
      </c>
      <c r="K79" s="2">
        <v>7895</v>
      </c>
      <c r="L79" s="2">
        <v>7688</v>
      </c>
      <c r="M79" s="2">
        <v>7421</v>
      </c>
      <c r="N79" s="2">
        <v>7389</v>
      </c>
      <c r="O79" s="2">
        <v>7247</v>
      </c>
      <c r="P79" s="2">
        <v>7591</v>
      </c>
      <c r="Q79" s="2">
        <v>7037</v>
      </c>
      <c r="R79" s="2">
        <v>7025</v>
      </c>
      <c r="S79" s="2">
        <v>6635</v>
      </c>
      <c r="T79" s="2">
        <v>6569</v>
      </c>
      <c r="U79" s="2">
        <v>6477</v>
      </c>
      <c r="V79" s="2">
        <v>6452</v>
      </c>
      <c r="W79" s="2">
        <v>6278</v>
      </c>
      <c r="X79" s="2">
        <v>6435</v>
      </c>
      <c r="Y79" s="2">
        <v>6415</v>
      </c>
      <c r="Z79" s="2">
        <v>6309</v>
      </c>
      <c r="AA79" s="2">
        <v>5241</v>
      </c>
      <c r="AB79" s="2">
        <v>6040</v>
      </c>
      <c r="AC79" s="2">
        <v>6440</v>
      </c>
      <c r="AD79" s="2">
        <v>6801</v>
      </c>
      <c r="AE79" s="2">
        <v>6553</v>
      </c>
      <c r="AF79" s="2">
        <v>7306</v>
      </c>
      <c r="AG79" s="2">
        <v>7359</v>
      </c>
      <c r="AH79" s="2">
        <v>7285</v>
      </c>
      <c r="AI79" s="2">
        <v>7182</v>
      </c>
      <c r="AJ79" s="2">
        <v>7485</v>
      </c>
      <c r="AK79" s="2">
        <v>7154</v>
      </c>
      <c r="AL79" s="2">
        <v>7715</v>
      </c>
      <c r="AM79" s="2">
        <v>7650</v>
      </c>
      <c r="AN79" s="2">
        <v>7657</v>
      </c>
      <c r="AO79" s="2">
        <v>7842</v>
      </c>
      <c r="AP79" s="2">
        <v>7974</v>
      </c>
      <c r="AQ79" s="2">
        <v>7876</v>
      </c>
      <c r="AR79" s="2">
        <v>8149</v>
      </c>
      <c r="AS79" s="2">
        <v>8369</v>
      </c>
      <c r="AT79" s="2">
        <v>8708</v>
      </c>
      <c r="AU79" s="2">
        <v>8466</v>
      </c>
      <c r="AV79" s="2">
        <v>8543</v>
      </c>
      <c r="AW79" s="2">
        <v>8705</v>
      </c>
      <c r="AX79" s="2">
        <v>9001</v>
      </c>
      <c r="AY79" s="2">
        <v>9009</v>
      </c>
      <c r="AZ79" s="2">
        <v>8980</v>
      </c>
      <c r="BA79" s="2">
        <v>8902</v>
      </c>
      <c r="BB79" s="2">
        <v>9311</v>
      </c>
      <c r="BC79" s="2">
        <v>9406</v>
      </c>
      <c r="BD79" s="2">
        <v>9627</v>
      </c>
      <c r="BE79" s="2">
        <v>9479</v>
      </c>
      <c r="BF79" s="2">
        <v>9528</v>
      </c>
      <c r="BG79" s="2">
        <v>9596</v>
      </c>
      <c r="BH79" s="2">
        <v>9611</v>
      </c>
      <c r="BI79" s="2">
        <v>9481</v>
      </c>
      <c r="BJ79" s="2">
        <v>9719</v>
      </c>
      <c r="BK79" s="2">
        <v>9819</v>
      </c>
      <c r="BL79" s="2">
        <v>9890</v>
      </c>
      <c r="BM79" s="2">
        <v>9824</v>
      </c>
      <c r="BN79" s="2">
        <v>10036</v>
      </c>
      <c r="BO79" s="2">
        <v>9655</v>
      </c>
      <c r="BP79" s="2">
        <v>9605</v>
      </c>
      <c r="BQ79" s="2">
        <v>9425</v>
      </c>
      <c r="BR79" s="2">
        <v>9522</v>
      </c>
      <c r="BS79" s="2">
        <v>9403</v>
      </c>
      <c r="BT79" s="2">
        <v>9462</v>
      </c>
      <c r="BU79" s="2">
        <v>9573</v>
      </c>
      <c r="BV79" s="2">
        <v>9626</v>
      </c>
      <c r="BW79" s="2">
        <v>9656</v>
      </c>
      <c r="BX79" s="2">
        <v>9716</v>
      </c>
      <c r="BY79" s="2">
        <v>9666</v>
      </c>
      <c r="BZ79" s="2">
        <v>9719</v>
      </c>
      <c r="CA79" s="2">
        <v>9622</v>
      </c>
      <c r="CB79" s="2">
        <v>9521</v>
      </c>
      <c r="CC79" s="2">
        <v>9486</v>
      </c>
      <c r="CD79" s="2">
        <v>9532</v>
      </c>
    </row>
    <row r="80" spans="1:82" x14ac:dyDescent="0.25">
      <c r="A80" s="2" t="str">
        <f>"75 jaar"</f>
        <v>75 jaar</v>
      </c>
      <c r="B80" s="2">
        <v>6631</v>
      </c>
      <c r="C80" s="2">
        <v>5307</v>
      </c>
      <c r="D80" s="2">
        <v>4862</v>
      </c>
      <c r="E80" s="2">
        <v>4778</v>
      </c>
      <c r="F80" s="2">
        <v>6586</v>
      </c>
      <c r="G80" s="2">
        <v>8887</v>
      </c>
      <c r="H80" s="2">
        <v>8641</v>
      </c>
      <c r="I80" s="2">
        <v>8155</v>
      </c>
      <c r="J80" s="2">
        <v>8073</v>
      </c>
      <c r="K80" s="2">
        <v>7938</v>
      </c>
      <c r="L80" s="2">
        <v>7599</v>
      </c>
      <c r="M80" s="2">
        <v>7394</v>
      </c>
      <c r="N80" s="2">
        <v>7164</v>
      </c>
      <c r="O80" s="2">
        <v>7137</v>
      </c>
      <c r="P80" s="2">
        <v>7017</v>
      </c>
      <c r="Q80" s="2">
        <v>7333</v>
      </c>
      <c r="R80" s="2">
        <v>6807</v>
      </c>
      <c r="S80" s="2">
        <v>6764</v>
      </c>
      <c r="T80" s="2">
        <v>6417</v>
      </c>
      <c r="U80" s="2">
        <v>6363</v>
      </c>
      <c r="V80" s="2">
        <v>6321</v>
      </c>
      <c r="W80" s="2">
        <v>6259</v>
      </c>
      <c r="X80" s="2">
        <v>6064</v>
      </c>
      <c r="Y80" s="2">
        <v>6234</v>
      </c>
      <c r="Z80" s="2">
        <v>6176</v>
      </c>
      <c r="AA80" s="2">
        <v>6094</v>
      </c>
      <c r="AB80" s="2">
        <v>5077</v>
      </c>
      <c r="AC80" s="2">
        <v>5865</v>
      </c>
      <c r="AD80" s="2">
        <v>6250</v>
      </c>
      <c r="AE80" s="2">
        <v>6602</v>
      </c>
      <c r="AF80" s="2">
        <v>6366</v>
      </c>
      <c r="AG80" s="2">
        <v>7095</v>
      </c>
      <c r="AH80" s="2">
        <v>7152</v>
      </c>
      <c r="AI80" s="2">
        <v>7078</v>
      </c>
      <c r="AJ80" s="2">
        <v>6980</v>
      </c>
      <c r="AK80" s="2">
        <v>7276</v>
      </c>
      <c r="AL80" s="2">
        <v>6954</v>
      </c>
      <c r="AM80" s="2">
        <v>7505</v>
      </c>
      <c r="AN80" s="2">
        <v>7443</v>
      </c>
      <c r="AO80" s="2">
        <v>7455</v>
      </c>
      <c r="AP80" s="2">
        <v>7635</v>
      </c>
      <c r="AQ80" s="2">
        <v>7769</v>
      </c>
      <c r="AR80" s="2">
        <v>7678</v>
      </c>
      <c r="AS80" s="2">
        <v>7944</v>
      </c>
      <c r="AT80" s="2">
        <v>8159</v>
      </c>
      <c r="AU80" s="2">
        <v>8494</v>
      </c>
      <c r="AV80" s="2">
        <v>8261</v>
      </c>
      <c r="AW80" s="2">
        <v>8335</v>
      </c>
      <c r="AX80" s="2">
        <v>8494</v>
      </c>
      <c r="AY80" s="2">
        <v>8784</v>
      </c>
      <c r="AZ80" s="2">
        <v>8794</v>
      </c>
      <c r="BA80" s="2">
        <v>8769</v>
      </c>
      <c r="BB80" s="2">
        <v>8693</v>
      </c>
      <c r="BC80" s="2">
        <v>9099</v>
      </c>
      <c r="BD80" s="2">
        <v>9189</v>
      </c>
      <c r="BE80" s="2">
        <v>9410</v>
      </c>
      <c r="BF80" s="2">
        <v>9269</v>
      </c>
      <c r="BG80" s="2">
        <v>9319</v>
      </c>
      <c r="BH80" s="2">
        <v>9387</v>
      </c>
      <c r="BI80" s="2">
        <v>9405</v>
      </c>
      <c r="BJ80" s="2">
        <v>9280</v>
      </c>
      <c r="BK80" s="2">
        <v>9517</v>
      </c>
      <c r="BL80" s="2">
        <v>9614</v>
      </c>
      <c r="BM80" s="2">
        <v>9686</v>
      </c>
      <c r="BN80" s="2">
        <v>9625</v>
      </c>
      <c r="BO80" s="2">
        <v>9835</v>
      </c>
      <c r="BP80" s="2">
        <v>9464</v>
      </c>
      <c r="BQ80" s="2">
        <v>9417</v>
      </c>
      <c r="BR80" s="2">
        <v>9243</v>
      </c>
      <c r="BS80" s="2">
        <v>9338</v>
      </c>
      <c r="BT80" s="2">
        <v>9225</v>
      </c>
      <c r="BU80" s="2">
        <v>9283</v>
      </c>
      <c r="BV80" s="2">
        <v>9394</v>
      </c>
      <c r="BW80" s="2">
        <v>9451</v>
      </c>
      <c r="BX80" s="2">
        <v>9483</v>
      </c>
      <c r="BY80" s="2">
        <v>9541</v>
      </c>
      <c r="BZ80" s="2">
        <v>9492</v>
      </c>
      <c r="CA80" s="2">
        <v>9546</v>
      </c>
      <c r="CB80" s="2">
        <v>9454</v>
      </c>
      <c r="CC80" s="2">
        <v>9357</v>
      </c>
      <c r="CD80" s="2">
        <v>9322</v>
      </c>
    </row>
    <row r="81" spans="1:82" x14ac:dyDescent="0.25">
      <c r="A81" s="2" t="str">
        <f>"76 jaar"</f>
        <v>76 jaar</v>
      </c>
      <c r="B81" s="2">
        <v>7709</v>
      </c>
      <c r="C81" s="2">
        <v>6305</v>
      </c>
      <c r="D81" s="2">
        <v>5075</v>
      </c>
      <c r="E81" s="2">
        <v>4640</v>
      </c>
      <c r="F81" s="2">
        <v>4562</v>
      </c>
      <c r="G81" s="2">
        <v>6258</v>
      </c>
      <c r="H81" s="2">
        <v>8446</v>
      </c>
      <c r="I81" s="2">
        <v>8283</v>
      </c>
      <c r="J81" s="2">
        <v>7784</v>
      </c>
      <c r="K81" s="2">
        <v>7744</v>
      </c>
      <c r="L81" s="2">
        <v>7646</v>
      </c>
      <c r="M81" s="2">
        <v>7325</v>
      </c>
      <c r="N81" s="2">
        <v>7106</v>
      </c>
      <c r="O81" s="2">
        <v>6896</v>
      </c>
      <c r="P81" s="2">
        <v>6867</v>
      </c>
      <c r="Q81" s="2">
        <v>6741</v>
      </c>
      <c r="R81" s="2">
        <v>7064</v>
      </c>
      <c r="S81" s="2">
        <v>6574</v>
      </c>
      <c r="T81" s="2">
        <v>6520</v>
      </c>
      <c r="U81" s="2">
        <v>6217</v>
      </c>
      <c r="V81" s="2">
        <v>6202</v>
      </c>
      <c r="W81" s="2">
        <v>6111</v>
      </c>
      <c r="X81" s="2">
        <v>6029</v>
      </c>
      <c r="Y81" s="2">
        <v>5827</v>
      </c>
      <c r="Z81" s="2">
        <v>6055</v>
      </c>
      <c r="AA81" s="2">
        <v>5951</v>
      </c>
      <c r="AB81" s="2">
        <v>5914</v>
      </c>
      <c r="AC81" s="2">
        <v>4889</v>
      </c>
      <c r="AD81" s="2">
        <v>5677</v>
      </c>
      <c r="AE81" s="2">
        <v>6052</v>
      </c>
      <c r="AF81" s="2">
        <v>6396</v>
      </c>
      <c r="AG81" s="2">
        <v>6169</v>
      </c>
      <c r="AH81" s="2">
        <v>6876</v>
      </c>
      <c r="AI81" s="2">
        <v>6936</v>
      </c>
      <c r="AJ81" s="2">
        <v>6862</v>
      </c>
      <c r="AK81" s="2">
        <v>6771</v>
      </c>
      <c r="AL81" s="2">
        <v>7062</v>
      </c>
      <c r="AM81" s="2">
        <v>6751</v>
      </c>
      <c r="AN81" s="2">
        <v>7291</v>
      </c>
      <c r="AO81" s="2">
        <v>7237</v>
      </c>
      <c r="AP81" s="2">
        <v>7249</v>
      </c>
      <c r="AQ81" s="2">
        <v>7425</v>
      </c>
      <c r="AR81" s="2">
        <v>7554</v>
      </c>
      <c r="AS81" s="2">
        <v>7468</v>
      </c>
      <c r="AT81" s="2">
        <v>7733</v>
      </c>
      <c r="AU81" s="2">
        <v>7942</v>
      </c>
      <c r="AV81" s="2">
        <v>8273</v>
      </c>
      <c r="AW81" s="2">
        <v>8046</v>
      </c>
      <c r="AX81" s="2">
        <v>8120</v>
      </c>
      <c r="AY81" s="2">
        <v>8276</v>
      </c>
      <c r="AZ81" s="2">
        <v>8561</v>
      </c>
      <c r="BA81" s="2">
        <v>8573</v>
      </c>
      <c r="BB81" s="2">
        <v>8550</v>
      </c>
      <c r="BC81" s="2">
        <v>8478</v>
      </c>
      <c r="BD81" s="2">
        <v>8877</v>
      </c>
      <c r="BE81" s="2">
        <v>8968</v>
      </c>
      <c r="BF81" s="2">
        <v>9186</v>
      </c>
      <c r="BG81" s="2">
        <v>9049</v>
      </c>
      <c r="BH81" s="2">
        <v>9103</v>
      </c>
      <c r="BI81" s="2">
        <v>9170</v>
      </c>
      <c r="BJ81" s="2">
        <v>9188</v>
      </c>
      <c r="BK81" s="2">
        <v>9070</v>
      </c>
      <c r="BL81" s="2">
        <v>9305</v>
      </c>
      <c r="BM81" s="2">
        <v>9403</v>
      </c>
      <c r="BN81" s="2">
        <v>9474</v>
      </c>
      <c r="BO81" s="2">
        <v>9417</v>
      </c>
      <c r="BP81" s="2">
        <v>9625</v>
      </c>
      <c r="BQ81" s="2">
        <v>9265</v>
      </c>
      <c r="BR81" s="2">
        <v>9219</v>
      </c>
      <c r="BS81" s="2">
        <v>9049</v>
      </c>
      <c r="BT81" s="2">
        <v>9146</v>
      </c>
      <c r="BU81" s="2">
        <v>9037</v>
      </c>
      <c r="BV81" s="2">
        <v>9096</v>
      </c>
      <c r="BW81" s="2">
        <v>9208</v>
      </c>
      <c r="BX81" s="2">
        <v>9265</v>
      </c>
      <c r="BY81" s="2">
        <v>9297</v>
      </c>
      <c r="BZ81" s="2">
        <v>9357</v>
      </c>
      <c r="CA81" s="2">
        <v>9314</v>
      </c>
      <c r="CB81" s="2">
        <v>9366</v>
      </c>
      <c r="CC81" s="2">
        <v>9280</v>
      </c>
      <c r="CD81" s="2">
        <v>9186</v>
      </c>
    </row>
    <row r="82" spans="1:82" x14ac:dyDescent="0.25">
      <c r="A82" s="2" t="str">
        <f>"77 jaar"</f>
        <v>77 jaar</v>
      </c>
      <c r="B82" s="2">
        <v>7365</v>
      </c>
      <c r="C82" s="2">
        <v>7277</v>
      </c>
      <c r="D82" s="2">
        <v>6020</v>
      </c>
      <c r="E82" s="2">
        <v>4800</v>
      </c>
      <c r="F82" s="2">
        <v>4396</v>
      </c>
      <c r="G82" s="2">
        <v>4336</v>
      </c>
      <c r="H82" s="2">
        <v>5997</v>
      </c>
      <c r="I82" s="2">
        <v>8080</v>
      </c>
      <c r="J82" s="2">
        <v>7892</v>
      </c>
      <c r="K82" s="2">
        <v>7456</v>
      </c>
      <c r="L82" s="2">
        <v>7394</v>
      </c>
      <c r="M82" s="2">
        <v>7299</v>
      </c>
      <c r="N82" s="2">
        <v>7024</v>
      </c>
      <c r="O82" s="2">
        <v>6798</v>
      </c>
      <c r="P82" s="2">
        <v>6579</v>
      </c>
      <c r="Q82" s="2">
        <v>6615</v>
      </c>
      <c r="R82" s="2">
        <v>6472</v>
      </c>
      <c r="S82" s="2">
        <v>6816</v>
      </c>
      <c r="T82" s="2">
        <v>6276</v>
      </c>
      <c r="U82" s="2">
        <v>6301</v>
      </c>
      <c r="V82" s="2">
        <v>6013</v>
      </c>
      <c r="W82" s="2">
        <v>5956</v>
      </c>
      <c r="X82" s="2">
        <v>5852</v>
      </c>
      <c r="Y82" s="2">
        <v>5804</v>
      </c>
      <c r="Z82" s="2">
        <v>5607</v>
      </c>
      <c r="AA82" s="2">
        <v>5824</v>
      </c>
      <c r="AB82" s="2">
        <v>5725</v>
      </c>
      <c r="AC82" s="2">
        <v>5671</v>
      </c>
      <c r="AD82" s="2">
        <v>4700</v>
      </c>
      <c r="AE82" s="2">
        <v>5462</v>
      </c>
      <c r="AF82" s="2">
        <v>5815</v>
      </c>
      <c r="AG82" s="2">
        <v>6154</v>
      </c>
      <c r="AH82" s="2">
        <v>5941</v>
      </c>
      <c r="AI82" s="2">
        <v>6615</v>
      </c>
      <c r="AJ82" s="2">
        <v>6679</v>
      </c>
      <c r="AK82" s="2">
        <v>6606</v>
      </c>
      <c r="AL82" s="2">
        <v>6520</v>
      </c>
      <c r="AM82" s="2">
        <v>6802</v>
      </c>
      <c r="AN82" s="2">
        <v>6508</v>
      </c>
      <c r="AO82" s="2">
        <v>7029</v>
      </c>
      <c r="AP82" s="2">
        <v>6983</v>
      </c>
      <c r="AQ82" s="2">
        <v>6995</v>
      </c>
      <c r="AR82" s="2">
        <v>7170</v>
      </c>
      <c r="AS82" s="2">
        <v>7298</v>
      </c>
      <c r="AT82" s="2">
        <v>7218</v>
      </c>
      <c r="AU82" s="2">
        <v>7476</v>
      </c>
      <c r="AV82" s="2">
        <v>7679</v>
      </c>
      <c r="AW82" s="2">
        <v>8005</v>
      </c>
      <c r="AX82" s="2">
        <v>7783</v>
      </c>
      <c r="AY82" s="2">
        <v>7860</v>
      </c>
      <c r="AZ82" s="2">
        <v>8016</v>
      </c>
      <c r="BA82" s="2">
        <v>8293</v>
      </c>
      <c r="BB82" s="2">
        <v>8310</v>
      </c>
      <c r="BC82" s="2">
        <v>8288</v>
      </c>
      <c r="BD82" s="2">
        <v>8221</v>
      </c>
      <c r="BE82" s="2">
        <v>8610</v>
      </c>
      <c r="BF82" s="2">
        <v>8701</v>
      </c>
      <c r="BG82" s="2">
        <v>8920</v>
      </c>
      <c r="BH82" s="2">
        <v>8786</v>
      </c>
      <c r="BI82" s="2">
        <v>8842</v>
      </c>
      <c r="BJ82" s="2">
        <v>8910</v>
      </c>
      <c r="BK82" s="2">
        <v>8933</v>
      </c>
      <c r="BL82" s="2">
        <v>8815</v>
      </c>
      <c r="BM82" s="2">
        <v>9052</v>
      </c>
      <c r="BN82" s="2">
        <v>9149</v>
      </c>
      <c r="BO82" s="2">
        <v>9219</v>
      </c>
      <c r="BP82" s="2">
        <v>9166</v>
      </c>
      <c r="BQ82" s="2">
        <v>9374</v>
      </c>
      <c r="BR82" s="2">
        <v>9019</v>
      </c>
      <c r="BS82" s="2">
        <v>8977</v>
      </c>
      <c r="BT82" s="2">
        <v>8814</v>
      </c>
      <c r="BU82" s="2">
        <v>8910</v>
      </c>
      <c r="BV82" s="2">
        <v>8804</v>
      </c>
      <c r="BW82" s="2">
        <v>8864</v>
      </c>
      <c r="BX82" s="2">
        <v>8979</v>
      </c>
      <c r="BY82" s="2">
        <v>9039</v>
      </c>
      <c r="BZ82" s="2">
        <v>9071</v>
      </c>
      <c r="CA82" s="2">
        <v>9133</v>
      </c>
      <c r="CB82" s="2">
        <v>9093</v>
      </c>
      <c r="CC82" s="2">
        <v>9145</v>
      </c>
      <c r="CD82" s="2">
        <v>9063</v>
      </c>
    </row>
    <row r="83" spans="1:82" x14ac:dyDescent="0.25">
      <c r="A83" s="2" t="str">
        <f>"78 jaar"</f>
        <v>78 jaar</v>
      </c>
      <c r="B83" s="2">
        <v>7019</v>
      </c>
      <c r="C83" s="2">
        <v>6937</v>
      </c>
      <c r="D83" s="2">
        <v>6900</v>
      </c>
      <c r="E83" s="2">
        <v>5699</v>
      </c>
      <c r="F83" s="2">
        <v>4553</v>
      </c>
      <c r="G83" s="2">
        <v>4177</v>
      </c>
      <c r="H83" s="2">
        <v>4119</v>
      </c>
      <c r="I83" s="2">
        <v>5695</v>
      </c>
      <c r="J83" s="2">
        <v>7644</v>
      </c>
      <c r="K83" s="2">
        <v>7468</v>
      </c>
      <c r="L83" s="2">
        <v>7103</v>
      </c>
      <c r="M83" s="2">
        <v>7046</v>
      </c>
      <c r="N83" s="2">
        <v>6964</v>
      </c>
      <c r="O83" s="2">
        <v>6659</v>
      </c>
      <c r="P83" s="2">
        <v>6475</v>
      </c>
      <c r="Q83" s="2">
        <v>6285</v>
      </c>
      <c r="R83" s="2">
        <v>6349</v>
      </c>
      <c r="S83" s="2">
        <v>6197</v>
      </c>
      <c r="T83" s="2">
        <v>6514</v>
      </c>
      <c r="U83" s="2">
        <v>6006</v>
      </c>
      <c r="V83" s="2">
        <v>6055</v>
      </c>
      <c r="W83" s="2">
        <v>5744</v>
      </c>
      <c r="X83" s="2">
        <v>5717</v>
      </c>
      <c r="Y83" s="2">
        <v>5607</v>
      </c>
      <c r="Z83" s="2">
        <v>5584</v>
      </c>
      <c r="AA83" s="2">
        <v>5362</v>
      </c>
      <c r="AB83" s="2">
        <v>5597</v>
      </c>
      <c r="AC83" s="2">
        <v>5490</v>
      </c>
      <c r="AD83" s="2">
        <v>5446</v>
      </c>
      <c r="AE83" s="2">
        <v>4516</v>
      </c>
      <c r="AF83" s="2">
        <v>5253</v>
      </c>
      <c r="AG83" s="2">
        <v>5589</v>
      </c>
      <c r="AH83" s="2">
        <v>5923</v>
      </c>
      <c r="AI83" s="2">
        <v>5717</v>
      </c>
      <c r="AJ83" s="2">
        <v>6368</v>
      </c>
      <c r="AK83" s="2">
        <v>6433</v>
      </c>
      <c r="AL83" s="2">
        <v>6366</v>
      </c>
      <c r="AM83" s="2">
        <v>6282</v>
      </c>
      <c r="AN83" s="2">
        <v>6560</v>
      </c>
      <c r="AO83" s="2">
        <v>6279</v>
      </c>
      <c r="AP83" s="2">
        <v>6785</v>
      </c>
      <c r="AQ83" s="2">
        <v>6745</v>
      </c>
      <c r="AR83" s="2">
        <v>6760</v>
      </c>
      <c r="AS83" s="2">
        <v>6931</v>
      </c>
      <c r="AT83" s="2">
        <v>7057</v>
      </c>
      <c r="AU83" s="2">
        <v>6982</v>
      </c>
      <c r="AV83" s="2">
        <v>7235</v>
      </c>
      <c r="AW83" s="2">
        <v>7433</v>
      </c>
      <c r="AX83" s="2">
        <v>7753</v>
      </c>
      <c r="AY83" s="2">
        <v>7540</v>
      </c>
      <c r="AZ83" s="2">
        <v>7616</v>
      </c>
      <c r="BA83" s="2">
        <v>7770</v>
      </c>
      <c r="BB83" s="2">
        <v>8042</v>
      </c>
      <c r="BC83" s="2">
        <v>8066</v>
      </c>
      <c r="BD83" s="2">
        <v>8042</v>
      </c>
      <c r="BE83" s="2">
        <v>7978</v>
      </c>
      <c r="BF83" s="2">
        <v>8361</v>
      </c>
      <c r="BG83" s="2">
        <v>8451</v>
      </c>
      <c r="BH83" s="2">
        <v>8670</v>
      </c>
      <c r="BI83" s="2">
        <v>8544</v>
      </c>
      <c r="BJ83" s="2">
        <v>8601</v>
      </c>
      <c r="BK83" s="2">
        <v>8668</v>
      </c>
      <c r="BL83" s="2">
        <v>8692</v>
      </c>
      <c r="BM83" s="2">
        <v>8582</v>
      </c>
      <c r="BN83" s="2">
        <v>8816</v>
      </c>
      <c r="BO83" s="2">
        <v>8914</v>
      </c>
      <c r="BP83" s="2">
        <v>8983</v>
      </c>
      <c r="BQ83" s="2">
        <v>8937</v>
      </c>
      <c r="BR83" s="2">
        <v>9142</v>
      </c>
      <c r="BS83" s="2">
        <v>8798</v>
      </c>
      <c r="BT83" s="2">
        <v>8759</v>
      </c>
      <c r="BU83" s="2">
        <v>8600</v>
      </c>
      <c r="BV83" s="2">
        <v>8695</v>
      </c>
      <c r="BW83" s="2">
        <v>8593</v>
      </c>
      <c r="BX83" s="2">
        <v>8656</v>
      </c>
      <c r="BY83" s="2">
        <v>8770</v>
      </c>
      <c r="BZ83" s="2">
        <v>8831</v>
      </c>
      <c r="CA83" s="2">
        <v>8865</v>
      </c>
      <c r="CB83" s="2">
        <v>8930</v>
      </c>
      <c r="CC83" s="2">
        <v>8891</v>
      </c>
      <c r="CD83" s="2">
        <v>8943</v>
      </c>
    </row>
    <row r="84" spans="1:82" x14ac:dyDescent="0.25">
      <c r="A84" s="2" t="str">
        <f>"79 jaar"</f>
        <v>79 jaar</v>
      </c>
      <c r="B84" s="2">
        <v>6409</v>
      </c>
      <c r="C84" s="2">
        <v>6612</v>
      </c>
      <c r="D84" s="2">
        <v>6480</v>
      </c>
      <c r="E84" s="2">
        <v>6474</v>
      </c>
      <c r="F84" s="2">
        <v>5380</v>
      </c>
      <c r="G84" s="2">
        <v>4319</v>
      </c>
      <c r="H84" s="2">
        <v>3945</v>
      </c>
      <c r="I84" s="2">
        <v>3886</v>
      </c>
      <c r="J84" s="2">
        <v>5361</v>
      </c>
      <c r="K84" s="2">
        <v>7218</v>
      </c>
      <c r="L84" s="2">
        <v>7117</v>
      </c>
      <c r="M84" s="2">
        <v>6738</v>
      </c>
      <c r="N84" s="2">
        <v>6716</v>
      </c>
      <c r="O84" s="2">
        <v>6611</v>
      </c>
      <c r="P84" s="2">
        <v>6278</v>
      </c>
      <c r="Q84" s="2">
        <v>6184</v>
      </c>
      <c r="R84" s="2">
        <v>5973</v>
      </c>
      <c r="S84" s="2">
        <v>6047</v>
      </c>
      <c r="T84" s="2">
        <v>5907</v>
      </c>
      <c r="U84" s="2">
        <v>6203</v>
      </c>
      <c r="V84" s="2">
        <v>5725</v>
      </c>
      <c r="W84" s="2">
        <v>5758</v>
      </c>
      <c r="X84" s="2">
        <v>5447</v>
      </c>
      <c r="Y84" s="2">
        <v>5444</v>
      </c>
      <c r="Z84" s="2">
        <v>5370</v>
      </c>
      <c r="AA84" s="2">
        <v>5346</v>
      </c>
      <c r="AB84" s="2">
        <v>5146</v>
      </c>
      <c r="AC84" s="2">
        <v>5329</v>
      </c>
      <c r="AD84" s="2">
        <v>5268</v>
      </c>
      <c r="AE84" s="2">
        <v>5230</v>
      </c>
      <c r="AF84" s="2">
        <v>4339</v>
      </c>
      <c r="AG84" s="2">
        <v>5046</v>
      </c>
      <c r="AH84" s="2">
        <v>5370</v>
      </c>
      <c r="AI84" s="2">
        <v>5694</v>
      </c>
      <c r="AJ84" s="2">
        <v>5500</v>
      </c>
      <c r="AK84" s="2">
        <v>6126</v>
      </c>
      <c r="AL84" s="2">
        <v>6194</v>
      </c>
      <c r="AM84" s="2">
        <v>6128</v>
      </c>
      <c r="AN84" s="2">
        <v>6053</v>
      </c>
      <c r="AO84" s="2">
        <v>6324</v>
      </c>
      <c r="AP84" s="2">
        <v>6057</v>
      </c>
      <c r="AQ84" s="2">
        <v>6550</v>
      </c>
      <c r="AR84" s="2">
        <v>6515</v>
      </c>
      <c r="AS84" s="2">
        <v>6530</v>
      </c>
      <c r="AT84" s="2">
        <v>6696</v>
      </c>
      <c r="AU84" s="2">
        <v>6821</v>
      </c>
      <c r="AV84" s="2">
        <v>6752</v>
      </c>
      <c r="AW84" s="2">
        <v>7001</v>
      </c>
      <c r="AX84" s="2">
        <v>7198</v>
      </c>
      <c r="AY84" s="2">
        <v>7509</v>
      </c>
      <c r="AZ84" s="2">
        <v>7307</v>
      </c>
      <c r="BA84" s="2">
        <v>7384</v>
      </c>
      <c r="BB84" s="2">
        <v>7533</v>
      </c>
      <c r="BC84" s="2">
        <v>7797</v>
      </c>
      <c r="BD84" s="2">
        <v>7822</v>
      </c>
      <c r="BE84" s="2">
        <v>7801</v>
      </c>
      <c r="BF84" s="2">
        <v>7744</v>
      </c>
      <c r="BG84" s="2">
        <v>8118</v>
      </c>
      <c r="BH84" s="2">
        <v>8208</v>
      </c>
      <c r="BI84" s="2">
        <v>8425</v>
      </c>
      <c r="BJ84" s="2">
        <v>8306</v>
      </c>
      <c r="BK84" s="2">
        <v>8364</v>
      </c>
      <c r="BL84" s="2">
        <v>8432</v>
      </c>
      <c r="BM84" s="2">
        <v>8460</v>
      </c>
      <c r="BN84" s="2">
        <v>8358</v>
      </c>
      <c r="BO84" s="2">
        <v>8585</v>
      </c>
      <c r="BP84" s="2">
        <v>8684</v>
      </c>
      <c r="BQ84" s="2">
        <v>8753</v>
      </c>
      <c r="BR84" s="2">
        <v>8711</v>
      </c>
      <c r="BS84" s="2">
        <v>8910</v>
      </c>
      <c r="BT84" s="2">
        <v>8583</v>
      </c>
      <c r="BU84" s="2">
        <v>8544</v>
      </c>
      <c r="BV84" s="2">
        <v>8392</v>
      </c>
      <c r="BW84" s="2">
        <v>8489</v>
      </c>
      <c r="BX84" s="2">
        <v>8390</v>
      </c>
      <c r="BY84" s="2">
        <v>8454</v>
      </c>
      <c r="BZ84" s="2">
        <v>8571</v>
      </c>
      <c r="CA84" s="2">
        <v>8634</v>
      </c>
      <c r="CB84" s="2">
        <v>8669</v>
      </c>
      <c r="CC84" s="2">
        <v>8734</v>
      </c>
      <c r="CD84" s="2">
        <v>8699</v>
      </c>
    </row>
    <row r="85" spans="1:82" x14ac:dyDescent="0.25">
      <c r="A85" s="2" t="str">
        <f>"80 jaar"</f>
        <v>80 jaar</v>
      </c>
      <c r="B85" s="2">
        <v>6145</v>
      </c>
      <c r="C85" s="2">
        <v>5930</v>
      </c>
      <c r="D85" s="2">
        <v>6165</v>
      </c>
      <c r="E85" s="2">
        <v>6047</v>
      </c>
      <c r="F85" s="2">
        <v>6076</v>
      </c>
      <c r="G85" s="2">
        <v>5026</v>
      </c>
      <c r="H85" s="2">
        <v>4059</v>
      </c>
      <c r="I85" s="2">
        <v>3677</v>
      </c>
      <c r="J85" s="2">
        <v>3656</v>
      </c>
      <c r="K85" s="2">
        <v>5023</v>
      </c>
      <c r="L85" s="2">
        <v>6793</v>
      </c>
      <c r="M85" s="2">
        <v>6682</v>
      </c>
      <c r="N85" s="2">
        <v>6337</v>
      </c>
      <c r="O85" s="2">
        <v>6317</v>
      </c>
      <c r="P85" s="2">
        <v>6269</v>
      </c>
      <c r="Q85" s="2">
        <v>5916</v>
      </c>
      <c r="R85" s="2">
        <v>5870</v>
      </c>
      <c r="S85" s="2">
        <v>5678</v>
      </c>
      <c r="T85" s="2">
        <v>5689</v>
      </c>
      <c r="U85" s="2">
        <v>5602</v>
      </c>
      <c r="V85" s="2">
        <v>5918</v>
      </c>
      <c r="W85" s="2">
        <v>5438</v>
      </c>
      <c r="X85" s="2">
        <v>5446</v>
      </c>
      <c r="Y85" s="2">
        <v>5199</v>
      </c>
      <c r="Z85" s="2">
        <v>5182</v>
      </c>
      <c r="AA85" s="2">
        <v>5095</v>
      </c>
      <c r="AB85" s="2">
        <v>5110</v>
      </c>
      <c r="AC85" s="2">
        <v>4912</v>
      </c>
      <c r="AD85" s="2">
        <v>5090</v>
      </c>
      <c r="AE85" s="2">
        <v>5037</v>
      </c>
      <c r="AF85" s="2">
        <v>5005</v>
      </c>
      <c r="AG85" s="2">
        <v>4153</v>
      </c>
      <c r="AH85" s="2">
        <v>4830</v>
      </c>
      <c r="AI85" s="2">
        <v>5141</v>
      </c>
      <c r="AJ85" s="2">
        <v>5457</v>
      </c>
      <c r="AK85" s="2">
        <v>5272</v>
      </c>
      <c r="AL85" s="2">
        <v>5878</v>
      </c>
      <c r="AM85" s="2">
        <v>5950</v>
      </c>
      <c r="AN85" s="2">
        <v>5888</v>
      </c>
      <c r="AO85" s="2">
        <v>5820</v>
      </c>
      <c r="AP85" s="2">
        <v>6080</v>
      </c>
      <c r="AQ85" s="2">
        <v>5826</v>
      </c>
      <c r="AR85" s="2">
        <v>6305</v>
      </c>
      <c r="AS85" s="2">
        <v>6275</v>
      </c>
      <c r="AT85" s="2">
        <v>6292</v>
      </c>
      <c r="AU85" s="2">
        <v>6459</v>
      </c>
      <c r="AV85" s="2">
        <v>6580</v>
      </c>
      <c r="AW85" s="2">
        <v>6516</v>
      </c>
      <c r="AX85" s="2">
        <v>6758</v>
      </c>
      <c r="AY85" s="2">
        <v>6951</v>
      </c>
      <c r="AZ85" s="2">
        <v>7253</v>
      </c>
      <c r="BA85" s="2">
        <v>7061</v>
      </c>
      <c r="BB85" s="2">
        <v>7136</v>
      </c>
      <c r="BC85" s="2">
        <v>7279</v>
      </c>
      <c r="BD85" s="2">
        <v>7542</v>
      </c>
      <c r="BE85" s="2">
        <v>7569</v>
      </c>
      <c r="BF85" s="2">
        <v>7549</v>
      </c>
      <c r="BG85" s="2">
        <v>7496</v>
      </c>
      <c r="BH85" s="2">
        <v>7866</v>
      </c>
      <c r="BI85" s="2">
        <v>7955</v>
      </c>
      <c r="BJ85" s="2">
        <v>8170</v>
      </c>
      <c r="BK85" s="2">
        <v>8059</v>
      </c>
      <c r="BL85" s="2">
        <v>8116</v>
      </c>
      <c r="BM85" s="2">
        <v>8187</v>
      </c>
      <c r="BN85" s="2">
        <v>8218</v>
      </c>
      <c r="BO85" s="2">
        <v>8120</v>
      </c>
      <c r="BP85" s="2">
        <v>8343</v>
      </c>
      <c r="BQ85" s="2">
        <v>8442</v>
      </c>
      <c r="BR85" s="2">
        <v>8513</v>
      </c>
      <c r="BS85" s="2">
        <v>8475</v>
      </c>
      <c r="BT85" s="2">
        <v>8675</v>
      </c>
      <c r="BU85" s="2">
        <v>8360</v>
      </c>
      <c r="BV85" s="2">
        <v>8321</v>
      </c>
      <c r="BW85" s="2">
        <v>8177</v>
      </c>
      <c r="BX85" s="2">
        <v>8276</v>
      </c>
      <c r="BY85" s="2">
        <v>8181</v>
      </c>
      <c r="BZ85" s="2">
        <v>8246</v>
      </c>
      <c r="CA85" s="2">
        <v>8361</v>
      </c>
      <c r="CB85" s="2">
        <v>8426</v>
      </c>
      <c r="CC85" s="2">
        <v>8461</v>
      </c>
      <c r="CD85" s="2">
        <v>8526</v>
      </c>
    </row>
    <row r="86" spans="1:82" x14ac:dyDescent="0.25">
      <c r="A86" s="2" t="str">
        <f>"81 jaar"</f>
        <v>81 jaar</v>
      </c>
      <c r="B86" s="2">
        <v>5428</v>
      </c>
      <c r="C86" s="2">
        <v>5676</v>
      </c>
      <c r="D86" s="2">
        <v>5487</v>
      </c>
      <c r="E86" s="2">
        <v>5711</v>
      </c>
      <c r="F86" s="2">
        <v>5588</v>
      </c>
      <c r="G86" s="2">
        <v>5686</v>
      </c>
      <c r="H86" s="2">
        <v>4705</v>
      </c>
      <c r="I86" s="2">
        <v>3776</v>
      </c>
      <c r="J86" s="2">
        <v>3449</v>
      </c>
      <c r="K86" s="2">
        <v>3376</v>
      </c>
      <c r="L86" s="2">
        <v>4694</v>
      </c>
      <c r="M86" s="2">
        <v>6367</v>
      </c>
      <c r="N86" s="2">
        <v>6270</v>
      </c>
      <c r="O86" s="2">
        <v>5968</v>
      </c>
      <c r="P86" s="2">
        <v>5951</v>
      </c>
      <c r="Q86" s="2">
        <v>5872</v>
      </c>
      <c r="R86" s="2">
        <v>5560</v>
      </c>
      <c r="S86" s="2">
        <v>5548</v>
      </c>
      <c r="T86" s="2">
        <v>5382</v>
      </c>
      <c r="U86" s="2">
        <v>5376</v>
      </c>
      <c r="V86" s="2">
        <v>5304</v>
      </c>
      <c r="W86" s="2">
        <v>5599</v>
      </c>
      <c r="X86" s="2">
        <v>5112</v>
      </c>
      <c r="Y86" s="2">
        <v>5165</v>
      </c>
      <c r="Z86" s="2">
        <v>4907</v>
      </c>
      <c r="AA86" s="2">
        <v>4926</v>
      </c>
      <c r="AB86" s="2">
        <v>4866</v>
      </c>
      <c r="AC86" s="2">
        <v>4851</v>
      </c>
      <c r="AD86" s="2">
        <v>4661</v>
      </c>
      <c r="AE86" s="2">
        <v>4831</v>
      </c>
      <c r="AF86" s="2">
        <v>4783</v>
      </c>
      <c r="AG86" s="2">
        <v>4758</v>
      </c>
      <c r="AH86" s="2">
        <v>3951</v>
      </c>
      <c r="AI86" s="2">
        <v>4600</v>
      </c>
      <c r="AJ86" s="2">
        <v>4892</v>
      </c>
      <c r="AK86" s="2">
        <v>5195</v>
      </c>
      <c r="AL86" s="2">
        <v>5024</v>
      </c>
      <c r="AM86" s="2">
        <v>5603</v>
      </c>
      <c r="AN86" s="2">
        <v>5677</v>
      </c>
      <c r="AO86" s="2">
        <v>5619</v>
      </c>
      <c r="AP86" s="2">
        <v>5558</v>
      </c>
      <c r="AQ86" s="2">
        <v>5811</v>
      </c>
      <c r="AR86" s="2">
        <v>5571</v>
      </c>
      <c r="AS86" s="2">
        <v>6038</v>
      </c>
      <c r="AT86" s="2">
        <v>6014</v>
      </c>
      <c r="AU86" s="2">
        <v>6033</v>
      </c>
      <c r="AV86" s="2">
        <v>6194</v>
      </c>
      <c r="AW86" s="2">
        <v>6313</v>
      </c>
      <c r="AX86" s="2">
        <v>6255</v>
      </c>
      <c r="AY86" s="2">
        <v>6490</v>
      </c>
      <c r="AZ86" s="2">
        <v>6679</v>
      </c>
      <c r="BA86" s="2">
        <v>6972</v>
      </c>
      <c r="BB86" s="2">
        <v>6789</v>
      </c>
      <c r="BC86" s="2">
        <v>6863</v>
      </c>
      <c r="BD86" s="2">
        <v>7006</v>
      </c>
      <c r="BE86" s="2">
        <v>7263</v>
      </c>
      <c r="BF86" s="2">
        <v>7291</v>
      </c>
      <c r="BG86" s="2">
        <v>7275</v>
      </c>
      <c r="BH86" s="2">
        <v>7225</v>
      </c>
      <c r="BI86" s="2">
        <v>7588</v>
      </c>
      <c r="BJ86" s="2">
        <v>7673</v>
      </c>
      <c r="BK86" s="2">
        <v>7881</v>
      </c>
      <c r="BL86" s="2">
        <v>7783</v>
      </c>
      <c r="BM86" s="2">
        <v>7839</v>
      </c>
      <c r="BN86" s="2">
        <v>7913</v>
      </c>
      <c r="BO86" s="2">
        <v>7944</v>
      </c>
      <c r="BP86" s="2">
        <v>7851</v>
      </c>
      <c r="BQ86" s="2">
        <v>8072</v>
      </c>
      <c r="BR86" s="2">
        <v>8171</v>
      </c>
      <c r="BS86" s="2">
        <v>8247</v>
      </c>
      <c r="BT86" s="2">
        <v>8213</v>
      </c>
      <c r="BU86" s="2">
        <v>8411</v>
      </c>
      <c r="BV86" s="2">
        <v>8107</v>
      </c>
      <c r="BW86" s="2">
        <v>8073</v>
      </c>
      <c r="BX86" s="2">
        <v>7934</v>
      </c>
      <c r="BY86" s="2">
        <v>8033</v>
      </c>
      <c r="BZ86" s="2">
        <v>7945</v>
      </c>
      <c r="CA86" s="2">
        <v>8009</v>
      </c>
      <c r="CB86" s="2">
        <v>8124</v>
      </c>
      <c r="CC86" s="2">
        <v>8187</v>
      </c>
      <c r="CD86" s="2">
        <v>8229</v>
      </c>
    </row>
    <row r="87" spans="1:82" x14ac:dyDescent="0.25">
      <c r="A87" s="2" t="str">
        <f>"82 jaar"</f>
        <v>82 jaar</v>
      </c>
      <c r="B87" s="2">
        <v>5184</v>
      </c>
      <c r="C87" s="2">
        <v>4934</v>
      </c>
      <c r="D87" s="2">
        <v>5214</v>
      </c>
      <c r="E87" s="2">
        <v>5062</v>
      </c>
      <c r="F87" s="2">
        <v>5226</v>
      </c>
      <c r="G87" s="2">
        <v>5191</v>
      </c>
      <c r="H87" s="2">
        <v>5275</v>
      </c>
      <c r="I87" s="2">
        <v>4320</v>
      </c>
      <c r="J87" s="2">
        <v>3458</v>
      </c>
      <c r="K87" s="2">
        <v>3205</v>
      </c>
      <c r="L87" s="2">
        <v>3151</v>
      </c>
      <c r="M87" s="2">
        <v>4366</v>
      </c>
      <c r="N87" s="2">
        <v>5895</v>
      </c>
      <c r="O87" s="2">
        <v>5853</v>
      </c>
      <c r="P87" s="2">
        <v>5593</v>
      </c>
      <c r="Q87" s="2">
        <v>5556</v>
      </c>
      <c r="R87" s="2">
        <v>5525</v>
      </c>
      <c r="S87" s="2">
        <v>5194</v>
      </c>
      <c r="T87" s="2">
        <v>5191</v>
      </c>
      <c r="U87" s="2">
        <v>5037</v>
      </c>
      <c r="V87" s="2">
        <v>5040</v>
      </c>
      <c r="W87" s="2">
        <v>5003</v>
      </c>
      <c r="X87" s="2">
        <v>5265</v>
      </c>
      <c r="Y87" s="2">
        <v>4825</v>
      </c>
      <c r="Z87" s="2">
        <v>4877</v>
      </c>
      <c r="AA87" s="2">
        <v>4624</v>
      </c>
      <c r="AB87" s="2">
        <v>4645</v>
      </c>
      <c r="AC87" s="2">
        <v>4598</v>
      </c>
      <c r="AD87" s="2">
        <v>4583</v>
      </c>
      <c r="AE87" s="2">
        <v>4407</v>
      </c>
      <c r="AF87" s="2">
        <v>4573</v>
      </c>
      <c r="AG87" s="2">
        <v>4527</v>
      </c>
      <c r="AH87" s="2">
        <v>4504</v>
      </c>
      <c r="AI87" s="2">
        <v>3742</v>
      </c>
      <c r="AJ87" s="2">
        <v>4361</v>
      </c>
      <c r="AK87" s="2">
        <v>4642</v>
      </c>
      <c r="AL87" s="2">
        <v>4935</v>
      </c>
      <c r="AM87" s="2">
        <v>4776</v>
      </c>
      <c r="AN87" s="2">
        <v>5327</v>
      </c>
      <c r="AO87" s="2">
        <v>5401</v>
      </c>
      <c r="AP87" s="2">
        <v>5350</v>
      </c>
      <c r="AQ87" s="2">
        <v>5295</v>
      </c>
      <c r="AR87" s="2">
        <v>5539</v>
      </c>
      <c r="AS87" s="2">
        <v>5316</v>
      </c>
      <c r="AT87" s="2">
        <v>5761</v>
      </c>
      <c r="AU87" s="2">
        <v>5743</v>
      </c>
      <c r="AV87" s="2">
        <v>5761</v>
      </c>
      <c r="AW87" s="2">
        <v>5917</v>
      </c>
      <c r="AX87" s="2">
        <v>6035</v>
      </c>
      <c r="AY87" s="2">
        <v>5983</v>
      </c>
      <c r="AZ87" s="2">
        <v>6209</v>
      </c>
      <c r="BA87" s="2">
        <v>6393</v>
      </c>
      <c r="BB87" s="2">
        <v>6681</v>
      </c>
      <c r="BC87" s="2">
        <v>6508</v>
      </c>
      <c r="BD87" s="2">
        <v>6583</v>
      </c>
      <c r="BE87" s="2">
        <v>6723</v>
      </c>
      <c r="BF87" s="2">
        <v>6975</v>
      </c>
      <c r="BG87" s="2">
        <v>7006</v>
      </c>
      <c r="BH87" s="2">
        <v>6995</v>
      </c>
      <c r="BI87" s="2">
        <v>6945</v>
      </c>
      <c r="BJ87" s="2">
        <v>7297</v>
      </c>
      <c r="BK87" s="2">
        <v>7382</v>
      </c>
      <c r="BL87" s="2">
        <v>7589</v>
      </c>
      <c r="BM87" s="2">
        <v>7494</v>
      </c>
      <c r="BN87" s="2">
        <v>7554</v>
      </c>
      <c r="BO87" s="2">
        <v>7627</v>
      </c>
      <c r="BP87" s="2">
        <v>7660</v>
      </c>
      <c r="BQ87" s="2">
        <v>7573</v>
      </c>
      <c r="BR87" s="2">
        <v>7795</v>
      </c>
      <c r="BS87" s="2">
        <v>7891</v>
      </c>
      <c r="BT87" s="2">
        <v>7968</v>
      </c>
      <c r="BU87" s="2">
        <v>7941</v>
      </c>
      <c r="BV87" s="2">
        <v>8138</v>
      </c>
      <c r="BW87" s="2">
        <v>7843</v>
      </c>
      <c r="BX87" s="2">
        <v>7817</v>
      </c>
      <c r="BY87" s="2">
        <v>7685</v>
      </c>
      <c r="BZ87" s="2">
        <v>7782</v>
      </c>
      <c r="CA87" s="2">
        <v>7698</v>
      </c>
      <c r="CB87" s="2">
        <v>7762</v>
      </c>
      <c r="CC87" s="2">
        <v>7878</v>
      </c>
      <c r="CD87" s="2">
        <v>7938</v>
      </c>
    </row>
    <row r="88" spans="1:82" x14ac:dyDescent="0.25">
      <c r="A88" s="2" t="str">
        <f>"83 jaar"</f>
        <v>83 jaar</v>
      </c>
      <c r="B88" s="2">
        <v>4588</v>
      </c>
      <c r="C88" s="2">
        <v>4716</v>
      </c>
      <c r="D88" s="2">
        <v>4518</v>
      </c>
      <c r="E88" s="2">
        <v>4729</v>
      </c>
      <c r="F88" s="2">
        <v>4586</v>
      </c>
      <c r="G88" s="2">
        <v>4771</v>
      </c>
      <c r="H88" s="2">
        <v>4781</v>
      </c>
      <c r="I88" s="2">
        <v>4855</v>
      </c>
      <c r="J88" s="2">
        <v>3958</v>
      </c>
      <c r="K88" s="2">
        <v>3166</v>
      </c>
      <c r="L88" s="2">
        <v>2981</v>
      </c>
      <c r="M88" s="2">
        <v>2918</v>
      </c>
      <c r="N88" s="2">
        <v>4000</v>
      </c>
      <c r="O88" s="2">
        <v>5429</v>
      </c>
      <c r="P88" s="2">
        <v>5404</v>
      </c>
      <c r="Q88" s="2">
        <v>5177</v>
      </c>
      <c r="R88" s="2">
        <v>5160</v>
      </c>
      <c r="S88" s="2">
        <v>5131</v>
      </c>
      <c r="T88" s="2">
        <v>4822</v>
      </c>
      <c r="U88" s="2">
        <v>4799</v>
      </c>
      <c r="V88" s="2">
        <v>4684</v>
      </c>
      <c r="W88" s="2">
        <v>4703</v>
      </c>
      <c r="X88" s="2">
        <v>4681</v>
      </c>
      <c r="Y88" s="2">
        <v>4882</v>
      </c>
      <c r="Z88" s="2">
        <v>4543</v>
      </c>
      <c r="AA88" s="2">
        <v>4559</v>
      </c>
      <c r="AB88" s="2">
        <v>4336</v>
      </c>
      <c r="AC88" s="2">
        <v>4377</v>
      </c>
      <c r="AD88" s="2">
        <v>4326</v>
      </c>
      <c r="AE88" s="2">
        <v>4312</v>
      </c>
      <c r="AF88" s="2">
        <v>4148</v>
      </c>
      <c r="AG88" s="2">
        <v>4307</v>
      </c>
      <c r="AH88" s="2">
        <v>4263</v>
      </c>
      <c r="AI88" s="2">
        <v>4247</v>
      </c>
      <c r="AJ88" s="2">
        <v>3534</v>
      </c>
      <c r="AK88" s="2">
        <v>4117</v>
      </c>
      <c r="AL88" s="2">
        <v>4389</v>
      </c>
      <c r="AM88" s="2">
        <v>4668</v>
      </c>
      <c r="AN88" s="2">
        <v>4519</v>
      </c>
      <c r="AO88" s="2">
        <v>5041</v>
      </c>
      <c r="AP88" s="2">
        <v>5116</v>
      </c>
      <c r="AQ88" s="2">
        <v>5071</v>
      </c>
      <c r="AR88" s="2">
        <v>5024</v>
      </c>
      <c r="AS88" s="2">
        <v>5256</v>
      </c>
      <c r="AT88" s="2">
        <v>5049</v>
      </c>
      <c r="AU88" s="2">
        <v>5475</v>
      </c>
      <c r="AV88" s="2">
        <v>5464</v>
      </c>
      <c r="AW88" s="2">
        <v>5483</v>
      </c>
      <c r="AX88" s="2">
        <v>5637</v>
      </c>
      <c r="AY88" s="2">
        <v>5752</v>
      </c>
      <c r="AZ88" s="2">
        <v>5706</v>
      </c>
      <c r="BA88" s="2">
        <v>5925</v>
      </c>
      <c r="BB88" s="2">
        <v>6106</v>
      </c>
      <c r="BC88" s="2">
        <v>6382</v>
      </c>
      <c r="BD88" s="2">
        <v>6217</v>
      </c>
      <c r="BE88" s="2">
        <v>6291</v>
      </c>
      <c r="BF88" s="2">
        <v>6429</v>
      </c>
      <c r="BG88" s="2">
        <v>6675</v>
      </c>
      <c r="BH88" s="2">
        <v>6707</v>
      </c>
      <c r="BI88" s="2">
        <v>6702</v>
      </c>
      <c r="BJ88" s="2">
        <v>6655</v>
      </c>
      <c r="BK88" s="2">
        <v>7001</v>
      </c>
      <c r="BL88" s="2">
        <v>7085</v>
      </c>
      <c r="BM88" s="2">
        <v>7286</v>
      </c>
      <c r="BN88" s="2">
        <v>7196</v>
      </c>
      <c r="BO88" s="2">
        <v>7262</v>
      </c>
      <c r="BP88" s="2">
        <v>7332</v>
      </c>
      <c r="BQ88" s="2">
        <v>7369</v>
      </c>
      <c r="BR88" s="2">
        <v>7287</v>
      </c>
      <c r="BS88" s="2">
        <v>7508</v>
      </c>
      <c r="BT88" s="2">
        <v>7607</v>
      </c>
      <c r="BU88" s="2">
        <v>7684</v>
      </c>
      <c r="BV88" s="2">
        <v>7663</v>
      </c>
      <c r="BW88" s="2">
        <v>7860</v>
      </c>
      <c r="BX88" s="2">
        <v>7575</v>
      </c>
      <c r="BY88" s="2">
        <v>7552</v>
      </c>
      <c r="BZ88" s="2">
        <v>7426</v>
      </c>
      <c r="CA88" s="2">
        <v>7526</v>
      </c>
      <c r="CB88" s="2">
        <v>7444</v>
      </c>
      <c r="CC88" s="2">
        <v>7514</v>
      </c>
      <c r="CD88" s="2">
        <v>7627</v>
      </c>
    </row>
    <row r="89" spans="1:82" x14ac:dyDescent="0.25">
      <c r="A89" s="2" t="str">
        <f>"84 jaar"</f>
        <v>84 jaar</v>
      </c>
      <c r="B89" s="2">
        <v>4133</v>
      </c>
      <c r="C89" s="2">
        <v>4113</v>
      </c>
      <c r="D89" s="2">
        <v>4245</v>
      </c>
      <c r="E89" s="2">
        <v>4055</v>
      </c>
      <c r="F89" s="2">
        <v>4310</v>
      </c>
      <c r="G89" s="2">
        <v>4169</v>
      </c>
      <c r="H89" s="2">
        <v>4333</v>
      </c>
      <c r="I89" s="2">
        <v>4329</v>
      </c>
      <c r="J89" s="2">
        <v>4421</v>
      </c>
      <c r="K89" s="2">
        <v>3577</v>
      </c>
      <c r="L89" s="2">
        <v>2891</v>
      </c>
      <c r="M89" s="2">
        <v>2706</v>
      </c>
      <c r="N89" s="2">
        <v>2670</v>
      </c>
      <c r="O89" s="2">
        <v>3658</v>
      </c>
      <c r="P89" s="2">
        <v>4937</v>
      </c>
      <c r="Q89" s="2">
        <v>4942</v>
      </c>
      <c r="R89" s="2">
        <v>4773</v>
      </c>
      <c r="S89" s="2">
        <v>4768</v>
      </c>
      <c r="T89" s="2">
        <v>4717</v>
      </c>
      <c r="U89" s="2">
        <v>4468</v>
      </c>
      <c r="V89" s="2">
        <v>4480</v>
      </c>
      <c r="W89" s="2">
        <v>4358</v>
      </c>
      <c r="X89" s="2">
        <v>4346</v>
      </c>
      <c r="Y89" s="2">
        <v>4301</v>
      </c>
      <c r="Z89" s="2">
        <v>4583</v>
      </c>
      <c r="AA89" s="2">
        <v>4233</v>
      </c>
      <c r="AB89" s="2">
        <v>4213</v>
      </c>
      <c r="AC89" s="2">
        <v>4035</v>
      </c>
      <c r="AD89" s="2">
        <v>4088</v>
      </c>
      <c r="AE89" s="2">
        <v>4041</v>
      </c>
      <c r="AF89" s="2">
        <v>4033</v>
      </c>
      <c r="AG89" s="2">
        <v>3878</v>
      </c>
      <c r="AH89" s="2">
        <v>4034</v>
      </c>
      <c r="AI89" s="2">
        <v>3995</v>
      </c>
      <c r="AJ89" s="2">
        <v>3984</v>
      </c>
      <c r="AK89" s="2">
        <v>3316</v>
      </c>
      <c r="AL89" s="2">
        <v>3865</v>
      </c>
      <c r="AM89" s="2">
        <v>4126</v>
      </c>
      <c r="AN89" s="2">
        <v>4390</v>
      </c>
      <c r="AO89" s="2">
        <v>4254</v>
      </c>
      <c r="AP89" s="2">
        <v>4748</v>
      </c>
      <c r="AQ89" s="2">
        <v>4823</v>
      </c>
      <c r="AR89" s="2">
        <v>4785</v>
      </c>
      <c r="AS89" s="2">
        <v>4745</v>
      </c>
      <c r="AT89" s="2">
        <v>4965</v>
      </c>
      <c r="AU89" s="2">
        <v>4774</v>
      </c>
      <c r="AV89" s="2">
        <v>5179</v>
      </c>
      <c r="AW89" s="2">
        <v>5174</v>
      </c>
      <c r="AX89" s="2">
        <v>5195</v>
      </c>
      <c r="AY89" s="2">
        <v>5345</v>
      </c>
      <c r="AZ89" s="2">
        <v>5456</v>
      </c>
      <c r="BA89" s="2">
        <v>5416</v>
      </c>
      <c r="BB89" s="2">
        <v>5626</v>
      </c>
      <c r="BC89" s="2">
        <v>5800</v>
      </c>
      <c r="BD89" s="2">
        <v>6069</v>
      </c>
      <c r="BE89" s="2">
        <v>5912</v>
      </c>
      <c r="BF89" s="2">
        <v>5983</v>
      </c>
      <c r="BG89" s="2">
        <v>6122</v>
      </c>
      <c r="BH89" s="2">
        <v>6360</v>
      </c>
      <c r="BI89" s="2">
        <v>6393</v>
      </c>
      <c r="BJ89" s="2">
        <v>6390</v>
      </c>
      <c r="BK89" s="2">
        <v>6348</v>
      </c>
      <c r="BL89" s="2">
        <v>6684</v>
      </c>
      <c r="BM89" s="2">
        <v>6768</v>
      </c>
      <c r="BN89" s="2">
        <v>6966</v>
      </c>
      <c r="BO89" s="2">
        <v>6885</v>
      </c>
      <c r="BP89" s="2">
        <v>6947</v>
      </c>
      <c r="BQ89" s="2">
        <v>7023</v>
      </c>
      <c r="BR89" s="2">
        <v>7060</v>
      </c>
      <c r="BS89" s="2">
        <v>6986</v>
      </c>
      <c r="BT89" s="2">
        <v>7202</v>
      </c>
      <c r="BU89" s="2">
        <v>7299</v>
      </c>
      <c r="BV89" s="2">
        <v>7376</v>
      </c>
      <c r="BW89" s="2">
        <v>7362</v>
      </c>
      <c r="BX89" s="2">
        <v>7554</v>
      </c>
      <c r="BY89" s="2">
        <v>7282</v>
      </c>
      <c r="BZ89" s="2">
        <v>7265</v>
      </c>
      <c r="CA89" s="2">
        <v>7147</v>
      </c>
      <c r="CB89" s="2">
        <v>7247</v>
      </c>
      <c r="CC89" s="2">
        <v>7169</v>
      </c>
      <c r="CD89" s="2">
        <v>7242</v>
      </c>
    </row>
    <row r="90" spans="1:82" x14ac:dyDescent="0.25">
      <c r="A90" s="2" t="str">
        <f>"85 jaar"</f>
        <v>85 jaar</v>
      </c>
      <c r="B90" s="2">
        <v>3638</v>
      </c>
      <c r="C90" s="2">
        <v>3660</v>
      </c>
      <c r="D90" s="2">
        <v>3711</v>
      </c>
      <c r="E90" s="2">
        <v>3790</v>
      </c>
      <c r="F90" s="2">
        <v>3617</v>
      </c>
      <c r="G90" s="2">
        <v>3874</v>
      </c>
      <c r="H90" s="2">
        <v>3751</v>
      </c>
      <c r="I90" s="2">
        <v>3920</v>
      </c>
      <c r="J90" s="2">
        <v>3910</v>
      </c>
      <c r="K90" s="2">
        <v>3950</v>
      </c>
      <c r="L90" s="2">
        <v>3232</v>
      </c>
      <c r="M90" s="2">
        <v>2595</v>
      </c>
      <c r="N90" s="2">
        <v>2447</v>
      </c>
      <c r="O90" s="2">
        <v>2428</v>
      </c>
      <c r="P90" s="2">
        <v>3334</v>
      </c>
      <c r="Q90" s="2">
        <v>4498</v>
      </c>
      <c r="R90" s="2">
        <v>4482</v>
      </c>
      <c r="S90" s="2">
        <v>4400</v>
      </c>
      <c r="T90" s="2">
        <v>4289</v>
      </c>
      <c r="U90" s="2">
        <v>4313</v>
      </c>
      <c r="V90" s="2">
        <v>4105</v>
      </c>
      <c r="W90" s="2">
        <v>4097</v>
      </c>
      <c r="X90" s="2">
        <v>3974</v>
      </c>
      <c r="Y90" s="2">
        <v>3980</v>
      </c>
      <c r="Z90" s="2">
        <v>3976</v>
      </c>
      <c r="AA90" s="2">
        <v>4213</v>
      </c>
      <c r="AB90" s="2">
        <v>3894</v>
      </c>
      <c r="AC90" s="2">
        <v>3886</v>
      </c>
      <c r="AD90" s="2">
        <v>3726</v>
      </c>
      <c r="AE90" s="2">
        <v>3775</v>
      </c>
      <c r="AF90" s="2">
        <v>3735</v>
      </c>
      <c r="AG90" s="2">
        <v>3732</v>
      </c>
      <c r="AH90" s="2">
        <v>3590</v>
      </c>
      <c r="AI90" s="2">
        <v>3739</v>
      </c>
      <c r="AJ90" s="2">
        <v>3706</v>
      </c>
      <c r="AK90" s="2">
        <v>3697</v>
      </c>
      <c r="AL90" s="2">
        <v>3081</v>
      </c>
      <c r="AM90" s="2">
        <v>3594</v>
      </c>
      <c r="AN90" s="2">
        <v>3841</v>
      </c>
      <c r="AO90" s="2">
        <v>4093</v>
      </c>
      <c r="AP90" s="2">
        <v>3967</v>
      </c>
      <c r="AQ90" s="2">
        <v>4431</v>
      </c>
      <c r="AR90" s="2">
        <v>4503</v>
      </c>
      <c r="AS90" s="2">
        <v>4471</v>
      </c>
      <c r="AT90" s="2">
        <v>4438</v>
      </c>
      <c r="AU90" s="2">
        <v>4648</v>
      </c>
      <c r="AV90" s="2">
        <v>4472</v>
      </c>
      <c r="AW90" s="2">
        <v>4858</v>
      </c>
      <c r="AX90" s="2">
        <v>4856</v>
      </c>
      <c r="AY90" s="2">
        <v>4881</v>
      </c>
      <c r="AZ90" s="2">
        <v>5025</v>
      </c>
      <c r="BA90" s="2">
        <v>5131</v>
      </c>
      <c r="BB90" s="2">
        <v>5100</v>
      </c>
      <c r="BC90" s="2">
        <v>5296</v>
      </c>
      <c r="BD90" s="2">
        <v>5464</v>
      </c>
      <c r="BE90" s="2">
        <v>5724</v>
      </c>
      <c r="BF90" s="2">
        <v>5577</v>
      </c>
      <c r="BG90" s="2">
        <v>5645</v>
      </c>
      <c r="BH90" s="2">
        <v>5781</v>
      </c>
      <c r="BI90" s="2">
        <v>6006</v>
      </c>
      <c r="BJ90" s="2">
        <v>6042</v>
      </c>
      <c r="BK90" s="2">
        <v>6043</v>
      </c>
      <c r="BL90" s="2">
        <v>6003</v>
      </c>
      <c r="BM90" s="2">
        <v>6329</v>
      </c>
      <c r="BN90" s="2">
        <v>6411</v>
      </c>
      <c r="BO90" s="2">
        <v>6604</v>
      </c>
      <c r="BP90" s="2">
        <v>6533</v>
      </c>
      <c r="BQ90" s="2">
        <v>6596</v>
      </c>
      <c r="BR90" s="2">
        <v>6673</v>
      </c>
      <c r="BS90" s="2">
        <v>6711</v>
      </c>
      <c r="BT90" s="2">
        <v>6643</v>
      </c>
      <c r="BU90" s="2">
        <v>6855</v>
      </c>
      <c r="BV90" s="2">
        <v>6952</v>
      </c>
      <c r="BW90" s="2">
        <v>7028</v>
      </c>
      <c r="BX90" s="2">
        <v>7016</v>
      </c>
      <c r="BY90" s="2">
        <v>7208</v>
      </c>
      <c r="BZ90" s="2">
        <v>6948</v>
      </c>
      <c r="CA90" s="2">
        <v>6937</v>
      </c>
      <c r="CB90" s="2">
        <v>6828</v>
      </c>
      <c r="CC90" s="2">
        <v>6926</v>
      </c>
      <c r="CD90" s="2">
        <v>6855</v>
      </c>
    </row>
    <row r="91" spans="1:82" x14ac:dyDescent="0.25">
      <c r="A91" s="2" t="str">
        <f>"86 jaar"</f>
        <v>86 jaar</v>
      </c>
      <c r="B91" s="2">
        <v>3115</v>
      </c>
      <c r="C91" s="2">
        <v>3225</v>
      </c>
      <c r="D91" s="2">
        <v>3234</v>
      </c>
      <c r="E91" s="2">
        <v>3293</v>
      </c>
      <c r="F91" s="2">
        <v>3342</v>
      </c>
      <c r="G91" s="2">
        <v>3209</v>
      </c>
      <c r="H91" s="2">
        <v>3461</v>
      </c>
      <c r="I91" s="2">
        <v>3357</v>
      </c>
      <c r="J91" s="2">
        <v>3457</v>
      </c>
      <c r="K91" s="2">
        <v>3462</v>
      </c>
      <c r="L91" s="2">
        <v>3504</v>
      </c>
      <c r="M91" s="2">
        <v>2904</v>
      </c>
      <c r="N91" s="2">
        <v>2308</v>
      </c>
      <c r="O91" s="2">
        <v>2162</v>
      </c>
      <c r="P91" s="2">
        <v>2193</v>
      </c>
      <c r="Q91" s="2">
        <v>3006</v>
      </c>
      <c r="R91" s="2">
        <v>4055</v>
      </c>
      <c r="S91" s="2">
        <v>4047</v>
      </c>
      <c r="T91" s="2">
        <v>3959</v>
      </c>
      <c r="U91" s="2">
        <v>3870</v>
      </c>
      <c r="V91" s="2">
        <v>3895</v>
      </c>
      <c r="W91" s="2">
        <v>3751</v>
      </c>
      <c r="X91" s="2">
        <v>3712</v>
      </c>
      <c r="Y91" s="2">
        <v>3595</v>
      </c>
      <c r="Z91" s="2">
        <v>3669</v>
      </c>
      <c r="AA91" s="2">
        <v>3646</v>
      </c>
      <c r="AB91" s="2">
        <v>3854</v>
      </c>
      <c r="AC91" s="2">
        <v>3531</v>
      </c>
      <c r="AD91" s="2">
        <v>3556</v>
      </c>
      <c r="AE91" s="2">
        <v>3413</v>
      </c>
      <c r="AF91" s="2">
        <v>3459</v>
      </c>
      <c r="AG91" s="2">
        <v>3424</v>
      </c>
      <c r="AH91" s="2">
        <v>3426</v>
      </c>
      <c r="AI91" s="2">
        <v>3297</v>
      </c>
      <c r="AJ91" s="2">
        <v>3439</v>
      </c>
      <c r="AK91" s="2">
        <v>3412</v>
      </c>
      <c r="AL91" s="2">
        <v>3402</v>
      </c>
      <c r="AM91" s="2">
        <v>2841</v>
      </c>
      <c r="AN91" s="2">
        <v>3313</v>
      </c>
      <c r="AO91" s="2">
        <v>3549</v>
      </c>
      <c r="AP91" s="2">
        <v>3790</v>
      </c>
      <c r="AQ91" s="2">
        <v>3678</v>
      </c>
      <c r="AR91" s="2">
        <v>4105</v>
      </c>
      <c r="AS91" s="2">
        <v>4175</v>
      </c>
      <c r="AT91" s="2">
        <v>4146</v>
      </c>
      <c r="AU91" s="2">
        <v>4120</v>
      </c>
      <c r="AV91" s="2">
        <v>4318</v>
      </c>
      <c r="AW91" s="2">
        <v>4159</v>
      </c>
      <c r="AX91" s="2">
        <v>4521</v>
      </c>
      <c r="AY91" s="2">
        <v>4522</v>
      </c>
      <c r="AZ91" s="2">
        <v>4551</v>
      </c>
      <c r="BA91" s="2">
        <v>4684</v>
      </c>
      <c r="BB91" s="2">
        <v>4786</v>
      </c>
      <c r="BC91" s="2">
        <v>4763</v>
      </c>
      <c r="BD91" s="2">
        <v>4950</v>
      </c>
      <c r="BE91" s="2">
        <v>5112</v>
      </c>
      <c r="BF91" s="2">
        <v>5359</v>
      </c>
      <c r="BG91" s="2">
        <v>5220</v>
      </c>
      <c r="BH91" s="2">
        <v>5287</v>
      </c>
      <c r="BI91" s="2">
        <v>5417</v>
      </c>
      <c r="BJ91" s="2">
        <v>5636</v>
      </c>
      <c r="BK91" s="2">
        <v>5672</v>
      </c>
      <c r="BL91" s="2">
        <v>5677</v>
      </c>
      <c r="BM91" s="2">
        <v>5644</v>
      </c>
      <c r="BN91" s="2">
        <v>5957</v>
      </c>
      <c r="BO91" s="2">
        <v>6037</v>
      </c>
      <c r="BP91" s="2">
        <v>6225</v>
      </c>
      <c r="BQ91" s="2">
        <v>6160</v>
      </c>
      <c r="BR91" s="2">
        <v>6225</v>
      </c>
      <c r="BS91" s="2">
        <v>6299</v>
      </c>
      <c r="BT91" s="2">
        <v>6342</v>
      </c>
      <c r="BU91" s="2">
        <v>6278</v>
      </c>
      <c r="BV91" s="2">
        <v>6486</v>
      </c>
      <c r="BW91" s="2">
        <v>6581</v>
      </c>
      <c r="BX91" s="2">
        <v>6659</v>
      </c>
      <c r="BY91" s="2">
        <v>6651</v>
      </c>
      <c r="BZ91" s="2">
        <v>6840</v>
      </c>
      <c r="CA91" s="2">
        <v>6594</v>
      </c>
      <c r="CB91" s="2">
        <v>6589</v>
      </c>
      <c r="CC91" s="2">
        <v>6489</v>
      </c>
      <c r="CD91" s="2">
        <v>6584</v>
      </c>
    </row>
    <row r="92" spans="1:82" x14ac:dyDescent="0.25">
      <c r="A92" s="2" t="str">
        <f>"87 jaar"</f>
        <v>87 jaar</v>
      </c>
      <c r="B92" s="2">
        <v>2708</v>
      </c>
      <c r="C92" s="2">
        <v>2703</v>
      </c>
      <c r="D92" s="2">
        <v>2829</v>
      </c>
      <c r="E92" s="2">
        <v>2806</v>
      </c>
      <c r="F92" s="2">
        <v>2894</v>
      </c>
      <c r="G92" s="2">
        <v>2937</v>
      </c>
      <c r="H92" s="2">
        <v>2833</v>
      </c>
      <c r="I92" s="2">
        <v>3007</v>
      </c>
      <c r="J92" s="2">
        <v>2972</v>
      </c>
      <c r="K92" s="2">
        <v>3022</v>
      </c>
      <c r="L92" s="2">
        <v>3046</v>
      </c>
      <c r="M92" s="2">
        <v>3107</v>
      </c>
      <c r="N92" s="2">
        <v>2545</v>
      </c>
      <c r="O92" s="2">
        <v>2012</v>
      </c>
      <c r="P92" s="2">
        <v>1912</v>
      </c>
      <c r="Q92" s="2">
        <v>1922</v>
      </c>
      <c r="R92" s="2">
        <v>2665</v>
      </c>
      <c r="S92" s="2">
        <v>3590</v>
      </c>
      <c r="T92" s="2">
        <v>3633</v>
      </c>
      <c r="U92" s="2">
        <v>3540</v>
      </c>
      <c r="V92" s="2">
        <v>3444</v>
      </c>
      <c r="W92" s="2">
        <v>3553</v>
      </c>
      <c r="X92" s="2">
        <v>3359</v>
      </c>
      <c r="Y92" s="2">
        <v>3316</v>
      </c>
      <c r="Z92" s="2">
        <v>3244</v>
      </c>
      <c r="AA92" s="2">
        <v>3311</v>
      </c>
      <c r="AB92" s="2">
        <v>3293</v>
      </c>
      <c r="AC92" s="2">
        <v>3514</v>
      </c>
      <c r="AD92" s="2">
        <v>3188</v>
      </c>
      <c r="AE92" s="2">
        <v>3214</v>
      </c>
      <c r="AF92" s="2">
        <v>3087</v>
      </c>
      <c r="AG92" s="2">
        <v>3131</v>
      </c>
      <c r="AH92" s="2">
        <v>3102</v>
      </c>
      <c r="AI92" s="2">
        <v>3104</v>
      </c>
      <c r="AJ92" s="2">
        <v>2991</v>
      </c>
      <c r="AK92" s="2">
        <v>3126</v>
      </c>
      <c r="AL92" s="2">
        <v>3104</v>
      </c>
      <c r="AM92" s="2">
        <v>3097</v>
      </c>
      <c r="AN92" s="2">
        <v>2590</v>
      </c>
      <c r="AO92" s="2">
        <v>3021</v>
      </c>
      <c r="AP92" s="2">
        <v>3244</v>
      </c>
      <c r="AQ92" s="2">
        <v>3463</v>
      </c>
      <c r="AR92" s="2">
        <v>3366</v>
      </c>
      <c r="AS92" s="2">
        <v>3759</v>
      </c>
      <c r="AT92" s="2">
        <v>3827</v>
      </c>
      <c r="AU92" s="2">
        <v>3805</v>
      </c>
      <c r="AV92" s="2">
        <v>3785</v>
      </c>
      <c r="AW92" s="2">
        <v>3969</v>
      </c>
      <c r="AX92" s="2">
        <v>3826</v>
      </c>
      <c r="AY92" s="2">
        <v>4161</v>
      </c>
      <c r="AZ92" s="2">
        <v>4167</v>
      </c>
      <c r="BA92" s="2">
        <v>4195</v>
      </c>
      <c r="BB92" s="2">
        <v>4320</v>
      </c>
      <c r="BC92" s="2">
        <v>4419</v>
      </c>
      <c r="BD92" s="2">
        <v>4403</v>
      </c>
      <c r="BE92" s="2">
        <v>4578</v>
      </c>
      <c r="BF92" s="2">
        <v>4736</v>
      </c>
      <c r="BG92" s="2">
        <v>4967</v>
      </c>
      <c r="BH92" s="2">
        <v>4844</v>
      </c>
      <c r="BI92" s="2">
        <v>4907</v>
      </c>
      <c r="BJ92" s="2">
        <v>5030</v>
      </c>
      <c r="BK92" s="2">
        <v>5238</v>
      </c>
      <c r="BL92" s="2">
        <v>5275</v>
      </c>
      <c r="BM92" s="2">
        <v>5284</v>
      </c>
      <c r="BN92" s="2">
        <v>5256</v>
      </c>
      <c r="BO92" s="2">
        <v>5552</v>
      </c>
      <c r="BP92" s="2">
        <v>5632</v>
      </c>
      <c r="BQ92" s="2">
        <v>5808</v>
      </c>
      <c r="BR92" s="2">
        <v>5753</v>
      </c>
      <c r="BS92" s="2">
        <v>5818</v>
      </c>
      <c r="BT92" s="2">
        <v>5891</v>
      </c>
      <c r="BU92" s="2">
        <v>5935</v>
      </c>
      <c r="BV92" s="2">
        <v>5878</v>
      </c>
      <c r="BW92" s="2">
        <v>6079</v>
      </c>
      <c r="BX92" s="2">
        <v>6171</v>
      </c>
      <c r="BY92" s="2">
        <v>6248</v>
      </c>
      <c r="BZ92" s="2">
        <v>6245</v>
      </c>
      <c r="CA92" s="2">
        <v>6427</v>
      </c>
      <c r="CB92" s="2">
        <v>6201</v>
      </c>
      <c r="CC92" s="2">
        <v>6200</v>
      </c>
      <c r="CD92" s="2">
        <v>6110</v>
      </c>
    </row>
    <row r="93" spans="1:82" x14ac:dyDescent="0.25">
      <c r="A93" s="2" t="str">
        <f>"88 jaar"</f>
        <v>88 jaar</v>
      </c>
      <c r="B93" s="2">
        <v>2291</v>
      </c>
      <c r="C93" s="2">
        <v>2274</v>
      </c>
      <c r="D93" s="2">
        <v>2312</v>
      </c>
      <c r="E93" s="2">
        <v>2429</v>
      </c>
      <c r="F93" s="2">
        <v>2392</v>
      </c>
      <c r="G93" s="2">
        <v>2470</v>
      </c>
      <c r="H93" s="2">
        <v>2515</v>
      </c>
      <c r="I93" s="2">
        <v>2459</v>
      </c>
      <c r="J93" s="2">
        <v>2645</v>
      </c>
      <c r="K93" s="2">
        <v>2578</v>
      </c>
      <c r="L93" s="2">
        <v>2612</v>
      </c>
      <c r="M93" s="2">
        <v>2637</v>
      </c>
      <c r="N93" s="2">
        <v>2689</v>
      </c>
      <c r="O93" s="2">
        <v>2203</v>
      </c>
      <c r="P93" s="2">
        <v>1756</v>
      </c>
      <c r="Q93" s="2">
        <v>1656</v>
      </c>
      <c r="R93" s="2">
        <v>1700</v>
      </c>
      <c r="S93" s="2">
        <v>2327</v>
      </c>
      <c r="T93" s="2">
        <v>3139</v>
      </c>
      <c r="U93" s="2">
        <v>3200</v>
      </c>
      <c r="V93" s="2">
        <v>3126</v>
      </c>
      <c r="W93" s="2">
        <v>3082</v>
      </c>
      <c r="X93" s="2">
        <v>3118</v>
      </c>
      <c r="Y93" s="2">
        <v>2955</v>
      </c>
      <c r="Z93" s="2">
        <v>2937</v>
      </c>
      <c r="AA93" s="2">
        <v>2874</v>
      </c>
      <c r="AB93" s="2">
        <v>2949</v>
      </c>
      <c r="AC93" s="2">
        <v>2940</v>
      </c>
      <c r="AD93" s="2">
        <v>3122</v>
      </c>
      <c r="AE93" s="2">
        <v>2839</v>
      </c>
      <c r="AF93" s="2">
        <v>2863</v>
      </c>
      <c r="AG93" s="2">
        <v>2756</v>
      </c>
      <c r="AH93" s="2">
        <v>2795</v>
      </c>
      <c r="AI93" s="2">
        <v>2773</v>
      </c>
      <c r="AJ93" s="2">
        <v>2775</v>
      </c>
      <c r="AK93" s="2">
        <v>2675</v>
      </c>
      <c r="AL93" s="2">
        <v>2800</v>
      </c>
      <c r="AM93" s="2">
        <v>2784</v>
      </c>
      <c r="AN93" s="2">
        <v>2778</v>
      </c>
      <c r="AO93" s="2">
        <v>2332</v>
      </c>
      <c r="AP93" s="2">
        <v>2719</v>
      </c>
      <c r="AQ93" s="2">
        <v>2921</v>
      </c>
      <c r="AR93" s="2">
        <v>3120</v>
      </c>
      <c r="AS93" s="2">
        <v>3036</v>
      </c>
      <c r="AT93" s="2">
        <v>3393</v>
      </c>
      <c r="AU93" s="2">
        <v>3457</v>
      </c>
      <c r="AV93" s="2">
        <v>3441</v>
      </c>
      <c r="AW93" s="2">
        <v>3426</v>
      </c>
      <c r="AX93" s="2">
        <v>3597</v>
      </c>
      <c r="AY93" s="2">
        <v>3469</v>
      </c>
      <c r="AZ93" s="2">
        <v>3779</v>
      </c>
      <c r="BA93" s="2">
        <v>3791</v>
      </c>
      <c r="BB93" s="2">
        <v>3819</v>
      </c>
      <c r="BC93" s="2">
        <v>3935</v>
      </c>
      <c r="BD93" s="2">
        <v>4029</v>
      </c>
      <c r="BE93" s="2">
        <v>4017</v>
      </c>
      <c r="BF93" s="2">
        <v>4182</v>
      </c>
      <c r="BG93" s="2">
        <v>4331</v>
      </c>
      <c r="BH93" s="2">
        <v>4545</v>
      </c>
      <c r="BI93" s="2">
        <v>4434</v>
      </c>
      <c r="BJ93" s="2">
        <v>4496</v>
      </c>
      <c r="BK93" s="2">
        <v>4614</v>
      </c>
      <c r="BL93" s="2">
        <v>4809</v>
      </c>
      <c r="BM93" s="2">
        <v>4845</v>
      </c>
      <c r="BN93" s="2">
        <v>4859</v>
      </c>
      <c r="BO93" s="2">
        <v>4837</v>
      </c>
      <c r="BP93" s="2">
        <v>5113</v>
      </c>
      <c r="BQ93" s="2">
        <v>5189</v>
      </c>
      <c r="BR93" s="2">
        <v>5353</v>
      </c>
      <c r="BS93" s="2">
        <v>5304</v>
      </c>
      <c r="BT93" s="2">
        <v>5369</v>
      </c>
      <c r="BU93" s="2">
        <v>5440</v>
      </c>
      <c r="BV93" s="2">
        <v>5485</v>
      </c>
      <c r="BW93" s="2">
        <v>5440</v>
      </c>
      <c r="BX93" s="2">
        <v>5629</v>
      </c>
      <c r="BY93" s="2">
        <v>5716</v>
      </c>
      <c r="BZ93" s="2">
        <v>5792</v>
      </c>
      <c r="CA93" s="2">
        <v>5796</v>
      </c>
      <c r="CB93" s="2">
        <v>5970</v>
      </c>
      <c r="CC93" s="2">
        <v>5760</v>
      </c>
      <c r="CD93" s="2">
        <v>5763</v>
      </c>
    </row>
    <row r="94" spans="1:82" x14ac:dyDescent="0.25">
      <c r="A94" s="2" t="str">
        <f>"89 jaar"</f>
        <v>89 jaar</v>
      </c>
      <c r="B94" s="2">
        <v>1919</v>
      </c>
      <c r="C94" s="2">
        <v>1911</v>
      </c>
      <c r="D94" s="2">
        <v>1892</v>
      </c>
      <c r="E94" s="2">
        <v>1982</v>
      </c>
      <c r="F94" s="2">
        <v>2015</v>
      </c>
      <c r="G94" s="2">
        <v>2011</v>
      </c>
      <c r="H94" s="2">
        <v>2101</v>
      </c>
      <c r="I94" s="2">
        <v>2119</v>
      </c>
      <c r="J94" s="2">
        <v>2089</v>
      </c>
      <c r="K94" s="2">
        <v>2249</v>
      </c>
      <c r="L94" s="2">
        <v>2167</v>
      </c>
      <c r="M94" s="2">
        <v>2215</v>
      </c>
      <c r="N94" s="2">
        <v>2235</v>
      </c>
      <c r="O94" s="2">
        <v>2262</v>
      </c>
      <c r="P94" s="2">
        <v>1870</v>
      </c>
      <c r="Q94" s="2">
        <v>1512</v>
      </c>
      <c r="R94" s="2">
        <v>1432</v>
      </c>
      <c r="S94" s="2">
        <v>1486</v>
      </c>
      <c r="T94" s="2">
        <v>2002</v>
      </c>
      <c r="U94" s="2">
        <v>2739</v>
      </c>
      <c r="V94" s="2">
        <v>2765</v>
      </c>
      <c r="W94" s="2">
        <v>2716</v>
      </c>
      <c r="X94" s="2">
        <v>2631</v>
      </c>
      <c r="Y94" s="2">
        <v>2697</v>
      </c>
      <c r="Z94" s="2">
        <v>2597</v>
      </c>
      <c r="AA94" s="2">
        <v>2564</v>
      </c>
      <c r="AB94" s="2">
        <v>2516</v>
      </c>
      <c r="AC94" s="2">
        <v>2615</v>
      </c>
      <c r="AD94" s="2">
        <v>2588</v>
      </c>
      <c r="AE94" s="2">
        <v>2746</v>
      </c>
      <c r="AF94" s="2">
        <v>2501</v>
      </c>
      <c r="AG94" s="2">
        <v>2525</v>
      </c>
      <c r="AH94" s="2">
        <v>2435</v>
      </c>
      <c r="AI94" s="2">
        <v>2470</v>
      </c>
      <c r="AJ94" s="2">
        <v>2454</v>
      </c>
      <c r="AK94" s="2">
        <v>2451</v>
      </c>
      <c r="AL94" s="2">
        <v>2368</v>
      </c>
      <c r="AM94" s="2">
        <v>2481</v>
      </c>
      <c r="AN94" s="2">
        <v>2471</v>
      </c>
      <c r="AO94" s="2">
        <v>2468</v>
      </c>
      <c r="AP94" s="2">
        <v>2075</v>
      </c>
      <c r="AQ94" s="2">
        <v>2423</v>
      </c>
      <c r="AR94" s="2">
        <v>2607</v>
      </c>
      <c r="AS94" s="2">
        <v>2786</v>
      </c>
      <c r="AT94" s="2">
        <v>2715</v>
      </c>
      <c r="AU94" s="2">
        <v>3036</v>
      </c>
      <c r="AV94" s="2">
        <v>3094</v>
      </c>
      <c r="AW94" s="2">
        <v>3082</v>
      </c>
      <c r="AX94" s="2">
        <v>3071</v>
      </c>
      <c r="AY94" s="2">
        <v>3227</v>
      </c>
      <c r="AZ94" s="2">
        <v>3118</v>
      </c>
      <c r="BA94" s="2">
        <v>3399</v>
      </c>
      <c r="BB94" s="2">
        <v>3412</v>
      </c>
      <c r="BC94" s="2">
        <v>3442</v>
      </c>
      <c r="BD94" s="2">
        <v>3547</v>
      </c>
      <c r="BE94" s="2">
        <v>3637</v>
      </c>
      <c r="BF94" s="2">
        <v>3629</v>
      </c>
      <c r="BG94" s="2">
        <v>3781</v>
      </c>
      <c r="BH94" s="2">
        <v>3917</v>
      </c>
      <c r="BI94" s="2">
        <v>4117</v>
      </c>
      <c r="BJ94" s="2">
        <v>4019</v>
      </c>
      <c r="BK94" s="2">
        <v>4077</v>
      </c>
      <c r="BL94" s="2">
        <v>4186</v>
      </c>
      <c r="BM94" s="2">
        <v>4368</v>
      </c>
      <c r="BN94" s="2">
        <v>4403</v>
      </c>
      <c r="BO94" s="2">
        <v>4418</v>
      </c>
      <c r="BP94" s="2">
        <v>4403</v>
      </c>
      <c r="BQ94" s="2">
        <v>4656</v>
      </c>
      <c r="BR94" s="2">
        <v>4729</v>
      </c>
      <c r="BS94" s="2">
        <v>4884</v>
      </c>
      <c r="BT94" s="2">
        <v>4842</v>
      </c>
      <c r="BU94" s="2">
        <v>4908</v>
      </c>
      <c r="BV94" s="2">
        <v>4977</v>
      </c>
      <c r="BW94" s="2">
        <v>5018</v>
      </c>
      <c r="BX94" s="2">
        <v>4978</v>
      </c>
      <c r="BY94" s="2">
        <v>5160</v>
      </c>
      <c r="BZ94" s="2">
        <v>5246</v>
      </c>
      <c r="CA94" s="2">
        <v>5320</v>
      </c>
      <c r="CB94" s="2">
        <v>5326</v>
      </c>
      <c r="CC94" s="2">
        <v>5492</v>
      </c>
      <c r="CD94" s="2">
        <v>5302</v>
      </c>
    </row>
    <row r="95" spans="1:82" x14ac:dyDescent="0.25">
      <c r="A95" s="2" t="str">
        <f>"90 jaar"</f>
        <v>90 jaar</v>
      </c>
      <c r="B95" s="2">
        <v>1488</v>
      </c>
      <c r="C95" s="2">
        <v>1565</v>
      </c>
      <c r="D95" s="2">
        <v>1590</v>
      </c>
      <c r="E95" s="2">
        <v>1571</v>
      </c>
      <c r="F95" s="2">
        <v>1644</v>
      </c>
      <c r="G95" s="2">
        <v>1673</v>
      </c>
      <c r="H95" s="2">
        <v>1690</v>
      </c>
      <c r="I95" s="2">
        <v>1767</v>
      </c>
      <c r="J95" s="2">
        <v>1794</v>
      </c>
      <c r="K95" s="2">
        <v>1736</v>
      </c>
      <c r="L95" s="2">
        <v>1871</v>
      </c>
      <c r="M95" s="2">
        <v>1831</v>
      </c>
      <c r="N95" s="2">
        <v>1844</v>
      </c>
      <c r="O95" s="2">
        <v>1852</v>
      </c>
      <c r="P95" s="2">
        <v>1871</v>
      </c>
      <c r="Q95" s="2">
        <v>1603</v>
      </c>
      <c r="R95" s="2">
        <v>1314</v>
      </c>
      <c r="S95" s="2">
        <v>1236</v>
      </c>
      <c r="T95" s="2">
        <v>1258</v>
      </c>
      <c r="U95" s="2">
        <v>1706</v>
      </c>
      <c r="V95" s="2">
        <v>2319</v>
      </c>
      <c r="W95" s="2">
        <v>2377</v>
      </c>
      <c r="X95" s="2">
        <v>2298</v>
      </c>
      <c r="Y95" s="2">
        <v>2252</v>
      </c>
      <c r="Z95" s="2">
        <v>2304</v>
      </c>
      <c r="AA95" s="2">
        <v>2226</v>
      </c>
      <c r="AB95" s="2">
        <v>2205</v>
      </c>
      <c r="AC95" s="2">
        <v>2174</v>
      </c>
      <c r="AD95" s="2">
        <v>2268</v>
      </c>
      <c r="AE95" s="2">
        <v>2248</v>
      </c>
      <c r="AF95" s="2">
        <v>2382</v>
      </c>
      <c r="AG95" s="2">
        <v>2168</v>
      </c>
      <c r="AH95" s="2">
        <v>2190</v>
      </c>
      <c r="AI95" s="2">
        <v>2114</v>
      </c>
      <c r="AJ95" s="2">
        <v>2144</v>
      </c>
      <c r="AK95" s="2">
        <v>2137</v>
      </c>
      <c r="AL95" s="2">
        <v>2133</v>
      </c>
      <c r="AM95" s="2">
        <v>2065</v>
      </c>
      <c r="AN95" s="2">
        <v>2165</v>
      </c>
      <c r="AO95" s="2">
        <v>2159</v>
      </c>
      <c r="AP95" s="2">
        <v>2157</v>
      </c>
      <c r="AQ95" s="2">
        <v>1820</v>
      </c>
      <c r="AR95" s="2">
        <v>2124</v>
      </c>
      <c r="AS95" s="2">
        <v>2288</v>
      </c>
      <c r="AT95" s="2">
        <v>2451</v>
      </c>
      <c r="AU95" s="2">
        <v>2386</v>
      </c>
      <c r="AV95" s="2">
        <v>2678</v>
      </c>
      <c r="AW95" s="2">
        <v>2729</v>
      </c>
      <c r="AX95" s="2">
        <v>2722</v>
      </c>
      <c r="AY95" s="2">
        <v>2714</v>
      </c>
      <c r="AZ95" s="2">
        <v>2856</v>
      </c>
      <c r="BA95" s="2">
        <v>2760</v>
      </c>
      <c r="BB95" s="2">
        <v>3014</v>
      </c>
      <c r="BC95" s="2">
        <v>3028</v>
      </c>
      <c r="BD95" s="2">
        <v>3059</v>
      </c>
      <c r="BE95" s="2">
        <v>3155</v>
      </c>
      <c r="BF95" s="2">
        <v>3237</v>
      </c>
      <c r="BG95" s="2">
        <v>3234</v>
      </c>
      <c r="BH95" s="2">
        <v>3369</v>
      </c>
      <c r="BI95" s="2">
        <v>3492</v>
      </c>
      <c r="BJ95" s="2">
        <v>3672</v>
      </c>
      <c r="BK95" s="2">
        <v>3589</v>
      </c>
      <c r="BL95" s="2">
        <v>3642</v>
      </c>
      <c r="BM95" s="2">
        <v>3747</v>
      </c>
      <c r="BN95" s="2">
        <v>3907</v>
      </c>
      <c r="BO95" s="2">
        <v>3941</v>
      </c>
      <c r="BP95" s="2">
        <v>3958</v>
      </c>
      <c r="BQ95" s="2">
        <v>3950</v>
      </c>
      <c r="BR95" s="2">
        <v>4177</v>
      </c>
      <c r="BS95" s="2">
        <v>4249</v>
      </c>
      <c r="BT95" s="2">
        <v>4391</v>
      </c>
      <c r="BU95" s="2">
        <v>4357</v>
      </c>
      <c r="BV95" s="2">
        <v>4425</v>
      </c>
      <c r="BW95" s="2">
        <v>4488</v>
      </c>
      <c r="BX95" s="2">
        <v>4529</v>
      </c>
      <c r="BY95" s="2">
        <v>4496</v>
      </c>
      <c r="BZ95" s="2">
        <v>4668</v>
      </c>
      <c r="CA95" s="2">
        <v>4749</v>
      </c>
      <c r="CB95" s="2">
        <v>4820</v>
      </c>
      <c r="CC95" s="2">
        <v>4830</v>
      </c>
      <c r="CD95" s="2">
        <v>4986</v>
      </c>
    </row>
    <row r="96" spans="1:82" x14ac:dyDescent="0.25">
      <c r="A96" s="2" t="str">
        <f>"91 jaar"</f>
        <v>91 jaar</v>
      </c>
      <c r="B96" s="2">
        <v>1130</v>
      </c>
      <c r="C96" s="2">
        <v>1184</v>
      </c>
      <c r="D96" s="2">
        <v>1287</v>
      </c>
      <c r="E96" s="2">
        <v>1321</v>
      </c>
      <c r="F96" s="2">
        <v>1265</v>
      </c>
      <c r="G96" s="2">
        <v>1359</v>
      </c>
      <c r="H96" s="2">
        <v>1390</v>
      </c>
      <c r="I96" s="2">
        <v>1388</v>
      </c>
      <c r="J96" s="2">
        <v>1435</v>
      </c>
      <c r="K96" s="2">
        <v>1459</v>
      </c>
      <c r="L96" s="2">
        <v>1387</v>
      </c>
      <c r="M96" s="2">
        <v>1526</v>
      </c>
      <c r="N96" s="2">
        <v>1499</v>
      </c>
      <c r="O96" s="2">
        <v>1513</v>
      </c>
      <c r="P96" s="2">
        <v>1526</v>
      </c>
      <c r="Q96" s="2">
        <v>1559</v>
      </c>
      <c r="R96" s="2">
        <v>1325</v>
      </c>
      <c r="S96" s="2">
        <v>1119</v>
      </c>
      <c r="T96" s="2">
        <v>1041</v>
      </c>
      <c r="U96" s="2">
        <v>1033</v>
      </c>
      <c r="V96" s="2">
        <v>1451</v>
      </c>
      <c r="W96" s="2">
        <v>1967</v>
      </c>
      <c r="X96" s="2">
        <v>2022</v>
      </c>
      <c r="Y96" s="2">
        <v>1951</v>
      </c>
      <c r="Z96" s="2">
        <v>1921</v>
      </c>
      <c r="AA96" s="2">
        <v>1951</v>
      </c>
      <c r="AB96" s="2">
        <v>1936</v>
      </c>
      <c r="AC96" s="2">
        <v>1898</v>
      </c>
      <c r="AD96" s="2">
        <v>1845</v>
      </c>
      <c r="AE96" s="2">
        <v>1927</v>
      </c>
      <c r="AF96" s="2">
        <v>1913</v>
      </c>
      <c r="AG96" s="2">
        <v>2027</v>
      </c>
      <c r="AH96" s="2">
        <v>1847</v>
      </c>
      <c r="AI96" s="2">
        <v>1867</v>
      </c>
      <c r="AJ96" s="2">
        <v>1804</v>
      </c>
      <c r="AK96" s="2">
        <v>1830</v>
      </c>
      <c r="AL96" s="2">
        <v>1827</v>
      </c>
      <c r="AM96" s="2">
        <v>1824</v>
      </c>
      <c r="AN96" s="2">
        <v>1770</v>
      </c>
      <c r="AO96" s="2">
        <v>1857</v>
      </c>
      <c r="AP96" s="2">
        <v>1855</v>
      </c>
      <c r="AQ96" s="2">
        <v>1855</v>
      </c>
      <c r="AR96" s="2">
        <v>1567</v>
      </c>
      <c r="AS96" s="2">
        <v>1829</v>
      </c>
      <c r="AT96" s="2">
        <v>1971</v>
      </c>
      <c r="AU96" s="2">
        <v>2115</v>
      </c>
      <c r="AV96" s="2">
        <v>2058</v>
      </c>
      <c r="AW96" s="2">
        <v>2314</v>
      </c>
      <c r="AX96" s="2">
        <v>2360</v>
      </c>
      <c r="AY96" s="2">
        <v>2354</v>
      </c>
      <c r="AZ96" s="2">
        <v>2350</v>
      </c>
      <c r="BA96" s="2">
        <v>2479</v>
      </c>
      <c r="BB96" s="2">
        <v>2399</v>
      </c>
      <c r="BC96" s="2">
        <v>2626</v>
      </c>
      <c r="BD96" s="2">
        <v>2638</v>
      </c>
      <c r="BE96" s="2">
        <v>2668</v>
      </c>
      <c r="BF96" s="2">
        <v>2753</v>
      </c>
      <c r="BG96" s="2">
        <v>2827</v>
      </c>
      <c r="BH96" s="2">
        <v>2827</v>
      </c>
      <c r="BI96" s="2">
        <v>2950</v>
      </c>
      <c r="BJ96" s="2">
        <v>3057</v>
      </c>
      <c r="BK96" s="2">
        <v>3220</v>
      </c>
      <c r="BL96" s="2">
        <v>3146</v>
      </c>
      <c r="BM96" s="2">
        <v>3193</v>
      </c>
      <c r="BN96" s="2">
        <v>3289</v>
      </c>
      <c r="BO96" s="2">
        <v>3435</v>
      </c>
      <c r="BP96" s="2">
        <v>3470</v>
      </c>
      <c r="BQ96" s="2">
        <v>3486</v>
      </c>
      <c r="BR96" s="2">
        <v>3481</v>
      </c>
      <c r="BS96" s="2">
        <v>3681</v>
      </c>
      <c r="BT96" s="2">
        <v>3748</v>
      </c>
      <c r="BU96" s="2">
        <v>3874</v>
      </c>
      <c r="BV96" s="2">
        <v>3848</v>
      </c>
      <c r="BW96" s="2">
        <v>3914</v>
      </c>
      <c r="BX96" s="2">
        <v>3972</v>
      </c>
      <c r="BY96" s="2">
        <v>4014</v>
      </c>
      <c r="BZ96" s="2">
        <v>3984</v>
      </c>
      <c r="CA96" s="2">
        <v>4145</v>
      </c>
      <c r="CB96" s="2">
        <v>4222</v>
      </c>
      <c r="CC96" s="2">
        <v>4290</v>
      </c>
      <c r="CD96" s="2">
        <v>4302</v>
      </c>
    </row>
    <row r="97" spans="1:82" x14ac:dyDescent="0.25">
      <c r="A97" s="2" t="str">
        <f>"92 jaar"</f>
        <v>92 jaar</v>
      </c>
      <c r="B97" s="2">
        <v>857</v>
      </c>
      <c r="C97" s="2">
        <v>912</v>
      </c>
      <c r="D97" s="2">
        <v>976</v>
      </c>
      <c r="E97" s="2">
        <v>1034</v>
      </c>
      <c r="F97" s="2">
        <v>1087</v>
      </c>
      <c r="G97" s="2">
        <v>1033</v>
      </c>
      <c r="H97" s="2">
        <v>1093</v>
      </c>
      <c r="I97" s="2">
        <v>1100</v>
      </c>
      <c r="J97" s="2">
        <v>1124</v>
      </c>
      <c r="K97" s="2">
        <v>1136</v>
      </c>
      <c r="L97" s="2">
        <v>1168</v>
      </c>
      <c r="M97" s="2">
        <v>1136</v>
      </c>
      <c r="N97" s="2">
        <v>1232</v>
      </c>
      <c r="O97" s="2">
        <v>1197</v>
      </c>
      <c r="P97" s="2">
        <v>1229</v>
      </c>
      <c r="Q97" s="2">
        <v>1227</v>
      </c>
      <c r="R97" s="2">
        <v>1296</v>
      </c>
      <c r="S97" s="2">
        <v>1080</v>
      </c>
      <c r="T97" s="2">
        <v>896</v>
      </c>
      <c r="U97" s="2">
        <v>863</v>
      </c>
      <c r="V97" s="2">
        <v>851</v>
      </c>
      <c r="W97" s="2">
        <v>1211</v>
      </c>
      <c r="X97" s="2">
        <v>1596</v>
      </c>
      <c r="Y97" s="2">
        <v>1695</v>
      </c>
      <c r="Z97" s="2">
        <v>1628</v>
      </c>
      <c r="AA97" s="2">
        <v>1586</v>
      </c>
      <c r="AB97" s="2">
        <v>1590</v>
      </c>
      <c r="AC97" s="2">
        <v>1612</v>
      </c>
      <c r="AD97" s="2">
        <v>1582</v>
      </c>
      <c r="AE97" s="2">
        <v>1538</v>
      </c>
      <c r="AF97" s="2">
        <v>1606</v>
      </c>
      <c r="AG97" s="2">
        <v>1595</v>
      </c>
      <c r="AH97" s="2">
        <v>1688</v>
      </c>
      <c r="AI97" s="2">
        <v>1541</v>
      </c>
      <c r="AJ97" s="2">
        <v>1558</v>
      </c>
      <c r="AK97" s="2">
        <v>1507</v>
      </c>
      <c r="AL97" s="2">
        <v>1530</v>
      </c>
      <c r="AM97" s="2">
        <v>1529</v>
      </c>
      <c r="AN97" s="2">
        <v>1528</v>
      </c>
      <c r="AO97" s="2">
        <v>1485</v>
      </c>
      <c r="AP97" s="2">
        <v>1557</v>
      </c>
      <c r="AQ97" s="2">
        <v>1560</v>
      </c>
      <c r="AR97" s="2">
        <v>1562</v>
      </c>
      <c r="AS97" s="2">
        <v>1320</v>
      </c>
      <c r="AT97" s="2">
        <v>1544</v>
      </c>
      <c r="AU97" s="2">
        <v>1662</v>
      </c>
      <c r="AV97" s="2">
        <v>1789</v>
      </c>
      <c r="AW97" s="2">
        <v>1739</v>
      </c>
      <c r="AX97" s="2">
        <v>1957</v>
      </c>
      <c r="AY97" s="2">
        <v>1998</v>
      </c>
      <c r="AZ97" s="2">
        <v>1991</v>
      </c>
      <c r="BA97" s="2">
        <v>1993</v>
      </c>
      <c r="BB97" s="2">
        <v>2101</v>
      </c>
      <c r="BC97" s="2">
        <v>2039</v>
      </c>
      <c r="BD97" s="2">
        <v>2232</v>
      </c>
      <c r="BE97" s="2">
        <v>2243</v>
      </c>
      <c r="BF97" s="2">
        <v>2270</v>
      </c>
      <c r="BG97" s="2">
        <v>2346</v>
      </c>
      <c r="BH97" s="2">
        <v>2411</v>
      </c>
      <c r="BI97" s="2">
        <v>2413</v>
      </c>
      <c r="BJ97" s="2">
        <v>2519</v>
      </c>
      <c r="BK97" s="2">
        <v>2612</v>
      </c>
      <c r="BL97" s="2">
        <v>2759</v>
      </c>
      <c r="BM97" s="2">
        <v>2694</v>
      </c>
      <c r="BN97" s="2">
        <v>2734</v>
      </c>
      <c r="BO97" s="2">
        <v>2820</v>
      </c>
      <c r="BP97" s="2">
        <v>2948</v>
      </c>
      <c r="BQ97" s="2">
        <v>2976</v>
      </c>
      <c r="BR97" s="2">
        <v>2992</v>
      </c>
      <c r="BS97" s="2">
        <v>2992</v>
      </c>
      <c r="BT97" s="2">
        <v>3169</v>
      </c>
      <c r="BU97" s="2">
        <v>3230</v>
      </c>
      <c r="BV97" s="2">
        <v>3342</v>
      </c>
      <c r="BW97" s="2">
        <v>3321</v>
      </c>
      <c r="BX97" s="2">
        <v>3384</v>
      </c>
      <c r="BY97" s="2">
        <v>3435</v>
      </c>
      <c r="BZ97" s="2">
        <v>3473</v>
      </c>
      <c r="CA97" s="2">
        <v>3450</v>
      </c>
      <c r="CB97" s="2">
        <v>3591</v>
      </c>
      <c r="CC97" s="2">
        <v>3664</v>
      </c>
      <c r="CD97" s="2">
        <v>3725</v>
      </c>
    </row>
    <row r="98" spans="1:82" x14ac:dyDescent="0.25">
      <c r="A98" s="2" t="str">
        <f>"93 jaar"</f>
        <v>93 jaar</v>
      </c>
      <c r="B98" s="2">
        <v>653</v>
      </c>
      <c r="C98" s="2">
        <v>667</v>
      </c>
      <c r="D98" s="2">
        <v>724</v>
      </c>
      <c r="E98" s="2">
        <v>740</v>
      </c>
      <c r="F98" s="2">
        <v>793</v>
      </c>
      <c r="G98" s="2">
        <v>866</v>
      </c>
      <c r="H98" s="2">
        <v>812</v>
      </c>
      <c r="I98" s="2">
        <v>855</v>
      </c>
      <c r="J98" s="2">
        <v>875</v>
      </c>
      <c r="K98" s="2">
        <v>868</v>
      </c>
      <c r="L98" s="2">
        <v>881</v>
      </c>
      <c r="M98" s="2">
        <v>952</v>
      </c>
      <c r="N98" s="2">
        <v>896</v>
      </c>
      <c r="O98" s="2">
        <v>999</v>
      </c>
      <c r="P98" s="2">
        <v>923</v>
      </c>
      <c r="Q98" s="2">
        <v>985</v>
      </c>
      <c r="R98" s="2">
        <v>951</v>
      </c>
      <c r="S98" s="2">
        <v>1073</v>
      </c>
      <c r="T98" s="2">
        <v>860</v>
      </c>
      <c r="U98" s="2">
        <v>720</v>
      </c>
      <c r="V98" s="2">
        <v>708</v>
      </c>
      <c r="W98" s="2">
        <v>703</v>
      </c>
      <c r="X98" s="2">
        <v>957</v>
      </c>
      <c r="Y98" s="2">
        <v>1294</v>
      </c>
      <c r="Z98" s="2">
        <v>1392</v>
      </c>
      <c r="AA98" s="2">
        <v>1294</v>
      </c>
      <c r="AB98" s="2">
        <v>1291</v>
      </c>
      <c r="AC98" s="2">
        <v>1277</v>
      </c>
      <c r="AD98" s="2">
        <v>1312</v>
      </c>
      <c r="AE98" s="2">
        <v>1291</v>
      </c>
      <c r="AF98" s="2">
        <v>1255</v>
      </c>
      <c r="AG98" s="2">
        <v>1312</v>
      </c>
      <c r="AH98" s="2">
        <v>1303</v>
      </c>
      <c r="AI98" s="2">
        <v>1376</v>
      </c>
      <c r="AJ98" s="2">
        <v>1260</v>
      </c>
      <c r="AK98" s="2">
        <v>1275</v>
      </c>
      <c r="AL98" s="2">
        <v>1232</v>
      </c>
      <c r="AM98" s="2">
        <v>1251</v>
      </c>
      <c r="AN98" s="2">
        <v>1252</v>
      </c>
      <c r="AO98" s="2">
        <v>1251</v>
      </c>
      <c r="AP98" s="2">
        <v>1218</v>
      </c>
      <c r="AQ98" s="2">
        <v>1279</v>
      </c>
      <c r="AR98" s="2">
        <v>1282</v>
      </c>
      <c r="AS98" s="2">
        <v>1284</v>
      </c>
      <c r="AT98" s="2">
        <v>1087</v>
      </c>
      <c r="AU98" s="2">
        <v>1274</v>
      </c>
      <c r="AV98" s="2">
        <v>1374</v>
      </c>
      <c r="AW98" s="2">
        <v>1480</v>
      </c>
      <c r="AX98" s="2">
        <v>1439</v>
      </c>
      <c r="AY98" s="2">
        <v>1620</v>
      </c>
      <c r="AZ98" s="2">
        <v>1658</v>
      </c>
      <c r="BA98" s="2">
        <v>1653</v>
      </c>
      <c r="BB98" s="2">
        <v>1655</v>
      </c>
      <c r="BC98" s="2">
        <v>1744</v>
      </c>
      <c r="BD98" s="2">
        <v>1694</v>
      </c>
      <c r="BE98" s="2">
        <v>1858</v>
      </c>
      <c r="BF98" s="2">
        <v>1867</v>
      </c>
      <c r="BG98" s="2">
        <v>1892</v>
      </c>
      <c r="BH98" s="2">
        <v>1958</v>
      </c>
      <c r="BI98" s="2">
        <v>2014</v>
      </c>
      <c r="BJ98" s="2">
        <v>2017</v>
      </c>
      <c r="BK98" s="2">
        <v>2107</v>
      </c>
      <c r="BL98" s="2">
        <v>2187</v>
      </c>
      <c r="BM98" s="2">
        <v>2312</v>
      </c>
      <c r="BN98" s="2">
        <v>2257</v>
      </c>
      <c r="BO98" s="2">
        <v>2294</v>
      </c>
      <c r="BP98" s="2">
        <v>2366</v>
      </c>
      <c r="BQ98" s="2">
        <v>2479</v>
      </c>
      <c r="BR98" s="2">
        <v>2502</v>
      </c>
      <c r="BS98" s="2">
        <v>2523</v>
      </c>
      <c r="BT98" s="2">
        <v>2520</v>
      </c>
      <c r="BU98" s="2">
        <v>2672</v>
      </c>
      <c r="BV98" s="2">
        <v>2725</v>
      </c>
      <c r="BW98" s="2">
        <v>2822</v>
      </c>
      <c r="BX98" s="2">
        <v>2804</v>
      </c>
      <c r="BY98" s="2">
        <v>2861</v>
      </c>
      <c r="BZ98" s="2">
        <v>2908</v>
      </c>
      <c r="CA98" s="2">
        <v>2939</v>
      </c>
      <c r="CB98" s="2">
        <v>2924</v>
      </c>
      <c r="CC98" s="2">
        <v>3044</v>
      </c>
      <c r="CD98" s="2">
        <v>3108</v>
      </c>
    </row>
    <row r="99" spans="1:82" x14ac:dyDescent="0.25">
      <c r="A99" s="2" t="str">
        <f>"94 jaar"</f>
        <v>94 jaar</v>
      </c>
      <c r="B99" s="2">
        <v>444</v>
      </c>
      <c r="C99" s="2">
        <v>482</v>
      </c>
      <c r="D99" s="2">
        <v>504</v>
      </c>
      <c r="E99" s="2">
        <v>566</v>
      </c>
      <c r="F99" s="2">
        <v>552</v>
      </c>
      <c r="G99" s="2">
        <v>611</v>
      </c>
      <c r="H99" s="2">
        <v>663</v>
      </c>
      <c r="I99" s="2">
        <v>636</v>
      </c>
      <c r="J99" s="2">
        <v>684</v>
      </c>
      <c r="K99" s="2">
        <v>675</v>
      </c>
      <c r="L99" s="2">
        <v>682</v>
      </c>
      <c r="M99" s="2">
        <v>668</v>
      </c>
      <c r="N99" s="2">
        <v>746</v>
      </c>
      <c r="O99" s="2">
        <v>677</v>
      </c>
      <c r="P99" s="2">
        <v>782</v>
      </c>
      <c r="Q99" s="2">
        <v>699</v>
      </c>
      <c r="R99" s="2">
        <v>774</v>
      </c>
      <c r="S99" s="2">
        <v>754</v>
      </c>
      <c r="T99" s="2">
        <v>846</v>
      </c>
      <c r="U99" s="2">
        <v>664</v>
      </c>
      <c r="V99" s="2">
        <v>586</v>
      </c>
      <c r="W99" s="2">
        <v>549</v>
      </c>
      <c r="X99" s="2">
        <v>559</v>
      </c>
      <c r="Y99" s="2">
        <v>755</v>
      </c>
      <c r="Z99" s="2">
        <v>1043</v>
      </c>
      <c r="AA99" s="2">
        <v>1064</v>
      </c>
      <c r="AB99" s="2">
        <v>1021</v>
      </c>
      <c r="AC99" s="2">
        <v>1040</v>
      </c>
      <c r="AD99" s="2">
        <v>1018</v>
      </c>
      <c r="AE99" s="2">
        <v>1051</v>
      </c>
      <c r="AF99" s="2">
        <v>1032</v>
      </c>
      <c r="AG99" s="2">
        <v>1002</v>
      </c>
      <c r="AH99" s="2">
        <v>1046</v>
      </c>
      <c r="AI99" s="2">
        <v>1041</v>
      </c>
      <c r="AJ99" s="2">
        <v>1101</v>
      </c>
      <c r="AK99" s="2">
        <v>1009</v>
      </c>
      <c r="AL99" s="2">
        <v>1020</v>
      </c>
      <c r="AM99" s="2">
        <v>988</v>
      </c>
      <c r="AN99" s="2">
        <v>1006</v>
      </c>
      <c r="AO99" s="2">
        <v>1006</v>
      </c>
      <c r="AP99" s="2">
        <v>1005</v>
      </c>
      <c r="AQ99" s="2">
        <v>980</v>
      </c>
      <c r="AR99" s="2">
        <v>1029</v>
      </c>
      <c r="AS99" s="2">
        <v>1032</v>
      </c>
      <c r="AT99" s="2">
        <v>1034</v>
      </c>
      <c r="AU99" s="2">
        <v>877</v>
      </c>
      <c r="AV99" s="2">
        <v>1030</v>
      </c>
      <c r="AW99" s="2">
        <v>1110</v>
      </c>
      <c r="AX99" s="2">
        <v>1197</v>
      </c>
      <c r="AY99" s="2">
        <v>1164</v>
      </c>
      <c r="AZ99" s="2">
        <v>1305</v>
      </c>
      <c r="BA99" s="2">
        <v>1342</v>
      </c>
      <c r="BB99" s="2">
        <v>1338</v>
      </c>
      <c r="BC99" s="2">
        <v>1338</v>
      </c>
      <c r="BD99" s="2">
        <v>1415</v>
      </c>
      <c r="BE99" s="2">
        <v>1373</v>
      </c>
      <c r="BF99" s="2">
        <v>1507</v>
      </c>
      <c r="BG99" s="2">
        <v>1514</v>
      </c>
      <c r="BH99" s="2">
        <v>1537</v>
      </c>
      <c r="BI99" s="2">
        <v>1593</v>
      </c>
      <c r="BJ99" s="2">
        <v>1641</v>
      </c>
      <c r="BK99" s="2">
        <v>1643</v>
      </c>
      <c r="BL99" s="2">
        <v>1717</v>
      </c>
      <c r="BM99" s="2">
        <v>1783</v>
      </c>
      <c r="BN99" s="2">
        <v>1886</v>
      </c>
      <c r="BO99" s="2">
        <v>1842</v>
      </c>
      <c r="BP99" s="2">
        <v>1873</v>
      </c>
      <c r="BQ99" s="2">
        <v>1933</v>
      </c>
      <c r="BR99" s="2">
        <v>2026</v>
      </c>
      <c r="BS99" s="2">
        <v>2047</v>
      </c>
      <c r="BT99" s="2">
        <v>2067</v>
      </c>
      <c r="BU99" s="2">
        <v>2065</v>
      </c>
      <c r="BV99" s="2">
        <v>2192</v>
      </c>
      <c r="BW99" s="2">
        <v>2237</v>
      </c>
      <c r="BX99" s="2">
        <v>2316</v>
      </c>
      <c r="BY99" s="2">
        <v>2304</v>
      </c>
      <c r="BZ99" s="2">
        <v>2353</v>
      </c>
      <c r="CA99" s="2">
        <v>2393</v>
      </c>
      <c r="CB99" s="2">
        <v>2418</v>
      </c>
      <c r="CC99" s="2">
        <v>2409</v>
      </c>
      <c r="CD99" s="2">
        <v>2512</v>
      </c>
    </row>
    <row r="100" spans="1:82" x14ac:dyDescent="0.25">
      <c r="A100" s="2" t="str">
        <f>"95 jaar"</f>
        <v>95 jaar</v>
      </c>
      <c r="B100" s="2">
        <v>337</v>
      </c>
      <c r="C100" s="2">
        <v>333</v>
      </c>
      <c r="D100" s="2">
        <v>348</v>
      </c>
      <c r="E100" s="2">
        <v>381</v>
      </c>
      <c r="F100" s="2">
        <v>425</v>
      </c>
      <c r="G100" s="2">
        <v>415</v>
      </c>
      <c r="H100" s="2">
        <v>484</v>
      </c>
      <c r="I100" s="2">
        <v>500</v>
      </c>
      <c r="J100" s="2">
        <v>483</v>
      </c>
      <c r="K100" s="2">
        <v>500</v>
      </c>
      <c r="L100" s="2">
        <v>517</v>
      </c>
      <c r="M100" s="2">
        <v>521</v>
      </c>
      <c r="N100" s="2">
        <v>482</v>
      </c>
      <c r="O100" s="2">
        <v>554</v>
      </c>
      <c r="P100" s="2">
        <v>514</v>
      </c>
      <c r="Q100" s="2">
        <v>591</v>
      </c>
      <c r="R100" s="2">
        <v>533</v>
      </c>
      <c r="S100" s="2">
        <v>590</v>
      </c>
      <c r="T100" s="2">
        <v>578</v>
      </c>
      <c r="U100" s="2">
        <v>646</v>
      </c>
      <c r="V100" s="2">
        <v>499</v>
      </c>
      <c r="W100" s="2">
        <v>457</v>
      </c>
      <c r="X100" s="2">
        <v>425</v>
      </c>
      <c r="Y100" s="2">
        <v>434</v>
      </c>
      <c r="Z100" s="2">
        <v>588</v>
      </c>
      <c r="AA100" s="2">
        <v>792</v>
      </c>
      <c r="AB100" s="2">
        <v>797</v>
      </c>
      <c r="AC100" s="2">
        <v>800</v>
      </c>
      <c r="AD100" s="2">
        <v>807</v>
      </c>
      <c r="AE100" s="2">
        <v>789</v>
      </c>
      <c r="AF100" s="2">
        <v>815</v>
      </c>
      <c r="AG100" s="2">
        <v>799</v>
      </c>
      <c r="AH100" s="2">
        <v>777</v>
      </c>
      <c r="AI100" s="2">
        <v>810</v>
      </c>
      <c r="AJ100" s="2">
        <v>807</v>
      </c>
      <c r="AK100" s="2">
        <v>855</v>
      </c>
      <c r="AL100" s="2">
        <v>784</v>
      </c>
      <c r="AM100" s="2">
        <v>793</v>
      </c>
      <c r="AN100" s="2">
        <v>769</v>
      </c>
      <c r="AO100" s="2">
        <v>783</v>
      </c>
      <c r="AP100" s="2">
        <v>782</v>
      </c>
      <c r="AQ100" s="2">
        <v>782</v>
      </c>
      <c r="AR100" s="2">
        <v>764</v>
      </c>
      <c r="AS100" s="2">
        <v>803</v>
      </c>
      <c r="AT100" s="2">
        <v>807</v>
      </c>
      <c r="AU100" s="2">
        <v>808</v>
      </c>
      <c r="AV100" s="2">
        <v>685</v>
      </c>
      <c r="AW100" s="2">
        <v>808</v>
      </c>
      <c r="AX100" s="2">
        <v>869</v>
      </c>
      <c r="AY100" s="2">
        <v>942</v>
      </c>
      <c r="AZ100" s="2">
        <v>913</v>
      </c>
      <c r="BA100" s="2">
        <v>1027</v>
      </c>
      <c r="BB100" s="2">
        <v>1056</v>
      </c>
      <c r="BC100" s="2">
        <v>1054</v>
      </c>
      <c r="BD100" s="2">
        <v>1055</v>
      </c>
      <c r="BE100" s="2">
        <v>1118</v>
      </c>
      <c r="BF100" s="2">
        <v>1084</v>
      </c>
      <c r="BG100" s="2">
        <v>1190</v>
      </c>
      <c r="BH100" s="2">
        <v>1199</v>
      </c>
      <c r="BI100" s="2">
        <v>1220</v>
      </c>
      <c r="BJ100" s="2">
        <v>1263</v>
      </c>
      <c r="BK100" s="2">
        <v>1302</v>
      </c>
      <c r="BL100" s="2">
        <v>1306</v>
      </c>
      <c r="BM100" s="2">
        <v>1365</v>
      </c>
      <c r="BN100" s="2">
        <v>1418</v>
      </c>
      <c r="BO100" s="2">
        <v>1501</v>
      </c>
      <c r="BP100" s="2">
        <v>1467</v>
      </c>
      <c r="BQ100" s="2">
        <v>1494</v>
      </c>
      <c r="BR100" s="2">
        <v>1543</v>
      </c>
      <c r="BS100" s="2">
        <v>1615</v>
      </c>
      <c r="BT100" s="2">
        <v>1631</v>
      </c>
      <c r="BU100" s="2">
        <v>1647</v>
      </c>
      <c r="BV100" s="2">
        <v>1648</v>
      </c>
      <c r="BW100" s="2">
        <v>1750</v>
      </c>
      <c r="BX100" s="2">
        <v>1787</v>
      </c>
      <c r="BY100" s="2">
        <v>1853</v>
      </c>
      <c r="BZ100" s="2">
        <v>1845</v>
      </c>
      <c r="CA100" s="2">
        <v>1884</v>
      </c>
      <c r="CB100" s="2">
        <v>1917</v>
      </c>
      <c r="CC100" s="2">
        <v>1939</v>
      </c>
      <c r="CD100" s="2">
        <v>1932</v>
      </c>
    </row>
    <row r="101" spans="1:82" x14ac:dyDescent="0.25">
      <c r="A101" s="2" t="str">
        <f>"96 jaar"</f>
        <v>96 jaar</v>
      </c>
      <c r="B101" s="2">
        <v>257</v>
      </c>
      <c r="C101" s="2">
        <v>241</v>
      </c>
      <c r="D101" s="2">
        <v>242</v>
      </c>
      <c r="E101" s="2">
        <v>247</v>
      </c>
      <c r="F101" s="2">
        <v>280</v>
      </c>
      <c r="G101" s="2">
        <v>299</v>
      </c>
      <c r="H101" s="2">
        <v>309</v>
      </c>
      <c r="I101" s="2">
        <v>361</v>
      </c>
      <c r="J101" s="2">
        <v>376</v>
      </c>
      <c r="K101" s="2">
        <v>369</v>
      </c>
      <c r="L101" s="2">
        <v>351</v>
      </c>
      <c r="M101" s="2">
        <v>389</v>
      </c>
      <c r="N101" s="2">
        <v>397</v>
      </c>
      <c r="O101" s="2">
        <v>328</v>
      </c>
      <c r="P101" s="2">
        <v>397</v>
      </c>
      <c r="Q101" s="2">
        <v>363</v>
      </c>
      <c r="R101" s="2">
        <v>426</v>
      </c>
      <c r="S101" s="2">
        <v>395</v>
      </c>
      <c r="T101" s="2">
        <v>418</v>
      </c>
      <c r="U101" s="2">
        <v>421</v>
      </c>
      <c r="V101" s="2">
        <v>492</v>
      </c>
      <c r="W101" s="2">
        <v>373</v>
      </c>
      <c r="X101" s="2">
        <v>327</v>
      </c>
      <c r="Y101" s="2">
        <v>324</v>
      </c>
      <c r="Z101" s="2">
        <v>322</v>
      </c>
      <c r="AA101" s="2">
        <v>441</v>
      </c>
      <c r="AB101" s="2">
        <v>578</v>
      </c>
      <c r="AC101" s="2">
        <v>577</v>
      </c>
      <c r="AD101" s="2">
        <v>603</v>
      </c>
      <c r="AE101" s="2">
        <v>608</v>
      </c>
      <c r="AF101" s="2">
        <v>596</v>
      </c>
      <c r="AG101" s="2">
        <v>614</v>
      </c>
      <c r="AH101" s="2">
        <v>602</v>
      </c>
      <c r="AI101" s="2">
        <v>584</v>
      </c>
      <c r="AJ101" s="2">
        <v>609</v>
      </c>
      <c r="AK101" s="2">
        <v>608</v>
      </c>
      <c r="AL101" s="2">
        <v>642</v>
      </c>
      <c r="AM101" s="2">
        <v>590</v>
      </c>
      <c r="AN101" s="2">
        <v>598</v>
      </c>
      <c r="AO101" s="2">
        <v>582</v>
      </c>
      <c r="AP101" s="2">
        <v>591</v>
      </c>
      <c r="AQ101" s="2">
        <v>591</v>
      </c>
      <c r="AR101" s="2">
        <v>590</v>
      </c>
      <c r="AS101" s="2">
        <v>577</v>
      </c>
      <c r="AT101" s="2">
        <v>607</v>
      </c>
      <c r="AU101" s="2">
        <v>610</v>
      </c>
      <c r="AV101" s="2">
        <v>612</v>
      </c>
      <c r="AW101" s="2">
        <v>519</v>
      </c>
      <c r="AX101" s="2">
        <v>612</v>
      </c>
      <c r="AY101" s="2">
        <v>659</v>
      </c>
      <c r="AZ101" s="2">
        <v>718</v>
      </c>
      <c r="BA101" s="2">
        <v>695</v>
      </c>
      <c r="BB101" s="2">
        <v>786</v>
      </c>
      <c r="BC101" s="2">
        <v>809</v>
      </c>
      <c r="BD101" s="2">
        <v>808</v>
      </c>
      <c r="BE101" s="2">
        <v>809</v>
      </c>
      <c r="BF101" s="2">
        <v>859</v>
      </c>
      <c r="BG101" s="2">
        <v>833</v>
      </c>
      <c r="BH101" s="2">
        <v>917</v>
      </c>
      <c r="BI101" s="2">
        <v>923</v>
      </c>
      <c r="BJ101" s="2">
        <v>938</v>
      </c>
      <c r="BK101" s="2">
        <v>974</v>
      </c>
      <c r="BL101" s="2">
        <v>1006</v>
      </c>
      <c r="BM101" s="2">
        <v>1011</v>
      </c>
      <c r="BN101" s="2">
        <v>1056</v>
      </c>
      <c r="BO101" s="2">
        <v>1092</v>
      </c>
      <c r="BP101" s="2">
        <v>1156</v>
      </c>
      <c r="BQ101" s="2">
        <v>1131</v>
      </c>
      <c r="BR101" s="2">
        <v>1154</v>
      </c>
      <c r="BS101" s="2">
        <v>1192</v>
      </c>
      <c r="BT101" s="2">
        <v>1247</v>
      </c>
      <c r="BU101" s="2">
        <v>1261</v>
      </c>
      <c r="BV101" s="2">
        <v>1274</v>
      </c>
      <c r="BW101" s="2">
        <v>1277</v>
      </c>
      <c r="BX101" s="2">
        <v>1357</v>
      </c>
      <c r="BY101" s="2">
        <v>1388</v>
      </c>
      <c r="BZ101" s="2">
        <v>1440</v>
      </c>
      <c r="CA101" s="2">
        <v>1436</v>
      </c>
      <c r="CB101" s="2">
        <v>1468</v>
      </c>
      <c r="CC101" s="2">
        <v>1495</v>
      </c>
      <c r="CD101" s="2">
        <v>1511</v>
      </c>
    </row>
    <row r="102" spans="1:82" x14ac:dyDescent="0.25">
      <c r="A102" s="2" t="str">
        <f>"97 jaar"</f>
        <v>97 jaar</v>
      </c>
      <c r="B102" s="2">
        <v>163</v>
      </c>
      <c r="C102" s="2">
        <v>179</v>
      </c>
      <c r="D102" s="2">
        <v>172</v>
      </c>
      <c r="E102" s="2">
        <v>175</v>
      </c>
      <c r="F102" s="2">
        <v>171</v>
      </c>
      <c r="G102" s="2">
        <v>204</v>
      </c>
      <c r="H102" s="2">
        <v>213</v>
      </c>
      <c r="I102" s="2">
        <v>211</v>
      </c>
      <c r="J102" s="2">
        <v>259</v>
      </c>
      <c r="K102" s="2">
        <v>264</v>
      </c>
      <c r="L102" s="2">
        <v>246</v>
      </c>
      <c r="M102" s="2">
        <v>272</v>
      </c>
      <c r="N102" s="2">
        <v>292</v>
      </c>
      <c r="O102" s="2">
        <v>288</v>
      </c>
      <c r="P102" s="2">
        <v>228</v>
      </c>
      <c r="Q102" s="2">
        <v>268</v>
      </c>
      <c r="R102" s="2">
        <v>260</v>
      </c>
      <c r="S102" s="2">
        <v>321</v>
      </c>
      <c r="T102" s="2">
        <v>278</v>
      </c>
      <c r="U102" s="2">
        <v>304</v>
      </c>
      <c r="V102" s="2">
        <v>298</v>
      </c>
      <c r="W102" s="2">
        <v>360</v>
      </c>
      <c r="X102" s="2">
        <v>271</v>
      </c>
      <c r="Y102" s="2">
        <v>252</v>
      </c>
      <c r="Z102" s="2">
        <v>242</v>
      </c>
      <c r="AA102" s="2">
        <v>244</v>
      </c>
      <c r="AB102" s="2">
        <v>321</v>
      </c>
      <c r="AC102" s="2">
        <v>435</v>
      </c>
      <c r="AD102" s="2">
        <v>425</v>
      </c>
      <c r="AE102" s="2">
        <v>445</v>
      </c>
      <c r="AF102" s="2">
        <v>449</v>
      </c>
      <c r="AG102" s="2">
        <v>440</v>
      </c>
      <c r="AH102" s="2">
        <v>453</v>
      </c>
      <c r="AI102" s="2">
        <v>444</v>
      </c>
      <c r="AJ102" s="2">
        <v>430</v>
      </c>
      <c r="AK102" s="2">
        <v>453</v>
      </c>
      <c r="AL102" s="2">
        <v>452</v>
      </c>
      <c r="AM102" s="2">
        <v>477</v>
      </c>
      <c r="AN102" s="2">
        <v>437</v>
      </c>
      <c r="AO102" s="2">
        <v>442</v>
      </c>
      <c r="AP102" s="2">
        <v>432</v>
      </c>
      <c r="AQ102" s="2">
        <v>438</v>
      </c>
      <c r="AR102" s="2">
        <v>439</v>
      </c>
      <c r="AS102" s="2">
        <v>438</v>
      </c>
      <c r="AT102" s="2">
        <v>427</v>
      </c>
      <c r="AU102" s="2">
        <v>451</v>
      </c>
      <c r="AV102" s="2">
        <v>453</v>
      </c>
      <c r="AW102" s="2">
        <v>455</v>
      </c>
      <c r="AX102" s="2">
        <v>388</v>
      </c>
      <c r="AY102" s="2">
        <v>455</v>
      </c>
      <c r="AZ102" s="2">
        <v>491</v>
      </c>
      <c r="BA102" s="2">
        <v>535</v>
      </c>
      <c r="BB102" s="2">
        <v>520</v>
      </c>
      <c r="BC102" s="2">
        <v>587</v>
      </c>
      <c r="BD102" s="2">
        <v>605</v>
      </c>
      <c r="BE102" s="2">
        <v>605</v>
      </c>
      <c r="BF102" s="2">
        <v>605</v>
      </c>
      <c r="BG102" s="2">
        <v>643</v>
      </c>
      <c r="BH102" s="2">
        <v>622</v>
      </c>
      <c r="BI102" s="2">
        <v>685</v>
      </c>
      <c r="BJ102" s="2">
        <v>692</v>
      </c>
      <c r="BK102" s="2">
        <v>704</v>
      </c>
      <c r="BL102" s="2">
        <v>730</v>
      </c>
      <c r="BM102" s="2">
        <v>754</v>
      </c>
      <c r="BN102" s="2">
        <v>760</v>
      </c>
      <c r="BO102" s="2">
        <v>793</v>
      </c>
      <c r="BP102" s="2">
        <v>823</v>
      </c>
      <c r="BQ102" s="2">
        <v>870</v>
      </c>
      <c r="BR102" s="2">
        <v>851</v>
      </c>
      <c r="BS102" s="2">
        <v>870</v>
      </c>
      <c r="BT102" s="2">
        <v>899</v>
      </c>
      <c r="BU102" s="2">
        <v>940</v>
      </c>
      <c r="BV102" s="2">
        <v>950</v>
      </c>
      <c r="BW102" s="2">
        <v>962</v>
      </c>
      <c r="BX102" s="2">
        <v>962</v>
      </c>
      <c r="BY102" s="2">
        <v>1024</v>
      </c>
      <c r="BZ102" s="2">
        <v>1047</v>
      </c>
      <c r="CA102" s="2">
        <v>1089</v>
      </c>
      <c r="CB102" s="2">
        <v>1086</v>
      </c>
      <c r="CC102" s="2">
        <v>1110</v>
      </c>
      <c r="CD102" s="2">
        <v>1132</v>
      </c>
    </row>
    <row r="103" spans="1:82" x14ac:dyDescent="0.25">
      <c r="A103" s="2" t="str">
        <f>"98 jaar"</f>
        <v>98 jaar</v>
      </c>
      <c r="B103" s="2">
        <v>110</v>
      </c>
      <c r="C103" s="2">
        <v>110</v>
      </c>
      <c r="D103" s="2">
        <v>131</v>
      </c>
      <c r="E103" s="2">
        <v>132</v>
      </c>
      <c r="F103" s="2">
        <v>127</v>
      </c>
      <c r="G103" s="2">
        <v>113</v>
      </c>
      <c r="H103" s="2">
        <v>157</v>
      </c>
      <c r="I103" s="2">
        <v>155</v>
      </c>
      <c r="J103" s="2">
        <v>155</v>
      </c>
      <c r="K103" s="2">
        <v>168</v>
      </c>
      <c r="L103" s="2">
        <v>191</v>
      </c>
      <c r="M103" s="2">
        <v>175</v>
      </c>
      <c r="N103" s="2">
        <v>186</v>
      </c>
      <c r="O103" s="2">
        <v>199</v>
      </c>
      <c r="P103" s="2">
        <v>202</v>
      </c>
      <c r="Q103" s="2">
        <v>151</v>
      </c>
      <c r="R103" s="2">
        <v>188</v>
      </c>
      <c r="S103" s="2">
        <v>189</v>
      </c>
      <c r="T103" s="2">
        <v>236</v>
      </c>
      <c r="U103" s="2">
        <v>207</v>
      </c>
      <c r="V103" s="2">
        <v>227</v>
      </c>
      <c r="W103" s="2">
        <v>212</v>
      </c>
      <c r="X103" s="2">
        <v>256</v>
      </c>
      <c r="Y103" s="2">
        <v>196</v>
      </c>
      <c r="Z103" s="2">
        <v>186</v>
      </c>
      <c r="AA103" s="2">
        <v>171</v>
      </c>
      <c r="AB103" s="2">
        <v>163</v>
      </c>
      <c r="AC103" s="2">
        <v>241</v>
      </c>
      <c r="AD103" s="2">
        <v>313</v>
      </c>
      <c r="AE103" s="2">
        <v>304</v>
      </c>
      <c r="AF103" s="2">
        <v>320</v>
      </c>
      <c r="AG103" s="2">
        <v>324</v>
      </c>
      <c r="AH103" s="2">
        <v>316</v>
      </c>
      <c r="AI103" s="2">
        <v>328</v>
      </c>
      <c r="AJ103" s="2">
        <v>321</v>
      </c>
      <c r="AK103" s="2">
        <v>309</v>
      </c>
      <c r="AL103" s="2">
        <v>327</v>
      </c>
      <c r="AM103" s="2">
        <v>326</v>
      </c>
      <c r="AN103" s="2">
        <v>345</v>
      </c>
      <c r="AO103" s="2">
        <v>315</v>
      </c>
      <c r="AP103" s="2">
        <v>320</v>
      </c>
      <c r="AQ103" s="2">
        <v>316</v>
      </c>
      <c r="AR103" s="2">
        <v>317</v>
      </c>
      <c r="AS103" s="2">
        <v>318</v>
      </c>
      <c r="AT103" s="2">
        <v>317</v>
      </c>
      <c r="AU103" s="2">
        <v>311</v>
      </c>
      <c r="AV103" s="2">
        <v>326</v>
      </c>
      <c r="AW103" s="2">
        <v>328</v>
      </c>
      <c r="AX103" s="2">
        <v>329</v>
      </c>
      <c r="AY103" s="2">
        <v>283</v>
      </c>
      <c r="AZ103" s="2">
        <v>331</v>
      </c>
      <c r="BA103" s="2">
        <v>360</v>
      </c>
      <c r="BB103" s="2">
        <v>392</v>
      </c>
      <c r="BC103" s="2">
        <v>382</v>
      </c>
      <c r="BD103" s="2">
        <v>432</v>
      </c>
      <c r="BE103" s="2">
        <v>445</v>
      </c>
      <c r="BF103" s="2">
        <v>445</v>
      </c>
      <c r="BG103" s="2">
        <v>445</v>
      </c>
      <c r="BH103" s="2">
        <v>473</v>
      </c>
      <c r="BI103" s="2">
        <v>458</v>
      </c>
      <c r="BJ103" s="2">
        <v>503</v>
      </c>
      <c r="BK103" s="2">
        <v>510</v>
      </c>
      <c r="BL103" s="2">
        <v>519</v>
      </c>
      <c r="BM103" s="2">
        <v>540</v>
      </c>
      <c r="BN103" s="2">
        <v>557</v>
      </c>
      <c r="BO103" s="2">
        <v>560</v>
      </c>
      <c r="BP103" s="2">
        <v>586</v>
      </c>
      <c r="BQ103" s="2">
        <v>606</v>
      </c>
      <c r="BR103" s="2">
        <v>642</v>
      </c>
      <c r="BS103" s="2">
        <v>628</v>
      </c>
      <c r="BT103" s="2">
        <v>643</v>
      </c>
      <c r="BU103" s="2">
        <v>666</v>
      </c>
      <c r="BV103" s="2">
        <v>698</v>
      </c>
      <c r="BW103" s="2">
        <v>705</v>
      </c>
      <c r="BX103" s="2">
        <v>715</v>
      </c>
      <c r="BY103" s="2">
        <v>714</v>
      </c>
      <c r="BZ103" s="2">
        <v>761</v>
      </c>
      <c r="CA103" s="2">
        <v>779</v>
      </c>
      <c r="CB103" s="2">
        <v>809</v>
      </c>
      <c r="CC103" s="2">
        <v>806</v>
      </c>
      <c r="CD103" s="2">
        <v>826</v>
      </c>
    </row>
    <row r="104" spans="1:82" x14ac:dyDescent="0.25">
      <c r="A104" s="2" t="str">
        <f>"99 jaar"</f>
        <v>99 jaar</v>
      </c>
      <c r="B104" s="2">
        <v>64</v>
      </c>
      <c r="C104" s="2">
        <v>75</v>
      </c>
      <c r="D104" s="2">
        <v>73</v>
      </c>
      <c r="E104" s="2">
        <v>93</v>
      </c>
      <c r="F104" s="2">
        <v>96</v>
      </c>
      <c r="G104" s="2">
        <v>93</v>
      </c>
      <c r="H104" s="2">
        <v>77</v>
      </c>
      <c r="I104" s="2">
        <v>108</v>
      </c>
      <c r="J104" s="2">
        <v>110</v>
      </c>
      <c r="K104" s="2">
        <v>99</v>
      </c>
      <c r="L104" s="2">
        <v>110</v>
      </c>
      <c r="M104" s="2">
        <v>121</v>
      </c>
      <c r="N104" s="2">
        <v>122</v>
      </c>
      <c r="O104" s="2">
        <v>133</v>
      </c>
      <c r="P104" s="2">
        <v>130</v>
      </c>
      <c r="Q104" s="2">
        <v>143</v>
      </c>
      <c r="R104" s="2">
        <v>107</v>
      </c>
      <c r="S104" s="2">
        <v>127</v>
      </c>
      <c r="T104" s="2">
        <v>134</v>
      </c>
      <c r="U104" s="2">
        <v>157</v>
      </c>
      <c r="V104" s="2">
        <v>152</v>
      </c>
      <c r="W104" s="2">
        <v>158</v>
      </c>
      <c r="X104" s="2">
        <v>150</v>
      </c>
      <c r="Y104" s="2">
        <v>170</v>
      </c>
      <c r="Z104" s="2">
        <v>129</v>
      </c>
      <c r="AA104" s="2">
        <v>122</v>
      </c>
      <c r="AB104" s="2">
        <v>119</v>
      </c>
      <c r="AC104" s="2">
        <v>118</v>
      </c>
      <c r="AD104" s="2">
        <v>164</v>
      </c>
      <c r="AE104" s="2">
        <v>212</v>
      </c>
      <c r="AF104" s="2">
        <v>207</v>
      </c>
      <c r="AG104" s="2">
        <v>217</v>
      </c>
      <c r="AH104" s="2">
        <v>222</v>
      </c>
      <c r="AI104" s="2">
        <v>214</v>
      </c>
      <c r="AJ104" s="2">
        <v>226</v>
      </c>
      <c r="AK104" s="2">
        <v>220</v>
      </c>
      <c r="AL104" s="2">
        <v>211</v>
      </c>
      <c r="AM104" s="2">
        <v>225</v>
      </c>
      <c r="AN104" s="2">
        <v>225</v>
      </c>
      <c r="AO104" s="2">
        <v>237</v>
      </c>
      <c r="AP104" s="2">
        <v>217</v>
      </c>
      <c r="AQ104" s="2">
        <v>221</v>
      </c>
      <c r="AR104" s="2">
        <v>217</v>
      </c>
      <c r="AS104" s="2">
        <v>219</v>
      </c>
      <c r="AT104" s="2">
        <v>219</v>
      </c>
      <c r="AU104" s="2">
        <v>217</v>
      </c>
      <c r="AV104" s="2">
        <v>215</v>
      </c>
      <c r="AW104" s="2">
        <v>226</v>
      </c>
      <c r="AX104" s="2">
        <v>227</v>
      </c>
      <c r="AY104" s="2">
        <v>227</v>
      </c>
      <c r="AZ104" s="2">
        <v>195</v>
      </c>
      <c r="BA104" s="2">
        <v>229</v>
      </c>
      <c r="BB104" s="2">
        <v>248</v>
      </c>
      <c r="BC104" s="2">
        <v>271</v>
      </c>
      <c r="BD104" s="2">
        <v>264</v>
      </c>
      <c r="BE104" s="2">
        <v>299</v>
      </c>
      <c r="BF104" s="2">
        <v>308</v>
      </c>
      <c r="BG104" s="2">
        <v>308</v>
      </c>
      <c r="BH104" s="2">
        <v>307</v>
      </c>
      <c r="BI104" s="2">
        <v>328</v>
      </c>
      <c r="BJ104" s="2">
        <v>318</v>
      </c>
      <c r="BK104" s="2">
        <v>347</v>
      </c>
      <c r="BL104" s="2">
        <v>353</v>
      </c>
      <c r="BM104" s="2">
        <v>359</v>
      </c>
      <c r="BN104" s="2">
        <v>374</v>
      </c>
      <c r="BO104" s="2">
        <v>386</v>
      </c>
      <c r="BP104" s="2">
        <v>388</v>
      </c>
      <c r="BQ104" s="2">
        <v>408</v>
      </c>
      <c r="BR104" s="2">
        <v>421</v>
      </c>
      <c r="BS104" s="2">
        <v>447</v>
      </c>
      <c r="BT104" s="2">
        <v>437</v>
      </c>
      <c r="BU104" s="2">
        <v>449</v>
      </c>
      <c r="BV104" s="2">
        <v>464</v>
      </c>
      <c r="BW104" s="2">
        <v>486</v>
      </c>
      <c r="BX104" s="2">
        <v>491</v>
      </c>
      <c r="BY104" s="2">
        <v>498</v>
      </c>
      <c r="BZ104" s="2">
        <v>499</v>
      </c>
      <c r="CA104" s="2">
        <v>532</v>
      </c>
      <c r="CB104" s="2">
        <v>545</v>
      </c>
      <c r="CC104" s="2">
        <v>566</v>
      </c>
      <c r="CD104" s="2">
        <v>563</v>
      </c>
    </row>
    <row r="105" spans="1:82" x14ac:dyDescent="0.25">
      <c r="A105" s="2" t="str">
        <f>"100 jaar"</f>
        <v>100 jaar</v>
      </c>
      <c r="B105" s="2">
        <v>46</v>
      </c>
      <c r="C105" s="2">
        <v>45</v>
      </c>
      <c r="D105" s="2">
        <v>50</v>
      </c>
      <c r="E105" s="2">
        <v>45</v>
      </c>
      <c r="F105" s="2">
        <v>53</v>
      </c>
      <c r="G105" s="2">
        <v>72</v>
      </c>
      <c r="H105" s="2">
        <v>63</v>
      </c>
      <c r="I105" s="2">
        <v>58</v>
      </c>
      <c r="J105" s="2">
        <v>82</v>
      </c>
      <c r="K105" s="2">
        <v>70</v>
      </c>
      <c r="L105" s="2">
        <v>60</v>
      </c>
      <c r="M105" s="2">
        <v>70</v>
      </c>
      <c r="N105" s="2">
        <v>81</v>
      </c>
      <c r="O105" s="2">
        <v>79</v>
      </c>
      <c r="P105" s="2">
        <v>93</v>
      </c>
      <c r="Q105" s="2">
        <v>85</v>
      </c>
      <c r="R105" s="2">
        <v>94</v>
      </c>
      <c r="S105" s="2">
        <v>71</v>
      </c>
      <c r="T105" s="2">
        <v>89</v>
      </c>
      <c r="U105" s="2">
        <v>93</v>
      </c>
      <c r="V105" s="2">
        <v>104</v>
      </c>
      <c r="W105" s="2">
        <v>102</v>
      </c>
      <c r="X105" s="2">
        <v>104</v>
      </c>
      <c r="Y105" s="2">
        <v>90</v>
      </c>
      <c r="Z105" s="2">
        <v>124</v>
      </c>
      <c r="AA105" s="2">
        <v>75</v>
      </c>
      <c r="AB105" s="2">
        <v>82</v>
      </c>
      <c r="AC105" s="2">
        <v>77</v>
      </c>
      <c r="AD105" s="2">
        <v>77</v>
      </c>
      <c r="AE105" s="2">
        <v>107</v>
      </c>
      <c r="AF105" s="2">
        <v>141</v>
      </c>
      <c r="AG105" s="2">
        <v>137</v>
      </c>
      <c r="AH105" s="2">
        <v>144</v>
      </c>
      <c r="AI105" s="2">
        <v>147</v>
      </c>
      <c r="AJ105" s="2">
        <v>142</v>
      </c>
      <c r="AK105" s="2">
        <v>150</v>
      </c>
      <c r="AL105" s="2">
        <v>146</v>
      </c>
      <c r="AM105" s="2">
        <v>139</v>
      </c>
      <c r="AN105" s="2">
        <v>148</v>
      </c>
      <c r="AO105" s="2">
        <v>148</v>
      </c>
      <c r="AP105" s="2">
        <v>154</v>
      </c>
      <c r="AQ105" s="2">
        <v>143</v>
      </c>
      <c r="AR105" s="2">
        <v>144</v>
      </c>
      <c r="AS105" s="2">
        <v>143</v>
      </c>
      <c r="AT105" s="2">
        <v>143</v>
      </c>
      <c r="AU105" s="2">
        <v>144</v>
      </c>
      <c r="AV105" s="2">
        <v>142</v>
      </c>
      <c r="AW105" s="2">
        <v>140</v>
      </c>
      <c r="AX105" s="2">
        <v>148</v>
      </c>
      <c r="AY105" s="2">
        <v>147</v>
      </c>
      <c r="AZ105" s="2">
        <v>150</v>
      </c>
      <c r="BA105" s="2">
        <v>128</v>
      </c>
      <c r="BB105" s="2">
        <v>149</v>
      </c>
      <c r="BC105" s="2">
        <v>161</v>
      </c>
      <c r="BD105" s="2">
        <v>176</v>
      </c>
      <c r="BE105" s="2">
        <v>172</v>
      </c>
      <c r="BF105" s="2">
        <v>196</v>
      </c>
      <c r="BG105" s="2">
        <v>201</v>
      </c>
      <c r="BH105" s="2">
        <v>201</v>
      </c>
      <c r="BI105" s="2">
        <v>201</v>
      </c>
      <c r="BJ105" s="2">
        <v>215</v>
      </c>
      <c r="BK105" s="2">
        <v>209</v>
      </c>
      <c r="BL105" s="2">
        <v>230</v>
      </c>
      <c r="BM105" s="2">
        <v>233</v>
      </c>
      <c r="BN105" s="2">
        <v>236</v>
      </c>
      <c r="BO105" s="2">
        <v>248</v>
      </c>
      <c r="BP105" s="2">
        <v>256</v>
      </c>
      <c r="BQ105" s="2">
        <v>259</v>
      </c>
      <c r="BR105" s="2">
        <v>271</v>
      </c>
      <c r="BS105" s="2">
        <v>280</v>
      </c>
      <c r="BT105" s="2">
        <v>296</v>
      </c>
      <c r="BU105" s="2">
        <v>289</v>
      </c>
      <c r="BV105" s="2">
        <v>296</v>
      </c>
      <c r="BW105" s="2">
        <v>307</v>
      </c>
      <c r="BX105" s="2">
        <v>322</v>
      </c>
      <c r="BY105" s="2">
        <v>325</v>
      </c>
      <c r="BZ105" s="2">
        <v>330</v>
      </c>
      <c r="CA105" s="2">
        <v>330</v>
      </c>
      <c r="CB105" s="2">
        <v>353</v>
      </c>
      <c r="CC105" s="2">
        <v>361</v>
      </c>
      <c r="CD105" s="2">
        <v>376</v>
      </c>
    </row>
    <row r="106" spans="1:82" x14ac:dyDescent="0.25">
      <c r="A106" s="2" t="str">
        <f>"101 jaar"</f>
        <v>101 jaar</v>
      </c>
      <c r="B106" s="2">
        <v>28</v>
      </c>
      <c r="C106" s="2">
        <v>22</v>
      </c>
      <c r="D106" s="2">
        <v>26</v>
      </c>
      <c r="E106" s="2">
        <v>35</v>
      </c>
      <c r="F106" s="2">
        <v>30</v>
      </c>
      <c r="G106" s="2">
        <v>30</v>
      </c>
      <c r="H106" s="2">
        <v>41</v>
      </c>
      <c r="I106" s="2">
        <v>41</v>
      </c>
      <c r="J106" s="2">
        <v>43</v>
      </c>
      <c r="K106" s="2">
        <v>54</v>
      </c>
      <c r="L106" s="2">
        <v>42</v>
      </c>
      <c r="M106" s="2">
        <v>39</v>
      </c>
      <c r="N106" s="2">
        <v>46</v>
      </c>
      <c r="O106" s="2">
        <v>49</v>
      </c>
      <c r="P106" s="2">
        <v>46</v>
      </c>
      <c r="Q106" s="2">
        <v>59</v>
      </c>
      <c r="R106" s="2">
        <v>47</v>
      </c>
      <c r="S106" s="2">
        <v>55</v>
      </c>
      <c r="T106" s="2">
        <v>46</v>
      </c>
      <c r="U106" s="2">
        <v>65</v>
      </c>
      <c r="V106" s="2">
        <v>55</v>
      </c>
      <c r="W106" s="2">
        <v>68</v>
      </c>
      <c r="X106" s="2">
        <v>65</v>
      </c>
      <c r="Y106" s="2">
        <v>71</v>
      </c>
      <c r="Z106" s="2">
        <v>58</v>
      </c>
      <c r="AA106" s="2">
        <v>85</v>
      </c>
      <c r="AB106" s="2">
        <v>47</v>
      </c>
      <c r="AC106" s="2">
        <v>48</v>
      </c>
      <c r="AD106" s="2">
        <v>50</v>
      </c>
      <c r="AE106" s="2">
        <v>49</v>
      </c>
      <c r="AF106" s="2">
        <v>68</v>
      </c>
      <c r="AG106" s="2">
        <v>92</v>
      </c>
      <c r="AH106" s="2">
        <v>89</v>
      </c>
      <c r="AI106" s="2">
        <v>93</v>
      </c>
      <c r="AJ106" s="2">
        <v>95</v>
      </c>
      <c r="AK106" s="2">
        <v>92</v>
      </c>
      <c r="AL106" s="2">
        <v>96</v>
      </c>
      <c r="AM106" s="2">
        <v>94</v>
      </c>
      <c r="AN106" s="2">
        <v>89</v>
      </c>
      <c r="AO106" s="2">
        <v>94</v>
      </c>
      <c r="AP106" s="2">
        <v>94</v>
      </c>
      <c r="AQ106" s="2">
        <v>98</v>
      </c>
      <c r="AR106" s="2">
        <v>94</v>
      </c>
      <c r="AS106" s="2">
        <v>92</v>
      </c>
      <c r="AT106" s="2">
        <v>91</v>
      </c>
      <c r="AU106" s="2">
        <v>93</v>
      </c>
      <c r="AV106" s="2">
        <v>92</v>
      </c>
      <c r="AW106" s="2">
        <v>92</v>
      </c>
      <c r="AX106" s="2">
        <v>90</v>
      </c>
      <c r="AY106" s="2">
        <v>97</v>
      </c>
      <c r="AZ106" s="2">
        <v>95</v>
      </c>
      <c r="BA106" s="2">
        <v>98</v>
      </c>
      <c r="BB106" s="2">
        <v>84</v>
      </c>
      <c r="BC106" s="2">
        <v>99</v>
      </c>
      <c r="BD106" s="2">
        <v>107</v>
      </c>
      <c r="BE106" s="2">
        <v>117</v>
      </c>
      <c r="BF106" s="2">
        <v>114</v>
      </c>
      <c r="BG106" s="2">
        <v>131</v>
      </c>
      <c r="BH106" s="2">
        <v>134</v>
      </c>
      <c r="BI106" s="2">
        <v>135</v>
      </c>
      <c r="BJ106" s="2">
        <v>134</v>
      </c>
      <c r="BK106" s="2">
        <v>143</v>
      </c>
      <c r="BL106" s="2">
        <v>140</v>
      </c>
      <c r="BM106" s="2">
        <v>153</v>
      </c>
      <c r="BN106" s="2">
        <v>155</v>
      </c>
      <c r="BO106" s="2">
        <v>157</v>
      </c>
      <c r="BP106" s="2">
        <v>164</v>
      </c>
      <c r="BQ106" s="2">
        <v>169</v>
      </c>
      <c r="BR106" s="2">
        <v>171</v>
      </c>
      <c r="BS106" s="2">
        <v>180</v>
      </c>
      <c r="BT106" s="2">
        <v>186</v>
      </c>
      <c r="BU106" s="2">
        <v>197</v>
      </c>
      <c r="BV106" s="2">
        <v>193</v>
      </c>
      <c r="BW106" s="2">
        <v>196</v>
      </c>
      <c r="BX106" s="2">
        <v>204</v>
      </c>
      <c r="BY106" s="2">
        <v>214</v>
      </c>
      <c r="BZ106" s="2">
        <v>216</v>
      </c>
      <c r="CA106" s="2">
        <v>219</v>
      </c>
      <c r="CB106" s="2">
        <v>218</v>
      </c>
      <c r="CC106" s="2">
        <v>234</v>
      </c>
      <c r="CD106" s="2">
        <v>239</v>
      </c>
    </row>
    <row r="107" spans="1:82" x14ac:dyDescent="0.25">
      <c r="A107" s="2" t="str">
        <f>"102 jaar"</f>
        <v>102 jaar</v>
      </c>
      <c r="B107" s="2">
        <v>17</v>
      </c>
      <c r="C107" s="2">
        <v>14</v>
      </c>
      <c r="D107" s="2">
        <v>15</v>
      </c>
      <c r="E107" s="2">
        <v>16</v>
      </c>
      <c r="F107" s="2">
        <v>23</v>
      </c>
      <c r="G107" s="2">
        <v>23</v>
      </c>
      <c r="H107" s="2">
        <v>17</v>
      </c>
      <c r="I107" s="2">
        <v>30</v>
      </c>
      <c r="J107" s="2">
        <v>25</v>
      </c>
      <c r="K107" s="2">
        <v>28</v>
      </c>
      <c r="L107" s="2">
        <v>32</v>
      </c>
      <c r="M107" s="2">
        <v>28</v>
      </c>
      <c r="N107" s="2">
        <v>20</v>
      </c>
      <c r="O107" s="2">
        <v>23</v>
      </c>
      <c r="P107" s="2">
        <v>30</v>
      </c>
      <c r="Q107" s="2">
        <v>28</v>
      </c>
      <c r="R107" s="2">
        <v>44</v>
      </c>
      <c r="S107" s="2">
        <v>27</v>
      </c>
      <c r="T107" s="2">
        <v>36</v>
      </c>
      <c r="U107" s="2">
        <v>29</v>
      </c>
      <c r="V107" s="2">
        <v>39</v>
      </c>
      <c r="W107" s="2">
        <v>33</v>
      </c>
      <c r="X107" s="2">
        <v>37</v>
      </c>
      <c r="Y107" s="2">
        <v>46</v>
      </c>
      <c r="Z107" s="2">
        <v>39</v>
      </c>
      <c r="AA107" s="2">
        <v>35</v>
      </c>
      <c r="AB107" s="2">
        <v>60</v>
      </c>
      <c r="AC107" s="2">
        <v>28</v>
      </c>
      <c r="AD107" s="2">
        <v>30</v>
      </c>
      <c r="AE107" s="2">
        <v>31</v>
      </c>
      <c r="AF107" s="2">
        <v>30</v>
      </c>
      <c r="AG107" s="2">
        <v>41</v>
      </c>
      <c r="AH107" s="2">
        <v>55</v>
      </c>
      <c r="AI107" s="2">
        <v>54</v>
      </c>
      <c r="AJ107" s="2">
        <v>56</v>
      </c>
      <c r="AK107" s="2">
        <v>58</v>
      </c>
      <c r="AL107" s="2">
        <v>56</v>
      </c>
      <c r="AM107" s="2">
        <v>58</v>
      </c>
      <c r="AN107" s="2">
        <v>57</v>
      </c>
      <c r="AO107" s="2">
        <v>54</v>
      </c>
      <c r="AP107" s="2">
        <v>57</v>
      </c>
      <c r="AQ107" s="2">
        <v>57</v>
      </c>
      <c r="AR107" s="2">
        <v>60</v>
      </c>
      <c r="AS107" s="2">
        <v>58</v>
      </c>
      <c r="AT107" s="2">
        <v>56</v>
      </c>
      <c r="AU107" s="2">
        <v>56</v>
      </c>
      <c r="AV107" s="2">
        <v>57</v>
      </c>
      <c r="AW107" s="2">
        <v>56</v>
      </c>
      <c r="AX107" s="2">
        <v>57</v>
      </c>
      <c r="AY107" s="2">
        <v>55</v>
      </c>
      <c r="AZ107" s="2">
        <v>59</v>
      </c>
      <c r="BA107" s="2">
        <v>58</v>
      </c>
      <c r="BB107" s="2">
        <v>59</v>
      </c>
      <c r="BC107" s="2">
        <v>51</v>
      </c>
      <c r="BD107" s="2">
        <v>61</v>
      </c>
      <c r="BE107" s="2">
        <v>66</v>
      </c>
      <c r="BF107" s="2">
        <v>71</v>
      </c>
      <c r="BG107" s="2">
        <v>69</v>
      </c>
      <c r="BH107" s="2">
        <v>80</v>
      </c>
      <c r="BI107" s="2">
        <v>82</v>
      </c>
      <c r="BJ107" s="2">
        <v>83</v>
      </c>
      <c r="BK107" s="2">
        <v>82</v>
      </c>
      <c r="BL107" s="2">
        <v>87</v>
      </c>
      <c r="BM107" s="2">
        <v>85</v>
      </c>
      <c r="BN107" s="2">
        <v>94</v>
      </c>
      <c r="BO107" s="2">
        <v>95</v>
      </c>
      <c r="BP107" s="2">
        <v>97</v>
      </c>
      <c r="BQ107" s="2">
        <v>101</v>
      </c>
      <c r="BR107" s="2">
        <v>105</v>
      </c>
      <c r="BS107" s="2">
        <v>106</v>
      </c>
      <c r="BT107" s="2">
        <v>111</v>
      </c>
      <c r="BU107" s="2">
        <v>115</v>
      </c>
      <c r="BV107" s="2">
        <v>122</v>
      </c>
      <c r="BW107" s="2">
        <v>119</v>
      </c>
      <c r="BX107" s="2">
        <v>121</v>
      </c>
      <c r="BY107" s="2">
        <v>125</v>
      </c>
      <c r="BZ107" s="2">
        <v>132</v>
      </c>
      <c r="CA107" s="2">
        <v>133</v>
      </c>
      <c r="CB107" s="2">
        <v>135</v>
      </c>
      <c r="CC107" s="2">
        <v>135</v>
      </c>
      <c r="CD107" s="2">
        <v>144</v>
      </c>
    </row>
    <row r="108" spans="1:82" x14ac:dyDescent="0.25">
      <c r="A108" s="2" t="str">
        <f>"103 jaar"</f>
        <v>103 jaar</v>
      </c>
      <c r="B108" s="2">
        <v>7</v>
      </c>
      <c r="C108" s="2">
        <v>10</v>
      </c>
      <c r="D108" s="2">
        <v>8</v>
      </c>
      <c r="E108" s="2">
        <v>11</v>
      </c>
      <c r="F108" s="2">
        <v>8</v>
      </c>
      <c r="G108" s="2">
        <v>13</v>
      </c>
      <c r="H108" s="2">
        <v>15</v>
      </c>
      <c r="I108" s="2">
        <v>13</v>
      </c>
      <c r="J108" s="2">
        <v>18</v>
      </c>
      <c r="K108" s="2">
        <v>14</v>
      </c>
      <c r="L108" s="2">
        <v>15</v>
      </c>
      <c r="M108" s="2">
        <v>21</v>
      </c>
      <c r="N108" s="2">
        <v>19</v>
      </c>
      <c r="O108" s="2">
        <v>12</v>
      </c>
      <c r="P108" s="2">
        <v>14</v>
      </c>
      <c r="Q108" s="2">
        <v>15</v>
      </c>
      <c r="R108" s="2">
        <v>14</v>
      </c>
      <c r="S108" s="2">
        <v>28</v>
      </c>
      <c r="T108" s="2">
        <v>15</v>
      </c>
      <c r="U108" s="2">
        <v>25</v>
      </c>
      <c r="V108" s="2">
        <v>18</v>
      </c>
      <c r="W108" s="2">
        <v>28</v>
      </c>
      <c r="X108" s="2">
        <v>19</v>
      </c>
      <c r="Y108" s="2">
        <v>14</v>
      </c>
      <c r="Z108" s="2">
        <v>32</v>
      </c>
      <c r="AA108" s="2">
        <v>22</v>
      </c>
      <c r="AB108" s="2">
        <v>17</v>
      </c>
      <c r="AC108" s="2">
        <v>35</v>
      </c>
      <c r="AD108" s="2">
        <v>17</v>
      </c>
      <c r="AE108" s="2">
        <v>18</v>
      </c>
      <c r="AF108" s="2">
        <v>18</v>
      </c>
      <c r="AG108" s="2">
        <v>18</v>
      </c>
      <c r="AH108" s="2">
        <v>24</v>
      </c>
      <c r="AI108" s="2">
        <v>33</v>
      </c>
      <c r="AJ108" s="2">
        <v>32</v>
      </c>
      <c r="AK108" s="2">
        <v>34</v>
      </c>
      <c r="AL108" s="2">
        <v>35</v>
      </c>
      <c r="AM108" s="2">
        <v>34</v>
      </c>
      <c r="AN108" s="2">
        <v>35</v>
      </c>
      <c r="AO108" s="2">
        <v>34</v>
      </c>
      <c r="AP108" s="2">
        <v>33</v>
      </c>
      <c r="AQ108" s="2">
        <v>34</v>
      </c>
      <c r="AR108" s="2">
        <v>34</v>
      </c>
      <c r="AS108" s="2">
        <v>35</v>
      </c>
      <c r="AT108" s="2">
        <v>34</v>
      </c>
      <c r="AU108" s="2">
        <v>33</v>
      </c>
      <c r="AV108" s="2">
        <v>33</v>
      </c>
      <c r="AW108" s="2">
        <v>34</v>
      </c>
      <c r="AX108" s="2">
        <v>33</v>
      </c>
      <c r="AY108" s="2">
        <v>35</v>
      </c>
      <c r="AZ108" s="2">
        <v>33</v>
      </c>
      <c r="BA108" s="2">
        <v>36</v>
      </c>
      <c r="BB108" s="2">
        <v>35</v>
      </c>
      <c r="BC108" s="2">
        <v>36</v>
      </c>
      <c r="BD108" s="2">
        <v>30</v>
      </c>
      <c r="BE108" s="2">
        <v>37</v>
      </c>
      <c r="BF108" s="2">
        <v>40</v>
      </c>
      <c r="BG108" s="2">
        <v>42</v>
      </c>
      <c r="BH108" s="2">
        <v>42</v>
      </c>
      <c r="BI108" s="2">
        <v>49</v>
      </c>
      <c r="BJ108" s="2">
        <v>50</v>
      </c>
      <c r="BK108" s="2">
        <v>50</v>
      </c>
      <c r="BL108" s="2">
        <v>49</v>
      </c>
      <c r="BM108" s="2">
        <v>52</v>
      </c>
      <c r="BN108" s="2">
        <v>51</v>
      </c>
      <c r="BO108" s="2">
        <v>56</v>
      </c>
      <c r="BP108" s="2">
        <v>57</v>
      </c>
      <c r="BQ108" s="2">
        <v>57</v>
      </c>
      <c r="BR108" s="2">
        <v>61</v>
      </c>
      <c r="BS108" s="2">
        <v>63</v>
      </c>
      <c r="BT108" s="2">
        <v>62</v>
      </c>
      <c r="BU108" s="2">
        <v>66</v>
      </c>
      <c r="BV108" s="2">
        <v>68</v>
      </c>
      <c r="BW108" s="2">
        <v>72</v>
      </c>
      <c r="BX108" s="2">
        <v>70</v>
      </c>
      <c r="BY108" s="2">
        <v>71</v>
      </c>
      <c r="BZ108" s="2">
        <v>73</v>
      </c>
      <c r="CA108" s="2">
        <v>79</v>
      </c>
      <c r="CB108" s="2">
        <v>79</v>
      </c>
      <c r="CC108" s="2">
        <v>80</v>
      </c>
      <c r="CD108" s="2">
        <v>81</v>
      </c>
    </row>
    <row r="109" spans="1:82" x14ac:dyDescent="0.25">
      <c r="A109" s="2" t="str">
        <f>"104 jaar"</f>
        <v>104 jaar</v>
      </c>
      <c r="B109" s="2">
        <v>4</v>
      </c>
      <c r="C109" s="2">
        <v>3</v>
      </c>
      <c r="D109" s="2">
        <v>7</v>
      </c>
      <c r="E109" s="2">
        <v>5</v>
      </c>
      <c r="F109" s="2">
        <v>5</v>
      </c>
      <c r="G109" s="2">
        <v>5</v>
      </c>
      <c r="H109" s="2">
        <v>6</v>
      </c>
      <c r="I109" s="2">
        <v>12</v>
      </c>
      <c r="J109" s="2">
        <v>5</v>
      </c>
      <c r="K109" s="2">
        <v>9</v>
      </c>
      <c r="L109" s="2">
        <v>8</v>
      </c>
      <c r="M109" s="2">
        <v>9</v>
      </c>
      <c r="N109" s="2">
        <v>14</v>
      </c>
      <c r="O109" s="2">
        <v>12</v>
      </c>
      <c r="P109" s="2">
        <v>9</v>
      </c>
      <c r="Q109" s="2">
        <v>7</v>
      </c>
      <c r="R109" s="2">
        <v>9</v>
      </c>
      <c r="S109" s="2">
        <v>9</v>
      </c>
      <c r="T109" s="2">
        <v>15</v>
      </c>
      <c r="U109" s="2">
        <v>12</v>
      </c>
      <c r="V109" s="2">
        <v>13</v>
      </c>
      <c r="W109" s="2">
        <v>12</v>
      </c>
      <c r="X109" s="2">
        <v>18</v>
      </c>
      <c r="Y109" s="2">
        <v>14</v>
      </c>
      <c r="Z109" s="2">
        <v>9</v>
      </c>
      <c r="AA109" s="2">
        <v>17</v>
      </c>
      <c r="AB109" s="2">
        <v>10</v>
      </c>
      <c r="AC109" s="2">
        <v>12</v>
      </c>
      <c r="AD109" s="2">
        <v>19</v>
      </c>
      <c r="AE109" s="2">
        <v>10</v>
      </c>
      <c r="AF109" s="2">
        <v>10</v>
      </c>
      <c r="AG109" s="2">
        <v>10</v>
      </c>
      <c r="AH109" s="2">
        <v>9</v>
      </c>
      <c r="AI109" s="2">
        <v>13</v>
      </c>
      <c r="AJ109" s="2">
        <v>18</v>
      </c>
      <c r="AK109" s="2">
        <v>18</v>
      </c>
      <c r="AL109" s="2">
        <v>19</v>
      </c>
      <c r="AM109" s="2">
        <v>21</v>
      </c>
      <c r="AN109" s="2">
        <v>19</v>
      </c>
      <c r="AO109" s="2">
        <v>20</v>
      </c>
      <c r="AP109" s="2">
        <v>19</v>
      </c>
      <c r="AQ109" s="2">
        <v>19</v>
      </c>
      <c r="AR109" s="2">
        <v>20</v>
      </c>
      <c r="AS109" s="2">
        <v>20</v>
      </c>
      <c r="AT109" s="2">
        <v>20</v>
      </c>
      <c r="AU109" s="2">
        <v>20</v>
      </c>
      <c r="AV109" s="2">
        <v>19</v>
      </c>
      <c r="AW109" s="2">
        <v>18</v>
      </c>
      <c r="AX109" s="2">
        <v>19</v>
      </c>
      <c r="AY109" s="2">
        <v>19</v>
      </c>
      <c r="AZ109" s="2">
        <v>19</v>
      </c>
      <c r="BA109" s="2">
        <v>18</v>
      </c>
      <c r="BB109" s="2">
        <v>19</v>
      </c>
      <c r="BC109" s="2">
        <v>20</v>
      </c>
      <c r="BD109" s="2">
        <v>20</v>
      </c>
      <c r="BE109" s="2">
        <v>18</v>
      </c>
      <c r="BF109" s="2">
        <v>20</v>
      </c>
      <c r="BG109" s="2">
        <v>22</v>
      </c>
      <c r="BH109" s="2">
        <v>23</v>
      </c>
      <c r="BI109" s="2">
        <v>24</v>
      </c>
      <c r="BJ109" s="2">
        <v>28</v>
      </c>
      <c r="BK109" s="2">
        <v>28</v>
      </c>
      <c r="BL109" s="2">
        <v>27</v>
      </c>
      <c r="BM109" s="2">
        <v>27</v>
      </c>
      <c r="BN109" s="2">
        <v>28</v>
      </c>
      <c r="BO109" s="2">
        <v>28</v>
      </c>
      <c r="BP109" s="2">
        <v>31</v>
      </c>
      <c r="BQ109" s="2">
        <v>31</v>
      </c>
      <c r="BR109" s="2">
        <v>31</v>
      </c>
      <c r="BS109" s="2">
        <v>32</v>
      </c>
      <c r="BT109" s="2">
        <v>34</v>
      </c>
      <c r="BU109" s="2">
        <v>34</v>
      </c>
      <c r="BV109" s="2">
        <v>36</v>
      </c>
      <c r="BW109" s="2">
        <v>37</v>
      </c>
      <c r="BX109" s="2">
        <v>39</v>
      </c>
      <c r="BY109" s="2">
        <v>38</v>
      </c>
      <c r="BZ109" s="2">
        <v>39</v>
      </c>
      <c r="CA109" s="2">
        <v>41</v>
      </c>
      <c r="CB109" s="2">
        <v>44</v>
      </c>
      <c r="CC109" s="2">
        <v>43</v>
      </c>
      <c r="CD109" s="2">
        <v>44</v>
      </c>
    </row>
    <row r="110" spans="1:82" x14ac:dyDescent="0.25">
      <c r="A110" s="2" t="str">
        <f>"105 jaar"</f>
        <v>105 jaar</v>
      </c>
      <c r="B110" s="2">
        <v>5</v>
      </c>
      <c r="C110" s="2">
        <v>3</v>
      </c>
      <c r="D110" s="2">
        <v>2</v>
      </c>
      <c r="E110" s="2">
        <v>5</v>
      </c>
      <c r="F110" s="2">
        <v>4</v>
      </c>
      <c r="G110" s="2">
        <v>2</v>
      </c>
      <c r="H110" s="2">
        <v>2</v>
      </c>
      <c r="I110" s="2">
        <v>5</v>
      </c>
      <c r="J110" s="2">
        <v>8</v>
      </c>
      <c r="K110" s="2">
        <v>3</v>
      </c>
      <c r="L110" s="2">
        <v>7</v>
      </c>
      <c r="M110" s="2">
        <v>6</v>
      </c>
      <c r="N110" s="2">
        <v>4</v>
      </c>
      <c r="O110" s="2">
        <v>8</v>
      </c>
      <c r="P110" s="2">
        <v>4</v>
      </c>
      <c r="Q110" s="2">
        <v>3</v>
      </c>
      <c r="R110" s="2">
        <v>6</v>
      </c>
      <c r="S110" s="2">
        <v>5</v>
      </c>
      <c r="T110" s="2">
        <v>4</v>
      </c>
      <c r="U110" s="2">
        <v>6</v>
      </c>
      <c r="V110" s="2">
        <v>6</v>
      </c>
      <c r="W110" s="2">
        <v>8</v>
      </c>
      <c r="X110" s="2">
        <v>7</v>
      </c>
      <c r="Y110" s="2">
        <v>10</v>
      </c>
      <c r="Z110" s="2">
        <v>7</v>
      </c>
      <c r="AA110" s="2">
        <v>4</v>
      </c>
      <c r="AB110" s="2">
        <v>14</v>
      </c>
      <c r="AC110" s="2">
        <v>4</v>
      </c>
      <c r="AD110" s="2">
        <v>7</v>
      </c>
      <c r="AE110" s="2">
        <v>10</v>
      </c>
      <c r="AF110" s="2">
        <v>5</v>
      </c>
      <c r="AG110" s="2">
        <v>5</v>
      </c>
      <c r="AH110" s="2">
        <v>4</v>
      </c>
      <c r="AI110" s="2">
        <v>5</v>
      </c>
      <c r="AJ110" s="2">
        <v>7</v>
      </c>
      <c r="AK110" s="2">
        <v>9</v>
      </c>
      <c r="AL110" s="2">
        <v>10</v>
      </c>
      <c r="AM110" s="2">
        <v>11</v>
      </c>
      <c r="AN110" s="2">
        <v>10</v>
      </c>
      <c r="AO110" s="2">
        <v>10</v>
      </c>
      <c r="AP110" s="2">
        <v>10</v>
      </c>
      <c r="AQ110" s="2">
        <v>10</v>
      </c>
      <c r="AR110" s="2">
        <v>8</v>
      </c>
      <c r="AS110" s="2">
        <v>9</v>
      </c>
      <c r="AT110" s="2">
        <v>10</v>
      </c>
      <c r="AU110" s="2">
        <v>10</v>
      </c>
      <c r="AV110" s="2">
        <v>9</v>
      </c>
      <c r="AW110" s="2">
        <v>8</v>
      </c>
      <c r="AX110" s="2">
        <v>9</v>
      </c>
      <c r="AY110" s="2">
        <v>10</v>
      </c>
      <c r="AZ110" s="2">
        <v>10</v>
      </c>
      <c r="BA110" s="2">
        <v>9</v>
      </c>
      <c r="BB110" s="2">
        <v>10</v>
      </c>
      <c r="BC110" s="2">
        <v>10</v>
      </c>
      <c r="BD110" s="2">
        <v>10</v>
      </c>
      <c r="BE110" s="2">
        <v>10</v>
      </c>
      <c r="BF110" s="2">
        <v>9</v>
      </c>
      <c r="BG110" s="2">
        <v>11</v>
      </c>
      <c r="BH110" s="2">
        <v>11</v>
      </c>
      <c r="BI110" s="2">
        <v>12</v>
      </c>
      <c r="BJ110" s="2">
        <v>12</v>
      </c>
      <c r="BK110" s="2">
        <v>15</v>
      </c>
      <c r="BL110" s="2">
        <v>15</v>
      </c>
      <c r="BM110" s="2">
        <v>14</v>
      </c>
      <c r="BN110" s="2">
        <v>15</v>
      </c>
      <c r="BO110" s="2">
        <v>15</v>
      </c>
      <c r="BP110" s="2">
        <v>15</v>
      </c>
      <c r="BQ110" s="2">
        <v>16</v>
      </c>
      <c r="BR110" s="2">
        <v>16</v>
      </c>
      <c r="BS110" s="2">
        <v>16</v>
      </c>
      <c r="BT110" s="2">
        <v>17</v>
      </c>
      <c r="BU110" s="2">
        <v>18</v>
      </c>
      <c r="BV110" s="2">
        <v>18</v>
      </c>
      <c r="BW110" s="2">
        <v>19</v>
      </c>
      <c r="BX110" s="2">
        <v>20</v>
      </c>
      <c r="BY110" s="2">
        <v>21</v>
      </c>
      <c r="BZ110" s="2">
        <v>20</v>
      </c>
      <c r="CA110" s="2">
        <v>21</v>
      </c>
      <c r="CB110" s="2">
        <v>21</v>
      </c>
      <c r="CC110" s="2">
        <v>23</v>
      </c>
      <c r="CD110" s="2">
        <v>23</v>
      </c>
    </row>
    <row r="111" spans="1:82" x14ac:dyDescent="0.25">
      <c r="A111" s="2" t="str">
        <f>"106 jaar"</f>
        <v>106 jaar</v>
      </c>
      <c r="B111" s="2">
        <v>4</v>
      </c>
      <c r="C111" s="2">
        <v>2</v>
      </c>
      <c r="D111" s="2">
        <v>2</v>
      </c>
      <c r="E111" s="2">
        <v>1</v>
      </c>
      <c r="F111" s="2">
        <v>1</v>
      </c>
      <c r="G111" s="2">
        <v>4</v>
      </c>
      <c r="H111" s="2">
        <v>2</v>
      </c>
      <c r="I111" s="2">
        <v>2</v>
      </c>
      <c r="J111" s="2">
        <v>3</v>
      </c>
      <c r="K111" s="2">
        <v>3</v>
      </c>
      <c r="L111" s="2">
        <v>1</v>
      </c>
      <c r="M111" s="2">
        <v>7</v>
      </c>
      <c r="N111" s="2">
        <v>5</v>
      </c>
      <c r="O111" s="2">
        <v>1</v>
      </c>
      <c r="P111" s="2">
        <v>2</v>
      </c>
      <c r="Q111" s="2">
        <v>2</v>
      </c>
      <c r="R111" s="2">
        <v>1</v>
      </c>
      <c r="S111" s="2">
        <v>4</v>
      </c>
      <c r="T111" s="2">
        <v>2</v>
      </c>
      <c r="U111" s="2">
        <v>0</v>
      </c>
      <c r="V111" s="2">
        <v>1</v>
      </c>
      <c r="W111" s="2">
        <v>3</v>
      </c>
      <c r="X111" s="2">
        <v>6</v>
      </c>
      <c r="Y111" s="2">
        <v>5</v>
      </c>
      <c r="Z111" s="2">
        <v>6</v>
      </c>
      <c r="AA111" s="2">
        <v>6</v>
      </c>
      <c r="AB111" s="2">
        <v>3</v>
      </c>
      <c r="AC111" s="2">
        <v>7</v>
      </c>
      <c r="AD111" s="2">
        <v>2</v>
      </c>
      <c r="AE111" s="2">
        <v>3</v>
      </c>
      <c r="AF111" s="2">
        <v>4</v>
      </c>
      <c r="AG111" s="2">
        <v>2</v>
      </c>
      <c r="AH111" s="2">
        <v>2</v>
      </c>
      <c r="AI111" s="2">
        <v>2</v>
      </c>
      <c r="AJ111" s="2">
        <v>2</v>
      </c>
      <c r="AK111" s="2">
        <v>4</v>
      </c>
      <c r="AL111" s="2">
        <v>4</v>
      </c>
      <c r="AM111" s="2">
        <v>4</v>
      </c>
      <c r="AN111" s="2">
        <v>5</v>
      </c>
      <c r="AO111" s="2">
        <v>5</v>
      </c>
      <c r="AP111" s="2">
        <v>5</v>
      </c>
      <c r="AQ111" s="2">
        <v>5</v>
      </c>
      <c r="AR111" s="2">
        <v>5</v>
      </c>
      <c r="AS111" s="2">
        <v>3</v>
      </c>
      <c r="AT111" s="2">
        <v>4</v>
      </c>
      <c r="AU111" s="2">
        <v>4</v>
      </c>
      <c r="AV111" s="2">
        <v>4</v>
      </c>
      <c r="AW111" s="2">
        <v>4</v>
      </c>
      <c r="AX111" s="2">
        <v>3</v>
      </c>
      <c r="AY111" s="2">
        <v>3</v>
      </c>
      <c r="AZ111" s="2">
        <v>3</v>
      </c>
      <c r="BA111" s="2">
        <v>4</v>
      </c>
      <c r="BB111" s="2">
        <v>3</v>
      </c>
      <c r="BC111" s="2">
        <v>4</v>
      </c>
      <c r="BD111" s="2">
        <v>4</v>
      </c>
      <c r="BE111" s="2">
        <v>4</v>
      </c>
      <c r="BF111" s="2">
        <v>4</v>
      </c>
      <c r="BG111" s="2">
        <v>4</v>
      </c>
      <c r="BH111" s="2">
        <v>6</v>
      </c>
      <c r="BI111" s="2">
        <v>5</v>
      </c>
      <c r="BJ111" s="2">
        <v>5</v>
      </c>
      <c r="BK111" s="2">
        <v>5</v>
      </c>
      <c r="BL111" s="2">
        <v>7</v>
      </c>
      <c r="BM111" s="2">
        <v>6</v>
      </c>
      <c r="BN111" s="2">
        <v>7</v>
      </c>
      <c r="BO111" s="2">
        <v>6</v>
      </c>
      <c r="BP111" s="2">
        <v>6</v>
      </c>
      <c r="BQ111" s="2">
        <v>6</v>
      </c>
      <c r="BR111" s="2">
        <v>7</v>
      </c>
      <c r="BS111" s="2">
        <v>7</v>
      </c>
      <c r="BT111" s="2">
        <v>7</v>
      </c>
      <c r="BU111" s="2">
        <v>8</v>
      </c>
      <c r="BV111" s="2">
        <v>8</v>
      </c>
      <c r="BW111" s="2">
        <v>8</v>
      </c>
      <c r="BX111" s="2">
        <v>9</v>
      </c>
      <c r="BY111" s="2">
        <v>10</v>
      </c>
      <c r="BZ111" s="2">
        <v>10</v>
      </c>
      <c r="CA111" s="2">
        <v>10</v>
      </c>
      <c r="CB111" s="2">
        <v>10</v>
      </c>
      <c r="CC111" s="2">
        <v>10</v>
      </c>
      <c r="CD111" s="2">
        <v>11</v>
      </c>
    </row>
    <row r="112" spans="1:82" x14ac:dyDescent="0.25">
      <c r="A112" s="2" t="str">
        <f>"107 jaar"</f>
        <v>107 jaar</v>
      </c>
      <c r="B112" s="2">
        <v>0</v>
      </c>
      <c r="C112" s="2">
        <v>2</v>
      </c>
      <c r="D112" s="2">
        <v>1</v>
      </c>
      <c r="E112" s="2">
        <v>0</v>
      </c>
      <c r="F112" s="2">
        <v>1</v>
      </c>
      <c r="G112" s="2">
        <v>0</v>
      </c>
      <c r="H112" s="2">
        <v>2</v>
      </c>
      <c r="I112" s="2">
        <v>2</v>
      </c>
      <c r="J112" s="2">
        <v>2</v>
      </c>
      <c r="K112" s="2">
        <v>2</v>
      </c>
      <c r="L112" s="2">
        <v>3</v>
      </c>
      <c r="M112" s="2">
        <v>1</v>
      </c>
      <c r="N112" s="2">
        <v>7</v>
      </c>
      <c r="O112" s="2">
        <v>4</v>
      </c>
      <c r="P112" s="2">
        <v>1</v>
      </c>
      <c r="Q112" s="2">
        <v>2</v>
      </c>
      <c r="R112" s="2">
        <v>2</v>
      </c>
      <c r="S112" s="2">
        <v>0</v>
      </c>
      <c r="T112" s="2">
        <v>3</v>
      </c>
      <c r="U112" s="2">
        <v>0</v>
      </c>
      <c r="V112" s="2">
        <v>0</v>
      </c>
      <c r="W112" s="2">
        <v>1</v>
      </c>
      <c r="X112" s="2">
        <v>1</v>
      </c>
      <c r="Y112" s="2">
        <v>2</v>
      </c>
      <c r="Z112" s="2">
        <v>2</v>
      </c>
      <c r="AA112" s="2">
        <v>3</v>
      </c>
      <c r="AB112" s="2">
        <v>2</v>
      </c>
      <c r="AC112" s="2">
        <v>1</v>
      </c>
      <c r="AD112" s="2">
        <v>3</v>
      </c>
      <c r="AE112" s="2">
        <v>1</v>
      </c>
      <c r="AF112" s="2">
        <v>1</v>
      </c>
      <c r="AG112" s="2">
        <v>2</v>
      </c>
      <c r="AH112" s="2">
        <v>1</v>
      </c>
      <c r="AI112" s="2">
        <v>1</v>
      </c>
      <c r="AJ112" s="2">
        <v>1</v>
      </c>
      <c r="AK112" s="2">
        <v>1</v>
      </c>
      <c r="AL112" s="2">
        <v>1</v>
      </c>
      <c r="AM112" s="2">
        <v>2</v>
      </c>
      <c r="AN112" s="2">
        <v>1</v>
      </c>
      <c r="AO112" s="2">
        <v>2</v>
      </c>
      <c r="AP112" s="2">
        <v>2</v>
      </c>
      <c r="AQ112" s="2">
        <v>2</v>
      </c>
      <c r="AR112" s="2">
        <v>2</v>
      </c>
      <c r="AS112" s="2">
        <v>2</v>
      </c>
      <c r="AT112" s="2">
        <v>1</v>
      </c>
      <c r="AU112" s="2">
        <v>2</v>
      </c>
      <c r="AV112" s="2">
        <v>2</v>
      </c>
      <c r="AW112" s="2">
        <v>2</v>
      </c>
      <c r="AX112" s="2">
        <v>2</v>
      </c>
      <c r="AY112" s="2">
        <v>1</v>
      </c>
      <c r="AZ112" s="2">
        <v>1</v>
      </c>
      <c r="BA112" s="2">
        <v>1</v>
      </c>
      <c r="BB112" s="2">
        <v>1</v>
      </c>
      <c r="BC112" s="2">
        <v>1</v>
      </c>
      <c r="BD112" s="2">
        <v>1</v>
      </c>
      <c r="BE112" s="2">
        <v>1</v>
      </c>
      <c r="BF112" s="2">
        <v>1</v>
      </c>
      <c r="BG112" s="2">
        <v>1</v>
      </c>
      <c r="BH112" s="2">
        <v>1</v>
      </c>
      <c r="BI112" s="2">
        <v>2</v>
      </c>
      <c r="BJ112" s="2">
        <v>2</v>
      </c>
      <c r="BK112" s="2">
        <v>2</v>
      </c>
      <c r="BL112" s="2">
        <v>3</v>
      </c>
      <c r="BM112" s="2">
        <v>3</v>
      </c>
      <c r="BN112" s="2">
        <v>2</v>
      </c>
      <c r="BO112" s="2">
        <v>2</v>
      </c>
      <c r="BP112" s="2">
        <v>2</v>
      </c>
      <c r="BQ112" s="2">
        <v>2</v>
      </c>
      <c r="BR112" s="2">
        <v>2</v>
      </c>
      <c r="BS112" s="2">
        <v>3</v>
      </c>
      <c r="BT112" s="2">
        <v>3</v>
      </c>
      <c r="BU112" s="2">
        <v>3</v>
      </c>
      <c r="BV112" s="2">
        <v>3</v>
      </c>
      <c r="BW112" s="2">
        <v>3</v>
      </c>
      <c r="BX112" s="2">
        <v>3</v>
      </c>
      <c r="BY112" s="2">
        <v>4</v>
      </c>
      <c r="BZ112" s="2">
        <v>4</v>
      </c>
      <c r="CA112" s="2">
        <v>4</v>
      </c>
      <c r="CB112" s="2">
        <v>4</v>
      </c>
      <c r="CC112" s="2">
        <v>4</v>
      </c>
      <c r="CD112" s="2">
        <v>4</v>
      </c>
    </row>
    <row r="113" spans="1:83" x14ac:dyDescent="0.25">
      <c r="A113" s="2" t="str">
        <f>"108 jaar"</f>
        <v>108 jaar</v>
      </c>
      <c r="B113" s="2">
        <v>0</v>
      </c>
      <c r="C113" s="2">
        <v>0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2</v>
      </c>
      <c r="K113" s="2">
        <v>1</v>
      </c>
      <c r="L113" s="2">
        <v>2</v>
      </c>
      <c r="M113" s="2">
        <v>3</v>
      </c>
      <c r="N113" s="2">
        <v>1</v>
      </c>
      <c r="O113" s="2">
        <v>4</v>
      </c>
      <c r="P113" s="2">
        <v>0</v>
      </c>
      <c r="Q113" s="2">
        <v>0</v>
      </c>
      <c r="R113" s="2">
        <v>2</v>
      </c>
      <c r="S113" s="2">
        <v>0</v>
      </c>
      <c r="T113" s="2">
        <v>0</v>
      </c>
      <c r="U113" s="2">
        <v>1</v>
      </c>
      <c r="V113" s="2">
        <v>1</v>
      </c>
      <c r="W113" s="2">
        <v>0</v>
      </c>
      <c r="X113" s="2">
        <v>0</v>
      </c>
      <c r="Y113" s="2">
        <v>1</v>
      </c>
      <c r="Z113" s="2">
        <v>0</v>
      </c>
      <c r="AA113" s="2">
        <v>1</v>
      </c>
      <c r="AB113" s="2">
        <v>3</v>
      </c>
      <c r="AC113" s="2">
        <v>2</v>
      </c>
      <c r="AD113" s="2">
        <v>0</v>
      </c>
      <c r="AE113" s="2">
        <v>1</v>
      </c>
      <c r="AF113" s="2">
        <v>0</v>
      </c>
      <c r="AG113" s="2">
        <v>0</v>
      </c>
      <c r="AH113" s="2">
        <v>1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1</v>
      </c>
      <c r="AO113" s="2">
        <v>0</v>
      </c>
      <c r="AP113" s="2">
        <v>1</v>
      </c>
      <c r="AQ113" s="2">
        <v>1</v>
      </c>
      <c r="AR113" s="2">
        <v>1</v>
      </c>
      <c r="AS113" s="2">
        <v>1</v>
      </c>
      <c r="AT113" s="2">
        <v>1</v>
      </c>
      <c r="AU113" s="2">
        <v>0</v>
      </c>
      <c r="AV113" s="2">
        <v>1</v>
      </c>
      <c r="AW113" s="2">
        <v>1</v>
      </c>
      <c r="AX113" s="2">
        <v>1</v>
      </c>
      <c r="AY113" s="2">
        <v>1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1</v>
      </c>
      <c r="BK113" s="2">
        <v>1</v>
      </c>
      <c r="BL113" s="2">
        <v>1</v>
      </c>
      <c r="BM113" s="2">
        <v>1</v>
      </c>
      <c r="BN113" s="2">
        <v>1</v>
      </c>
      <c r="BO113" s="2">
        <v>1</v>
      </c>
      <c r="BP113" s="2">
        <v>1</v>
      </c>
      <c r="BQ113" s="2">
        <v>1</v>
      </c>
      <c r="BR113" s="2">
        <v>1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>
        <v>1</v>
      </c>
      <c r="BZ113" s="2">
        <v>1</v>
      </c>
      <c r="CA113" s="2">
        <v>1</v>
      </c>
      <c r="CB113" s="2">
        <v>1</v>
      </c>
      <c r="CC113" s="2">
        <v>1</v>
      </c>
      <c r="CD113" s="2">
        <v>1</v>
      </c>
    </row>
    <row r="114" spans="1:83" x14ac:dyDescent="0.25">
      <c r="A114" s="2" t="str">
        <f>"109 jaar"</f>
        <v>109 jaar</v>
      </c>
      <c r="B114" s="2">
        <v>1</v>
      </c>
      <c r="C114" s="2">
        <v>0</v>
      </c>
      <c r="D114" s="2">
        <v>0</v>
      </c>
      <c r="E114" s="2">
        <v>2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2</v>
      </c>
      <c r="L114" s="2">
        <v>1</v>
      </c>
      <c r="M114" s="2">
        <v>2</v>
      </c>
      <c r="N114" s="2">
        <v>2</v>
      </c>
      <c r="O114" s="2">
        <v>1</v>
      </c>
      <c r="P114" s="2">
        <v>0</v>
      </c>
      <c r="Q114" s="2">
        <v>0</v>
      </c>
      <c r="R114" s="2">
        <v>0</v>
      </c>
      <c r="S114" s="2">
        <v>2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3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</row>
    <row r="115" spans="1:83" ht="15.75" thickBot="1" x14ac:dyDescent="0.3">
      <c r="A115" s="3" t="str">
        <f>"110 jaar en meer"</f>
        <v>110 jaar en meer</v>
      </c>
      <c r="B115" s="3">
        <v>0</v>
      </c>
      <c r="C115" s="3">
        <v>1</v>
      </c>
      <c r="D115" s="3">
        <v>1</v>
      </c>
      <c r="E115" s="3">
        <v>0</v>
      </c>
      <c r="F115" s="3">
        <v>2</v>
      </c>
      <c r="G115" s="3">
        <v>2</v>
      </c>
      <c r="H115" s="3">
        <v>1</v>
      </c>
      <c r="I115" s="3">
        <v>1</v>
      </c>
      <c r="J115" s="3">
        <v>1</v>
      </c>
      <c r="K115" s="3">
        <v>0</v>
      </c>
      <c r="L115" s="3">
        <v>1</v>
      </c>
      <c r="M115" s="3">
        <v>2</v>
      </c>
      <c r="N115" s="3">
        <v>3</v>
      </c>
      <c r="O115" s="3">
        <v>2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0</v>
      </c>
      <c r="AC115" s="3">
        <v>0</v>
      </c>
      <c r="AD115" s="3">
        <v>1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</row>
    <row r="117" spans="1:83" x14ac:dyDescent="0.25">
      <c r="A117" s="1" t="s">
        <v>6</v>
      </c>
    </row>
    <row r="118" spans="1:83" x14ac:dyDescent="0.25">
      <c r="A118" t="s">
        <v>1</v>
      </c>
    </row>
    <row r="119" spans="1:83" ht="15.75" thickBot="1" x14ac:dyDescent="0.3">
      <c r="A119" t="s">
        <v>2</v>
      </c>
    </row>
    <row r="120" spans="1:83" x14ac:dyDescent="0.25">
      <c r="A120" s="4"/>
      <c r="B120" s="5" t="str">
        <f>"1991"</f>
        <v>1991</v>
      </c>
      <c r="C120" s="5" t="str">
        <f>"1992"</f>
        <v>1992</v>
      </c>
      <c r="D120" s="5" t="str">
        <f>"1993"</f>
        <v>1993</v>
      </c>
      <c r="E120" s="5" t="str">
        <f>"1994"</f>
        <v>1994</v>
      </c>
      <c r="F120" s="5" t="str">
        <f>"1995"</f>
        <v>1995</v>
      </c>
      <c r="G120" s="5" t="str">
        <f>"1996"</f>
        <v>1996</v>
      </c>
      <c r="H120" s="5" t="str">
        <f>"1997"</f>
        <v>1997</v>
      </c>
      <c r="I120" s="5" t="str">
        <f>"1998"</f>
        <v>1998</v>
      </c>
      <c r="J120" s="5" t="str">
        <f>"1999"</f>
        <v>1999</v>
      </c>
      <c r="K120" s="5" t="str">
        <f>"2000"</f>
        <v>2000</v>
      </c>
      <c r="L120" s="5" t="str">
        <f>"2001"</f>
        <v>2001</v>
      </c>
      <c r="M120" s="5" t="str">
        <f>"2002"</f>
        <v>2002</v>
      </c>
      <c r="N120" s="5" t="str">
        <f>"2003"</f>
        <v>2003</v>
      </c>
      <c r="O120" s="5" t="str">
        <f>"2004"</f>
        <v>2004</v>
      </c>
      <c r="P120" s="5" t="str">
        <f>"2005"</f>
        <v>2005</v>
      </c>
      <c r="Q120" s="5" t="str">
        <f>"2006"</f>
        <v>2006</v>
      </c>
      <c r="R120" s="5" t="str">
        <f>"2007"</f>
        <v>2007</v>
      </c>
      <c r="S120" s="5" t="str">
        <f>"2008"</f>
        <v>2008</v>
      </c>
      <c r="T120" s="5" t="str">
        <f>"2009"</f>
        <v>2009</v>
      </c>
      <c r="U120" s="5" t="str">
        <f>"2010"</f>
        <v>2010</v>
      </c>
      <c r="V120" s="5" t="str">
        <f>"2011"</f>
        <v>2011</v>
      </c>
      <c r="W120" s="5" t="str">
        <f>"2012"</f>
        <v>2012</v>
      </c>
      <c r="X120" s="5" t="str">
        <f>"2013"</f>
        <v>2013</v>
      </c>
      <c r="Y120" s="5" t="str">
        <f>"2014"</f>
        <v>2014</v>
      </c>
      <c r="Z120" s="5" t="str">
        <f>"2015"</f>
        <v>2015</v>
      </c>
      <c r="AA120" s="5" t="str">
        <f>"2016"</f>
        <v>2016</v>
      </c>
      <c r="AB120" s="5" t="str">
        <f>"2017"</f>
        <v>2017</v>
      </c>
      <c r="AC120" s="5" t="str">
        <f>"2018"</f>
        <v>2018</v>
      </c>
      <c r="AD120" s="5" t="str">
        <f>"2019"</f>
        <v>2019</v>
      </c>
      <c r="AE120" s="5" t="str">
        <f>"2020"</f>
        <v>2020</v>
      </c>
      <c r="AF120" s="5" t="str">
        <f>"2021"</f>
        <v>2021</v>
      </c>
      <c r="AG120" s="5" t="str">
        <f>"2022"</f>
        <v>2022</v>
      </c>
      <c r="AH120" s="5" t="str">
        <f>"2023"</f>
        <v>2023</v>
      </c>
      <c r="AI120" s="5" t="str">
        <f>"2024"</f>
        <v>2024</v>
      </c>
      <c r="AJ120" s="5" t="str">
        <f>"2025"</f>
        <v>2025</v>
      </c>
      <c r="AK120" s="5" t="str">
        <f>"2026"</f>
        <v>2026</v>
      </c>
      <c r="AL120" s="5" t="str">
        <f>"2027"</f>
        <v>2027</v>
      </c>
      <c r="AM120" s="5" t="str">
        <f>"2028"</f>
        <v>2028</v>
      </c>
      <c r="AN120" s="5" t="str">
        <f>"2029"</f>
        <v>2029</v>
      </c>
      <c r="AO120" s="5" t="str">
        <f>"2030"</f>
        <v>2030</v>
      </c>
      <c r="AP120" s="5" t="str">
        <f>"2031"</f>
        <v>2031</v>
      </c>
      <c r="AQ120" s="5" t="str">
        <f>"2032"</f>
        <v>2032</v>
      </c>
      <c r="AR120" s="5" t="str">
        <f>"2033"</f>
        <v>2033</v>
      </c>
      <c r="AS120" s="5" t="str">
        <f>"2034"</f>
        <v>2034</v>
      </c>
      <c r="AT120" s="5" t="str">
        <f>"2035"</f>
        <v>2035</v>
      </c>
      <c r="AU120" s="5" t="str">
        <f>"2036"</f>
        <v>2036</v>
      </c>
      <c r="AV120" s="5" t="str">
        <f>"2037"</f>
        <v>2037</v>
      </c>
      <c r="AW120" s="5" t="str">
        <f>"2038"</f>
        <v>2038</v>
      </c>
      <c r="AX120" s="5" t="str">
        <f>"2039"</f>
        <v>2039</v>
      </c>
      <c r="AY120" s="5" t="str">
        <f>"2040"</f>
        <v>2040</v>
      </c>
      <c r="AZ120" s="5" t="str">
        <f>"2041"</f>
        <v>2041</v>
      </c>
      <c r="BA120" s="5" t="str">
        <f>"2042"</f>
        <v>2042</v>
      </c>
      <c r="BB120" s="5" t="str">
        <f>"2043"</f>
        <v>2043</v>
      </c>
      <c r="BC120" s="5" t="str">
        <f>"2044"</f>
        <v>2044</v>
      </c>
      <c r="BD120" s="5" t="str">
        <f>"2045"</f>
        <v>2045</v>
      </c>
      <c r="BE120" s="5" t="str">
        <f>"2046"</f>
        <v>2046</v>
      </c>
      <c r="BF120" s="5" t="str">
        <f>"2047"</f>
        <v>2047</v>
      </c>
      <c r="BG120" s="5" t="str">
        <f>"2048"</f>
        <v>2048</v>
      </c>
      <c r="BH120" s="5" t="str">
        <f>"2049"</f>
        <v>2049</v>
      </c>
      <c r="BI120" s="5" t="str">
        <f>"2050"</f>
        <v>2050</v>
      </c>
      <c r="BJ120" s="5" t="str">
        <f>"2051"</f>
        <v>2051</v>
      </c>
      <c r="BK120" s="5" t="str">
        <f>"2052"</f>
        <v>2052</v>
      </c>
      <c r="BL120" s="5" t="str">
        <f>"2053"</f>
        <v>2053</v>
      </c>
      <c r="BM120" s="5" t="str">
        <f>"2054"</f>
        <v>2054</v>
      </c>
      <c r="BN120" s="5" t="str">
        <f>"2055"</f>
        <v>2055</v>
      </c>
      <c r="BO120" s="5" t="str">
        <f>"2056"</f>
        <v>2056</v>
      </c>
      <c r="BP120" s="5" t="str">
        <f>"2057"</f>
        <v>2057</v>
      </c>
      <c r="BQ120" s="5" t="str">
        <f>"2058"</f>
        <v>2058</v>
      </c>
      <c r="BR120" s="5" t="str">
        <f>"2059"</f>
        <v>2059</v>
      </c>
      <c r="BS120" s="5" t="str">
        <f>"2060"</f>
        <v>2060</v>
      </c>
      <c r="BT120" s="5" t="str">
        <f>"2061"</f>
        <v>2061</v>
      </c>
      <c r="BU120" s="5" t="str">
        <f>"2062"</f>
        <v>2062</v>
      </c>
      <c r="BV120" s="5" t="str">
        <f>"2063"</f>
        <v>2063</v>
      </c>
      <c r="BW120" s="5" t="str">
        <f>"2064"</f>
        <v>2064</v>
      </c>
      <c r="BX120" s="5" t="str">
        <f>"2065"</f>
        <v>2065</v>
      </c>
      <c r="BY120" s="5" t="str">
        <f>"2066"</f>
        <v>2066</v>
      </c>
      <c r="BZ120" s="5" t="str">
        <f>"2067"</f>
        <v>2067</v>
      </c>
      <c r="CA120" s="5" t="str">
        <f>"2068"</f>
        <v>2068</v>
      </c>
      <c r="CB120" s="5" t="str">
        <f>"2069"</f>
        <v>2069</v>
      </c>
      <c r="CC120" s="5" t="str">
        <f>"2070"</f>
        <v>2070</v>
      </c>
      <c r="CD120" s="5" t="str">
        <f>"2071"</f>
        <v>2071</v>
      </c>
      <c r="CE120" s="1"/>
    </row>
    <row r="121" spans="1:83" x14ac:dyDescent="0.25">
      <c r="A121" s="2" t="str">
        <f>"0 jaar"</f>
        <v>0 jaar</v>
      </c>
      <c r="B121" s="2">
        <v>6559</v>
      </c>
      <c r="C121" s="2">
        <v>6471</v>
      </c>
      <c r="D121" s="2">
        <v>6483</v>
      </c>
      <c r="E121" s="2">
        <v>6367</v>
      </c>
      <c r="F121" s="2">
        <v>6501</v>
      </c>
      <c r="G121" s="2">
        <v>6374</v>
      </c>
      <c r="H121" s="2">
        <v>6359</v>
      </c>
      <c r="I121" s="2">
        <v>6590</v>
      </c>
      <c r="J121" s="2">
        <v>6481</v>
      </c>
      <c r="K121" s="2">
        <v>6615</v>
      </c>
      <c r="L121" s="2">
        <v>7011</v>
      </c>
      <c r="M121" s="2">
        <v>7233</v>
      </c>
      <c r="N121" s="2">
        <v>7067</v>
      </c>
      <c r="O121" s="2">
        <v>7411</v>
      </c>
      <c r="P121" s="2">
        <v>7765</v>
      </c>
      <c r="Q121" s="2">
        <v>7895</v>
      </c>
      <c r="R121" s="2">
        <v>8359</v>
      </c>
      <c r="S121" s="2">
        <v>8281</v>
      </c>
      <c r="T121" s="2">
        <v>8659</v>
      </c>
      <c r="U121" s="2">
        <v>9056</v>
      </c>
      <c r="V121" s="2">
        <v>9397</v>
      </c>
      <c r="W121" s="2">
        <v>9258</v>
      </c>
      <c r="X121" s="2">
        <v>9336</v>
      </c>
      <c r="Y121" s="2">
        <v>9329</v>
      </c>
      <c r="Z121" s="2">
        <v>9296</v>
      </c>
      <c r="AA121" s="2">
        <v>9259</v>
      </c>
      <c r="AB121" s="2">
        <v>9063</v>
      </c>
      <c r="AC121" s="2">
        <v>8915</v>
      </c>
      <c r="AD121" s="2">
        <v>8851</v>
      </c>
      <c r="AE121" s="2">
        <v>8945</v>
      </c>
      <c r="AF121" s="2">
        <v>9042</v>
      </c>
      <c r="AG121" s="2">
        <v>9148</v>
      </c>
      <c r="AH121" s="2">
        <v>9237</v>
      </c>
      <c r="AI121" s="2">
        <v>9317</v>
      </c>
      <c r="AJ121" s="2">
        <v>9394</v>
      </c>
      <c r="AK121" s="2">
        <v>9466</v>
      </c>
      <c r="AL121" s="2">
        <v>9544</v>
      </c>
      <c r="AM121" s="2">
        <v>9633</v>
      </c>
      <c r="AN121" s="2">
        <v>9744</v>
      </c>
      <c r="AO121" s="2">
        <v>9879</v>
      </c>
      <c r="AP121" s="2">
        <v>10030</v>
      </c>
      <c r="AQ121" s="2">
        <v>10040</v>
      </c>
      <c r="AR121" s="2">
        <v>10058</v>
      </c>
      <c r="AS121" s="2">
        <v>10089</v>
      </c>
      <c r="AT121" s="2">
        <v>10126</v>
      </c>
      <c r="AU121" s="2">
        <v>10168</v>
      </c>
      <c r="AV121" s="2">
        <v>10213</v>
      </c>
      <c r="AW121" s="2">
        <v>10251</v>
      </c>
      <c r="AX121" s="2">
        <v>10285</v>
      </c>
      <c r="AY121" s="2">
        <v>10308</v>
      </c>
      <c r="AZ121" s="2">
        <v>10324</v>
      </c>
      <c r="BA121" s="2">
        <v>10331</v>
      </c>
      <c r="BB121" s="2">
        <v>10330</v>
      </c>
      <c r="BC121" s="2">
        <v>10320</v>
      </c>
      <c r="BD121" s="2">
        <v>10308</v>
      </c>
      <c r="BE121" s="2">
        <v>10292</v>
      </c>
      <c r="BF121" s="2">
        <v>10276</v>
      </c>
      <c r="BG121" s="2">
        <v>10262</v>
      </c>
      <c r="BH121" s="2">
        <v>10252</v>
      </c>
      <c r="BI121" s="2">
        <v>10248</v>
      </c>
      <c r="BJ121" s="2">
        <v>10250</v>
      </c>
      <c r="BK121" s="2">
        <v>10257</v>
      </c>
      <c r="BL121" s="2">
        <v>10271</v>
      </c>
      <c r="BM121" s="2">
        <v>10290</v>
      </c>
      <c r="BN121" s="2">
        <v>10314</v>
      </c>
      <c r="BO121" s="2">
        <v>10345</v>
      </c>
      <c r="BP121" s="2">
        <v>10381</v>
      </c>
      <c r="BQ121" s="2">
        <v>10417</v>
      </c>
      <c r="BR121" s="2">
        <v>10457</v>
      </c>
      <c r="BS121" s="2">
        <v>10498</v>
      </c>
      <c r="BT121" s="2">
        <v>10537</v>
      </c>
      <c r="BU121" s="2">
        <v>10576</v>
      </c>
      <c r="BV121" s="2">
        <v>10611</v>
      </c>
      <c r="BW121" s="2">
        <v>10643</v>
      </c>
      <c r="BX121" s="2">
        <v>10675</v>
      </c>
      <c r="BY121" s="2">
        <v>10700</v>
      </c>
      <c r="BZ121" s="2">
        <v>10722</v>
      </c>
      <c r="CA121" s="2">
        <v>10742</v>
      </c>
      <c r="CB121" s="2">
        <v>10758</v>
      </c>
      <c r="CC121" s="2">
        <v>10773</v>
      </c>
      <c r="CD121" s="2">
        <v>10783</v>
      </c>
    </row>
    <row r="122" spans="1:83" x14ac:dyDescent="0.25">
      <c r="A122" s="2" t="str">
        <f>"1 jaar"</f>
        <v>1 jaar</v>
      </c>
      <c r="B122" s="2">
        <v>6220</v>
      </c>
      <c r="C122" s="2">
        <v>6423</v>
      </c>
      <c r="D122" s="2">
        <v>6312</v>
      </c>
      <c r="E122" s="2">
        <v>6323</v>
      </c>
      <c r="F122" s="2">
        <v>6248</v>
      </c>
      <c r="G122" s="2">
        <v>6343</v>
      </c>
      <c r="H122" s="2">
        <v>6289</v>
      </c>
      <c r="I122" s="2">
        <v>6240</v>
      </c>
      <c r="J122" s="2">
        <v>6523</v>
      </c>
      <c r="K122" s="2">
        <v>6409</v>
      </c>
      <c r="L122" s="2">
        <v>6585</v>
      </c>
      <c r="M122" s="2">
        <v>6868</v>
      </c>
      <c r="N122" s="2">
        <v>7142</v>
      </c>
      <c r="O122" s="2">
        <v>6942</v>
      </c>
      <c r="P122" s="2">
        <v>7260</v>
      </c>
      <c r="Q122" s="2">
        <v>7701</v>
      </c>
      <c r="R122" s="2">
        <v>7829</v>
      </c>
      <c r="S122" s="2">
        <v>8275</v>
      </c>
      <c r="T122" s="2">
        <v>8393</v>
      </c>
      <c r="U122" s="2">
        <v>8626</v>
      </c>
      <c r="V122" s="2">
        <v>9095</v>
      </c>
      <c r="W122" s="2">
        <v>9405</v>
      </c>
      <c r="X122" s="2">
        <v>9195</v>
      </c>
      <c r="Y122" s="2">
        <v>9301</v>
      </c>
      <c r="Z122" s="2">
        <v>9177</v>
      </c>
      <c r="AA122" s="2">
        <v>9233</v>
      </c>
      <c r="AB122" s="2">
        <v>9085</v>
      </c>
      <c r="AC122" s="2">
        <v>8949</v>
      </c>
      <c r="AD122" s="2">
        <v>8774</v>
      </c>
      <c r="AE122" s="2">
        <v>8713</v>
      </c>
      <c r="AF122" s="2">
        <v>8807</v>
      </c>
      <c r="AG122" s="2">
        <v>8891</v>
      </c>
      <c r="AH122" s="2">
        <v>8983</v>
      </c>
      <c r="AI122" s="2">
        <v>9057</v>
      </c>
      <c r="AJ122" s="2">
        <v>9127</v>
      </c>
      <c r="AK122" s="2">
        <v>9192</v>
      </c>
      <c r="AL122" s="2">
        <v>9256</v>
      </c>
      <c r="AM122" s="2">
        <v>9331</v>
      </c>
      <c r="AN122" s="2">
        <v>9413</v>
      </c>
      <c r="AO122" s="2">
        <v>9521</v>
      </c>
      <c r="AP122" s="2">
        <v>9653</v>
      </c>
      <c r="AQ122" s="2">
        <v>9795</v>
      </c>
      <c r="AR122" s="2">
        <v>9806</v>
      </c>
      <c r="AS122" s="2">
        <v>9826</v>
      </c>
      <c r="AT122" s="2">
        <v>9856</v>
      </c>
      <c r="AU122" s="2">
        <v>9892</v>
      </c>
      <c r="AV122" s="2">
        <v>9931</v>
      </c>
      <c r="AW122" s="2">
        <v>9977</v>
      </c>
      <c r="AX122" s="2">
        <v>10014</v>
      </c>
      <c r="AY122" s="2">
        <v>10045</v>
      </c>
      <c r="AZ122" s="2">
        <v>10069</v>
      </c>
      <c r="BA122" s="2">
        <v>10084</v>
      </c>
      <c r="BB122" s="2">
        <v>10090</v>
      </c>
      <c r="BC122" s="2">
        <v>10088</v>
      </c>
      <c r="BD122" s="2">
        <v>10078</v>
      </c>
      <c r="BE122" s="2">
        <v>10068</v>
      </c>
      <c r="BF122" s="2">
        <v>10051</v>
      </c>
      <c r="BG122" s="2">
        <v>10037</v>
      </c>
      <c r="BH122" s="2">
        <v>10022</v>
      </c>
      <c r="BI122" s="2">
        <v>10012</v>
      </c>
      <c r="BJ122" s="2">
        <v>10007</v>
      </c>
      <c r="BK122" s="2">
        <v>10011</v>
      </c>
      <c r="BL122" s="2">
        <v>10019</v>
      </c>
      <c r="BM122" s="2">
        <v>10029</v>
      </c>
      <c r="BN122" s="2">
        <v>10047</v>
      </c>
      <c r="BO122" s="2">
        <v>10071</v>
      </c>
      <c r="BP122" s="2">
        <v>10100</v>
      </c>
      <c r="BQ122" s="2">
        <v>10134</v>
      </c>
      <c r="BR122" s="2">
        <v>10168</v>
      </c>
      <c r="BS122" s="2">
        <v>10204</v>
      </c>
      <c r="BT122" s="2">
        <v>10244</v>
      </c>
      <c r="BU122" s="2">
        <v>10280</v>
      </c>
      <c r="BV122" s="2">
        <v>10320</v>
      </c>
      <c r="BW122" s="2">
        <v>10351</v>
      </c>
      <c r="BX122" s="2">
        <v>10382</v>
      </c>
      <c r="BY122" s="2">
        <v>10416</v>
      </c>
      <c r="BZ122" s="2">
        <v>10436</v>
      </c>
      <c r="CA122" s="2">
        <v>10458</v>
      </c>
      <c r="CB122" s="2">
        <v>10478</v>
      </c>
      <c r="CC122" s="2">
        <v>10493</v>
      </c>
      <c r="CD122" s="2">
        <v>10508</v>
      </c>
    </row>
    <row r="123" spans="1:83" x14ac:dyDescent="0.25">
      <c r="A123" s="2" t="str">
        <f>"2 jaar"</f>
        <v>2 jaar</v>
      </c>
      <c r="B123" s="2">
        <v>6155</v>
      </c>
      <c r="C123" s="2">
        <v>6021</v>
      </c>
      <c r="D123" s="2">
        <v>6262</v>
      </c>
      <c r="E123" s="2">
        <v>6129</v>
      </c>
      <c r="F123" s="2">
        <v>6209</v>
      </c>
      <c r="G123" s="2">
        <v>6072</v>
      </c>
      <c r="H123" s="2">
        <v>6240</v>
      </c>
      <c r="I123" s="2">
        <v>6117</v>
      </c>
      <c r="J123" s="2">
        <v>6084</v>
      </c>
      <c r="K123" s="2">
        <v>6471</v>
      </c>
      <c r="L123" s="2">
        <v>6314</v>
      </c>
      <c r="M123" s="2">
        <v>6506</v>
      </c>
      <c r="N123" s="2">
        <v>6784</v>
      </c>
      <c r="O123" s="2">
        <v>6960</v>
      </c>
      <c r="P123" s="2">
        <v>6793</v>
      </c>
      <c r="Q123" s="2">
        <v>7132</v>
      </c>
      <c r="R123" s="2">
        <v>7554</v>
      </c>
      <c r="S123" s="2">
        <v>7715</v>
      </c>
      <c r="T123" s="2">
        <v>8165</v>
      </c>
      <c r="U123" s="2">
        <v>8306</v>
      </c>
      <c r="V123" s="2">
        <v>8542</v>
      </c>
      <c r="W123" s="2">
        <v>8956</v>
      </c>
      <c r="X123" s="2">
        <v>9241</v>
      </c>
      <c r="Y123" s="2">
        <v>9006</v>
      </c>
      <c r="Z123" s="2">
        <v>9054</v>
      </c>
      <c r="AA123" s="2">
        <v>8971</v>
      </c>
      <c r="AB123" s="2">
        <v>9021</v>
      </c>
      <c r="AC123" s="2">
        <v>8820</v>
      </c>
      <c r="AD123" s="2">
        <v>8728</v>
      </c>
      <c r="AE123" s="2">
        <v>8553</v>
      </c>
      <c r="AF123" s="2">
        <v>8496</v>
      </c>
      <c r="AG123" s="2">
        <v>8578</v>
      </c>
      <c r="AH123" s="2">
        <v>8649</v>
      </c>
      <c r="AI123" s="2">
        <v>8733</v>
      </c>
      <c r="AJ123" s="2">
        <v>8795</v>
      </c>
      <c r="AK123" s="2">
        <v>8856</v>
      </c>
      <c r="AL123" s="2">
        <v>8913</v>
      </c>
      <c r="AM123" s="2">
        <v>8974</v>
      </c>
      <c r="AN123" s="2">
        <v>9045</v>
      </c>
      <c r="AO123" s="2">
        <v>9120</v>
      </c>
      <c r="AP123" s="2">
        <v>9222</v>
      </c>
      <c r="AQ123" s="2">
        <v>9348</v>
      </c>
      <c r="AR123" s="2">
        <v>9485</v>
      </c>
      <c r="AS123" s="2">
        <v>9498</v>
      </c>
      <c r="AT123" s="2">
        <v>9522</v>
      </c>
      <c r="AU123" s="2">
        <v>9551</v>
      </c>
      <c r="AV123" s="2">
        <v>9584</v>
      </c>
      <c r="AW123" s="2">
        <v>9623</v>
      </c>
      <c r="AX123" s="2">
        <v>9666</v>
      </c>
      <c r="AY123" s="2">
        <v>9703</v>
      </c>
      <c r="AZ123" s="2">
        <v>9730</v>
      </c>
      <c r="BA123" s="2">
        <v>9753</v>
      </c>
      <c r="BB123" s="2">
        <v>9767</v>
      </c>
      <c r="BC123" s="2">
        <v>9772</v>
      </c>
      <c r="BD123" s="2">
        <v>9772</v>
      </c>
      <c r="BE123" s="2">
        <v>9762</v>
      </c>
      <c r="BF123" s="2">
        <v>9751</v>
      </c>
      <c r="BG123" s="2">
        <v>9734</v>
      </c>
      <c r="BH123" s="2">
        <v>9721</v>
      </c>
      <c r="BI123" s="2">
        <v>9708</v>
      </c>
      <c r="BJ123" s="2">
        <v>9696</v>
      </c>
      <c r="BK123" s="2">
        <v>9693</v>
      </c>
      <c r="BL123" s="2">
        <v>9697</v>
      </c>
      <c r="BM123" s="2">
        <v>9704</v>
      </c>
      <c r="BN123" s="2">
        <v>9713</v>
      </c>
      <c r="BO123" s="2">
        <v>9728</v>
      </c>
      <c r="BP123" s="2">
        <v>9749</v>
      </c>
      <c r="BQ123" s="2">
        <v>9776</v>
      </c>
      <c r="BR123" s="2">
        <v>9808</v>
      </c>
      <c r="BS123" s="2">
        <v>9839</v>
      </c>
      <c r="BT123" s="2">
        <v>9875</v>
      </c>
      <c r="BU123" s="2">
        <v>9913</v>
      </c>
      <c r="BV123" s="2">
        <v>9949</v>
      </c>
      <c r="BW123" s="2">
        <v>9983</v>
      </c>
      <c r="BX123" s="2">
        <v>10014</v>
      </c>
      <c r="BY123" s="2">
        <v>10044</v>
      </c>
      <c r="BZ123" s="2">
        <v>10079</v>
      </c>
      <c r="CA123" s="2">
        <v>10096</v>
      </c>
      <c r="CB123" s="2">
        <v>10117</v>
      </c>
      <c r="CC123" s="2">
        <v>10138</v>
      </c>
      <c r="CD123" s="2">
        <v>10152</v>
      </c>
    </row>
    <row r="124" spans="1:83" x14ac:dyDescent="0.25">
      <c r="A124" s="2" t="str">
        <f>"3 jaar"</f>
        <v>3 jaar</v>
      </c>
      <c r="B124" s="2">
        <v>5865</v>
      </c>
      <c r="C124" s="2">
        <v>5983</v>
      </c>
      <c r="D124" s="2">
        <v>5866</v>
      </c>
      <c r="E124" s="2">
        <v>6109</v>
      </c>
      <c r="F124" s="2">
        <v>6049</v>
      </c>
      <c r="G124" s="2">
        <v>6054</v>
      </c>
      <c r="H124" s="2">
        <v>5969</v>
      </c>
      <c r="I124" s="2">
        <v>6143</v>
      </c>
      <c r="J124" s="2">
        <v>6002</v>
      </c>
      <c r="K124" s="2">
        <v>6003</v>
      </c>
      <c r="L124" s="2">
        <v>6370</v>
      </c>
      <c r="M124" s="2">
        <v>6296</v>
      </c>
      <c r="N124" s="2">
        <v>6474</v>
      </c>
      <c r="O124" s="2">
        <v>6646</v>
      </c>
      <c r="P124" s="2">
        <v>6802</v>
      </c>
      <c r="Q124" s="2">
        <v>6703</v>
      </c>
      <c r="R124" s="2">
        <v>6998</v>
      </c>
      <c r="S124" s="2">
        <v>7453</v>
      </c>
      <c r="T124" s="2">
        <v>7639</v>
      </c>
      <c r="U124" s="2">
        <v>8081</v>
      </c>
      <c r="V124" s="2">
        <v>8316</v>
      </c>
      <c r="W124" s="2">
        <v>8469</v>
      </c>
      <c r="X124" s="2">
        <v>8807</v>
      </c>
      <c r="Y124" s="2">
        <v>9083</v>
      </c>
      <c r="Z124" s="2">
        <v>8791</v>
      </c>
      <c r="AA124" s="2">
        <v>8880</v>
      </c>
      <c r="AB124" s="2">
        <v>8708</v>
      </c>
      <c r="AC124" s="2">
        <v>8737</v>
      </c>
      <c r="AD124" s="2">
        <v>8581</v>
      </c>
      <c r="AE124" s="2">
        <v>8491</v>
      </c>
      <c r="AF124" s="2">
        <v>8323</v>
      </c>
      <c r="AG124" s="2">
        <v>8260</v>
      </c>
      <c r="AH124" s="2">
        <v>8333</v>
      </c>
      <c r="AI124" s="2">
        <v>8392</v>
      </c>
      <c r="AJ124" s="2">
        <v>8467</v>
      </c>
      <c r="AK124" s="2">
        <v>8518</v>
      </c>
      <c r="AL124" s="2">
        <v>8575</v>
      </c>
      <c r="AM124" s="2">
        <v>8626</v>
      </c>
      <c r="AN124" s="2">
        <v>8686</v>
      </c>
      <c r="AO124" s="2">
        <v>8755</v>
      </c>
      <c r="AP124" s="2">
        <v>8830</v>
      </c>
      <c r="AQ124" s="2">
        <v>8929</v>
      </c>
      <c r="AR124" s="2">
        <v>9050</v>
      </c>
      <c r="AS124" s="2">
        <v>9183</v>
      </c>
      <c r="AT124" s="2">
        <v>9200</v>
      </c>
      <c r="AU124" s="2">
        <v>9224</v>
      </c>
      <c r="AV124" s="2">
        <v>9253</v>
      </c>
      <c r="AW124" s="2">
        <v>9286</v>
      </c>
      <c r="AX124" s="2">
        <v>9323</v>
      </c>
      <c r="AY124" s="2">
        <v>9365</v>
      </c>
      <c r="AZ124" s="2">
        <v>9400</v>
      </c>
      <c r="BA124" s="2">
        <v>9425</v>
      </c>
      <c r="BB124" s="2">
        <v>9448</v>
      </c>
      <c r="BC124" s="2">
        <v>9462</v>
      </c>
      <c r="BD124" s="2">
        <v>9465</v>
      </c>
      <c r="BE124" s="2">
        <v>9466</v>
      </c>
      <c r="BF124" s="2">
        <v>9456</v>
      </c>
      <c r="BG124" s="2">
        <v>9446</v>
      </c>
      <c r="BH124" s="2">
        <v>9428</v>
      </c>
      <c r="BI124" s="2">
        <v>9413</v>
      </c>
      <c r="BJ124" s="2">
        <v>9401</v>
      </c>
      <c r="BK124" s="2">
        <v>9389</v>
      </c>
      <c r="BL124" s="2">
        <v>9384</v>
      </c>
      <c r="BM124" s="2">
        <v>9388</v>
      </c>
      <c r="BN124" s="2">
        <v>9395</v>
      </c>
      <c r="BO124" s="2">
        <v>9402</v>
      </c>
      <c r="BP124" s="2">
        <v>9417</v>
      </c>
      <c r="BQ124" s="2">
        <v>9438</v>
      </c>
      <c r="BR124" s="2">
        <v>9464</v>
      </c>
      <c r="BS124" s="2">
        <v>9494</v>
      </c>
      <c r="BT124" s="2">
        <v>9524</v>
      </c>
      <c r="BU124" s="2">
        <v>9559</v>
      </c>
      <c r="BV124" s="2">
        <v>9595</v>
      </c>
      <c r="BW124" s="2">
        <v>9628</v>
      </c>
      <c r="BX124" s="2">
        <v>9661</v>
      </c>
      <c r="BY124" s="2">
        <v>9691</v>
      </c>
      <c r="BZ124" s="2">
        <v>9718</v>
      </c>
      <c r="CA124" s="2">
        <v>9753</v>
      </c>
      <c r="CB124" s="2">
        <v>9771</v>
      </c>
      <c r="CC124" s="2">
        <v>9791</v>
      </c>
      <c r="CD124" s="2">
        <v>9809</v>
      </c>
    </row>
    <row r="125" spans="1:83" x14ac:dyDescent="0.25">
      <c r="A125" s="2" t="str">
        <f>"4 jaar"</f>
        <v>4 jaar</v>
      </c>
      <c r="B125" s="2">
        <v>5783</v>
      </c>
      <c r="C125" s="2">
        <v>5726</v>
      </c>
      <c r="D125" s="2">
        <v>5861</v>
      </c>
      <c r="E125" s="2">
        <v>5766</v>
      </c>
      <c r="F125" s="2">
        <v>6045</v>
      </c>
      <c r="G125" s="2">
        <v>5933</v>
      </c>
      <c r="H125" s="2">
        <v>5996</v>
      </c>
      <c r="I125" s="2">
        <v>5886</v>
      </c>
      <c r="J125" s="2">
        <v>6032</v>
      </c>
      <c r="K125" s="2">
        <v>5947</v>
      </c>
      <c r="L125" s="2">
        <v>5931</v>
      </c>
      <c r="M125" s="2">
        <v>6336</v>
      </c>
      <c r="N125" s="2">
        <v>6302</v>
      </c>
      <c r="O125" s="2">
        <v>6386</v>
      </c>
      <c r="P125" s="2">
        <v>6510</v>
      </c>
      <c r="Q125" s="2">
        <v>6671</v>
      </c>
      <c r="R125" s="2">
        <v>6648</v>
      </c>
      <c r="S125" s="2">
        <v>6937</v>
      </c>
      <c r="T125" s="2">
        <v>7368</v>
      </c>
      <c r="U125" s="2">
        <v>7616</v>
      </c>
      <c r="V125" s="2">
        <v>8067</v>
      </c>
      <c r="W125" s="2">
        <v>8252</v>
      </c>
      <c r="X125" s="2">
        <v>8394</v>
      </c>
      <c r="Y125" s="2">
        <v>8659</v>
      </c>
      <c r="Z125" s="2">
        <v>8938</v>
      </c>
      <c r="AA125" s="2">
        <v>8642</v>
      </c>
      <c r="AB125" s="2">
        <v>8663</v>
      </c>
      <c r="AC125" s="2">
        <v>8556</v>
      </c>
      <c r="AD125" s="2">
        <v>8584</v>
      </c>
      <c r="AE125" s="2">
        <v>8436</v>
      </c>
      <c r="AF125" s="2">
        <v>8350</v>
      </c>
      <c r="AG125" s="2">
        <v>8181</v>
      </c>
      <c r="AH125" s="2">
        <v>8114</v>
      </c>
      <c r="AI125" s="2">
        <v>8176</v>
      </c>
      <c r="AJ125" s="2">
        <v>8224</v>
      </c>
      <c r="AK125" s="2">
        <v>8290</v>
      </c>
      <c r="AL125" s="2">
        <v>8331</v>
      </c>
      <c r="AM125" s="2">
        <v>8388</v>
      </c>
      <c r="AN125" s="2">
        <v>8438</v>
      </c>
      <c r="AO125" s="2">
        <v>8494</v>
      </c>
      <c r="AP125" s="2">
        <v>8560</v>
      </c>
      <c r="AQ125" s="2">
        <v>8632</v>
      </c>
      <c r="AR125" s="2">
        <v>8731</v>
      </c>
      <c r="AS125" s="2">
        <v>8851</v>
      </c>
      <c r="AT125" s="2">
        <v>8980</v>
      </c>
      <c r="AU125" s="2">
        <v>8997</v>
      </c>
      <c r="AV125" s="2">
        <v>9021</v>
      </c>
      <c r="AW125" s="2">
        <v>9050</v>
      </c>
      <c r="AX125" s="2">
        <v>9082</v>
      </c>
      <c r="AY125" s="2">
        <v>9118</v>
      </c>
      <c r="AZ125" s="2">
        <v>9159</v>
      </c>
      <c r="BA125" s="2">
        <v>9194</v>
      </c>
      <c r="BB125" s="2">
        <v>9219</v>
      </c>
      <c r="BC125" s="2">
        <v>9241</v>
      </c>
      <c r="BD125" s="2">
        <v>9254</v>
      </c>
      <c r="BE125" s="2">
        <v>9256</v>
      </c>
      <c r="BF125" s="2">
        <v>9257</v>
      </c>
      <c r="BG125" s="2">
        <v>9247</v>
      </c>
      <c r="BH125" s="2">
        <v>9237</v>
      </c>
      <c r="BI125" s="2">
        <v>9220</v>
      </c>
      <c r="BJ125" s="2">
        <v>9205</v>
      </c>
      <c r="BK125" s="2">
        <v>9192</v>
      </c>
      <c r="BL125" s="2">
        <v>9182</v>
      </c>
      <c r="BM125" s="2">
        <v>9176</v>
      </c>
      <c r="BN125" s="2">
        <v>9178</v>
      </c>
      <c r="BO125" s="2">
        <v>9185</v>
      </c>
      <c r="BP125" s="2">
        <v>9190</v>
      </c>
      <c r="BQ125" s="2">
        <v>9206</v>
      </c>
      <c r="BR125" s="2">
        <v>9225</v>
      </c>
      <c r="BS125" s="2">
        <v>9249</v>
      </c>
      <c r="BT125" s="2">
        <v>9276</v>
      </c>
      <c r="BU125" s="2">
        <v>9305</v>
      </c>
      <c r="BV125" s="2">
        <v>9341</v>
      </c>
      <c r="BW125" s="2">
        <v>9376</v>
      </c>
      <c r="BX125" s="2">
        <v>9406</v>
      </c>
      <c r="BY125" s="2">
        <v>9441</v>
      </c>
      <c r="BZ125" s="2">
        <v>9470</v>
      </c>
      <c r="CA125" s="2">
        <v>9494</v>
      </c>
      <c r="CB125" s="2">
        <v>9526</v>
      </c>
      <c r="CC125" s="2">
        <v>9545</v>
      </c>
      <c r="CD125" s="2">
        <v>9565</v>
      </c>
    </row>
    <row r="126" spans="1:83" x14ac:dyDescent="0.25">
      <c r="A126" s="2" t="str">
        <f>"5 jaar"</f>
        <v>5 jaar</v>
      </c>
      <c r="B126" s="2">
        <v>5519</v>
      </c>
      <c r="C126" s="2">
        <v>5664</v>
      </c>
      <c r="D126" s="2">
        <v>5665</v>
      </c>
      <c r="E126" s="2">
        <v>5754</v>
      </c>
      <c r="F126" s="2">
        <v>5734</v>
      </c>
      <c r="G126" s="2">
        <v>5937</v>
      </c>
      <c r="H126" s="2">
        <v>5869</v>
      </c>
      <c r="I126" s="2">
        <v>5937</v>
      </c>
      <c r="J126" s="2">
        <v>5814</v>
      </c>
      <c r="K126" s="2">
        <v>6030</v>
      </c>
      <c r="L126" s="2">
        <v>5898</v>
      </c>
      <c r="M126" s="2">
        <v>5961</v>
      </c>
      <c r="N126" s="2">
        <v>6306</v>
      </c>
      <c r="O126" s="2">
        <v>6200</v>
      </c>
      <c r="P126" s="2">
        <v>6287</v>
      </c>
      <c r="Q126" s="2">
        <v>6493</v>
      </c>
      <c r="R126" s="2">
        <v>6672</v>
      </c>
      <c r="S126" s="2">
        <v>6573</v>
      </c>
      <c r="T126" s="2">
        <v>6888</v>
      </c>
      <c r="U126" s="2">
        <v>7301</v>
      </c>
      <c r="V126" s="2">
        <v>7583</v>
      </c>
      <c r="W126" s="2">
        <v>8023</v>
      </c>
      <c r="X126" s="2">
        <v>8161</v>
      </c>
      <c r="Y126" s="2">
        <v>8270</v>
      </c>
      <c r="Z126" s="2">
        <v>8522</v>
      </c>
      <c r="AA126" s="2">
        <v>8827</v>
      </c>
      <c r="AB126" s="2">
        <v>8477</v>
      </c>
      <c r="AC126" s="2">
        <v>8507</v>
      </c>
      <c r="AD126" s="2">
        <v>8418</v>
      </c>
      <c r="AE126" s="2">
        <v>8445</v>
      </c>
      <c r="AF126" s="2">
        <v>8304</v>
      </c>
      <c r="AG126" s="2">
        <v>8216</v>
      </c>
      <c r="AH126" s="2">
        <v>8047</v>
      </c>
      <c r="AI126" s="2">
        <v>7972</v>
      </c>
      <c r="AJ126" s="2">
        <v>8027</v>
      </c>
      <c r="AK126" s="2">
        <v>8065</v>
      </c>
      <c r="AL126" s="2">
        <v>8123</v>
      </c>
      <c r="AM126" s="2">
        <v>8164</v>
      </c>
      <c r="AN126" s="2">
        <v>8220</v>
      </c>
      <c r="AO126" s="2">
        <v>8263</v>
      </c>
      <c r="AP126" s="2">
        <v>8316</v>
      </c>
      <c r="AQ126" s="2">
        <v>8383</v>
      </c>
      <c r="AR126" s="2">
        <v>8456</v>
      </c>
      <c r="AS126" s="2">
        <v>8554</v>
      </c>
      <c r="AT126" s="2">
        <v>8671</v>
      </c>
      <c r="AU126" s="2">
        <v>8798</v>
      </c>
      <c r="AV126" s="2">
        <v>8816</v>
      </c>
      <c r="AW126" s="2">
        <v>8839</v>
      </c>
      <c r="AX126" s="2">
        <v>8867</v>
      </c>
      <c r="AY126" s="2">
        <v>8897</v>
      </c>
      <c r="AZ126" s="2">
        <v>8933</v>
      </c>
      <c r="BA126" s="2">
        <v>8975</v>
      </c>
      <c r="BB126" s="2">
        <v>9008</v>
      </c>
      <c r="BC126" s="2">
        <v>9033</v>
      </c>
      <c r="BD126" s="2">
        <v>9054</v>
      </c>
      <c r="BE126" s="2">
        <v>9067</v>
      </c>
      <c r="BF126" s="2">
        <v>9068</v>
      </c>
      <c r="BG126" s="2">
        <v>9070</v>
      </c>
      <c r="BH126" s="2">
        <v>9060</v>
      </c>
      <c r="BI126" s="2">
        <v>9050</v>
      </c>
      <c r="BJ126" s="2">
        <v>9033</v>
      </c>
      <c r="BK126" s="2">
        <v>9020</v>
      </c>
      <c r="BL126" s="2">
        <v>9006</v>
      </c>
      <c r="BM126" s="2">
        <v>8996</v>
      </c>
      <c r="BN126" s="2">
        <v>8991</v>
      </c>
      <c r="BO126" s="2">
        <v>8991</v>
      </c>
      <c r="BP126" s="2">
        <v>8999</v>
      </c>
      <c r="BQ126" s="2">
        <v>9002</v>
      </c>
      <c r="BR126" s="2">
        <v>9018</v>
      </c>
      <c r="BS126" s="2">
        <v>9035</v>
      </c>
      <c r="BT126" s="2">
        <v>9060</v>
      </c>
      <c r="BU126" s="2">
        <v>9086</v>
      </c>
      <c r="BV126" s="2">
        <v>9112</v>
      </c>
      <c r="BW126" s="2">
        <v>9148</v>
      </c>
      <c r="BX126" s="2">
        <v>9180</v>
      </c>
      <c r="BY126" s="2">
        <v>9210</v>
      </c>
      <c r="BZ126" s="2">
        <v>9243</v>
      </c>
      <c r="CA126" s="2">
        <v>9270</v>
      </c>
      <c r="CB126" s="2">
        <v>9292</v>
      </c>
      <c r="CC126" s="2">
        <v>9322</v>
      </c>
      <c r="CD126" s="2">
        <v>9341</v>
      </c>
    </row>
    <row r="127" spans="1:83" x14ac:dyDescent="0.25">
      <c r="A127" s="2" t="str">
        <f>"6 jaar"</f>
        <v>6 jaar</v>
      </c>
      <c r="B127" s="2">
        <v>5581</v>
      </c>
      <c r="C127" s="2">
        <v>5411</v>
      </c>
      <c r="D127" s="2">
        <v>5557</v>
      </c>
      <c r="E127" s="2">
        <v>5572</v>
      </c>
      <c r="F127" s="2">
        <v>5692</v>
      </c>
      <c r="G127" s="2">
        <v>5624</v>
      </c>
      <c r="H127" s="2">
        <v>5863</v>
      </c>
      <c r="I127" s="2">
        <v>5824</v>
      </c>
      <c r="J127" s="2">
        <v>5882</v>
      </c>
      <c r="K127" s="2">
        <v>5833</v>
      </c>
      <c r="L127" s="2">
        <v>5904</v>
      </c>
      <c r="M127" s="2">
        <v>5911</v>
      </c>
      <c r="N127" s="2">
        <v>5971</v>
      </c>
      <c r="O127" s="2">
        <v>6212</v>
      </c>
      <c r="P127" s="2">
        <v>6099</v>
      </c>
      <c r="Q127" s="2">
        <v>6254</v>
      </c>
      <c r="R127" s="2">
        <v>6432</v>
      </c>
      <c r="S127" s="2">
        <v>6590</v>
      </c>
      <c r="T127" s="2">
        <v>6539</v>
      </c>
      <c r="U127" s="2">
        <v>6888</v>
      </c>
      <c r="V127" s="2">
        <v>7291</v>
      </c>
      <c r="W127" s="2">
        <v>7575</v>
      </c>
      <c r="X127" s="2">
        <v>7940</v>
      </c>
      <c r="Y127" s="2">
        <v>8062</v>
      </c>
      <c r="Z127" s="2">
        <v>8154</v>
      </c>
      <c r="AA127" s="2">
        <v>8435</v>
      </c>
      <c r="AB127" s="2">
        <v>8599</v>
      </c>
      <c r="AC127" s="2">
        <v>8289</v>
      </c>
      <c r="AD127" s="2">
        <v>8342</v>
      </c>
      <c r="AE127" s="2">
        <v>8252</v>
      </c>
      <c r="AF127" s="2">
        <v>8278</v>
      </c>
      <c r="AG127" s="2">
        <v>8137</v>
      </c>
      <c r="AH127" s="2">
        <v>8048</v>
      </c>
      <c r="AI127" s="2">
        <v>7872</v>
      </c>
      <c r="AJ127" s="2">
        <v>7791</v>
      </c>
      <c r="AK127" s="2">
        <v>7841</v>
      </c>
      <c r="AL127" s="2">
        <v>7875</v>
      </c>
      <c r="AM127" s="2">
        <v>7931</v>
      </c>
      <c r="AN127" s="2">
        <v>7971</v>
      </c>
      <c r="AO127" s="2">
        <v>8025</v>
      </c>
      <c r="AP127" s="2">
        <v>8070</v>
      </c>
      <c r="AQ127" s="2">
        <v>8121</v>
      </c>
      <c r="AR127" s="2">
        <v>8187</v>
      </c>
      <c r="AS127" s="2">
        <v>8260</v>
      </c>
      <c r="AT127" s="2">
        <v>8355</v>
      </c>
      <c r="AU127" s="2">
        <v>8471</v>
      </c>
      <c r="AV127" s="2">
        <v>8594</v>
      </c>
      <c r="AW127" s="2">
        <v>8611</v>
      </c>
      <c r="AX127" s="2">
        <v>8634</v>
      </c>
      <c r="AY127" s="2">
        <v>8662</v>
      </c>
      <c r="AZ127" s="2">
        <v>8690</v>
      </c>
      <c r="BA127" s="2">
        <v>8726</v>
      </c>
      <c r="BB127" s="2">
        <v>8767</v>
      </c>
      <c r="BC127" s="2">
        <v>8799</v>
      </c>
      <c r="BD127" s="2">
        <v>8824</v>
      </c>
      <c r="BE127" s="2">
        <v>8845</v>
      </c>
      <c r="BF127" s="2">
        <v>8857</v>
      </c>
      <c r="BG127" s="2">
        <v>8859</v>
      </c>
      <c r="BH127" s="2">
        <v>8860</v>
      </c>
      <c r="BI127" s="2">
        <v>8850</v>
      </c>
      <c r="BJ127" s="2">
        <v>8837</v>
      </c>
      <c r="BK127" s="2">
        <v>8820</v>
      </c>
      <c r="BL127" s="2">
        <v>8808</v>
      </c>
      <c r="BM127" s="2">
        <v>8793</v>
      </c>
      <c r="BN127" s="2">
        <v>8783</v>
      </c>
      <c r="BO127" s="2">
        <v>8780</v>
      </c>
      <c r="BP127" s="2">
        <v>8776</v>
      </c>
      <c r="BQ127" s="2">
        <v>8785</v>
      </c>
      <c r="BR127" s="2">
        <v>8786</v>
      </c>
      <c r="BS127" s="2">
        <v>8803</v>
      </c>
      <c r="BT127" s="2">
        <v>8818</v>
      </c>
      <c r="BU127" s="2">
        <v>8842</v>
      </c>
      <c r="BV127" s="2">
        <v>8867</v>
      </c>
      <c r="BW127" s="2">
        <v>8894</v>
      </c>
      <c r="BX127" s="2">
        <v>8930</v>
      </c>
      <c r="BY127" s="2">
        <v>8959</v>
      </c>
      <c r="BZ127" s="2">
        <v>8989</v>
      </c>
      <c r="CA127" s="2">
        <v>9021</v>
      </c>
      <c r="CB127" s="2">
        <v>9047</v>
      </c>
      <c r="CC127" s="2">
        <v>9069</v>
      </c>
      <c r="CD127" s="2">
        <v>9097</v>
      </c>
    </row>
    <row r="128" spans="1:83" x14ac:dyDescent="0.25">
      <c r="A128" s="2" t="str">
        <f>"7 jaar"</f>
        <v>7 jaar</v>
      </c>
      <c r="B128" s="2">
        <v>5429</v>
      </c>
      <c r="C128" s="2">
        <v>5481</v>
      </c>
      <c r="D128" s="2">
        <v>5359</v>
      </c>
      <c r="E128" s="2">
        <v>5476</v>
      </c>
      <c r="F128" s="2">
        <v>5546</v>
      </c>
      <c r="G128" s="2">
        <v>5628</v>
      </c>
      <c r="H128" s="2">
        <v>5591</v>
      </c>
      <c r="I128" s="2">
        <v>5848</v>
      </c>
      <c r="J128" s="2">
        <v>5743</v>
      </c>
      <c r="K128" s="2">
        <v>5860</v>
      </c>
      <c r="L128" s="2">
        <v>5797</v>
      </c>
      <c r="M128" s="2">
        <v>5916</v>
      </c>
      <c r="N128" s="2">
        <v>5893</v>
      </c>
      <c r="O128" s="2">
        <v>5910</v>
      </c>
      <c r="P128" s="2">
        <v>6169</v>
      </c>
      <c r="Q128" s="2">
        <v>6071</v>
      </c>
      <c r="R128" s="2">
        <v>6212</v>
      </c>
      <c r="S128" s="2">
        <v>6391</v>
      </c>
      <c r="T128" s="2">
        <v>6537</v>
      </c>
      <c r="U128" s="2">
        <v>6512</v>
      </c>
      <c r="V128" s="2">
        <v>6937</v>
      </c>
      <c r="W128" s="2">
        <v>7284</v>
      </c>
      <c r="X128" s="2">
        <v>7506</v>
      </c>
      <c r="Y128" s="2">
        <v>7859</v>
      </c>
      <c r="Z128" s="2">
        <v>7944</v>
      </c>
      <c r="AA128" s="2">
        <v>8074</v>
      </c>
      <c r="AB128" s="2">
        <v>8285</v>
      </c>
      <c r="AC128" s="2">
        <v>8513</v>
      </c>
      <c r="AD128" s="2">
        <v>8191</v>
      </c>
      <c r="AE128" s="2">
        <v>8244</v>
      </c>
      <c r="AF128" s="2">
        <v>8152</v>
      </c>
      <c r="AG128" s="2">
        <v>8169</v>
      </c>
      <c r="AH128" s="2">
        <v>8030</v>
      </c>
      <c r="AI128" s="2">
        <v>7939</v>
      </c>
      <c r="AJ128" s="2">
        <v>7760</v>
      </c>
      <c r="AK128" s="2">
        <v>7678</v>
      </c>
      <c r="AL128" s="2">
        <v>7722</v>
      </c>
      <c r="AM128" s="2">
        <v>7755</v>
      </c>
      <c r="AN128" s="2">
        <v>7808</v>
      </c>
      <c r="AO128" s="2">
        <v>7847</v>
      </c>
      <c r="AP128" s="2">
        <v>7900</v>
      </c>
      <c r="AQ128" s="2">
        <v>7944</v>
      </c>
      <c r="AR128" s="2">
        <v>7994</v>
      </c>
      <c r="AS128" s="2">
        <v>8058</v>
      </c>
      <c r="AT128" s="2">
        <v>8130</v>
      </c>
      <c r="AU128" s="2">
        <v>8221</v>
      </c>
      <c r="AV128" s="2">
        <v>8331</v>
      </c>
      <c r="AW128" s="2">
        <v>8456</v>
      </c>
      <c r="AX128" s="2">
        <v>8472</v>
      </c>
      <c r="AY128" s="2">
        <v>8497</v>
      </c>
      <c r="AZ128" s="2">
        <v>8525</v>
      </c>
      <c r="BA128" s="2">
        <v>8551</v>
      </c>
      <c r="BB128" s="2">
        <v>8586</v>
      </c>
      <c r="BC128" s="2">
        <v>8628</v>
      </c>
      <c r="BD128" s="2">
        <v>8659</v>
      </c>
      <c r="BE128" s="2">
        <v>8683</v>
      </c>
      <c r="BF128" s="2">
        <v>8702</v>
      </c>
      <c r="BG128" s="2">
        <v>8714</v>
      </c>
      <c r="BH128" s="2">
        <v>8719</v>
      </c>
      <c r="BI128" s="2">
        <v>8719</v>
      </c>
      <c r="BJ128" s="2">
        <v>8708</v>
      </c>
      <c r="BK128" s="2">
        <v>8695</v>
      </c>
      <c r="BL128" s="2">
        <v>8678</v>
      </c>
      <c r="BM128" s="2">
        <v>8665</v>
      </c>
      <c r="BN128" s="2">
        <v>8651</v>
      </c>
      <c r="BO128" s="2">
        <v>8639</v>
      </c>
      <c r="BP128" s="2">
        <v>8636</v>
      </c>
      <c r="BQ128" s="2">
        <v>8633</v>
      </c>
      <c r="BR128" s="2">
        <v>8643</v>
      </c>
      <c r="BS128" s="2">
        <v>8643</v>
      </c>
      <c r="BT128" s="2">
        <v>8657</v>
      </c>
      <c r="BU128" s="2">
        <v>8673</v>
      </c>
      <c r="BV128" s="2">
        <v>8696</v>
      </c>
      <c r="BW128" s="2">
        <v>8721</v>
      </c>
      <c r="BX128" s="2">
        <v>8750</v>
      </c>
      <c r="BY128" s="2">
        <v>8780</v>
      </c>
      <c r="BZ128" s="2">
        <v>8809</v>
      </c>
      <c r="CA128" s="2">
        <v>8839</v>
      </c>
      <c r="CB128" s="2">
        <v>8870</v>
      </c>
      <c r="CC128" s="2">
        <v>8894</v>
      </c>
      <c r="CD128" s="2">
        <v>8916</v>
      </c>
    </row>
    <row r="129" spans="1:82" x14ac:dyDescent="0.25">
      <c r="A129" s="2" t="str">
        <f>"8 jaar"</f>
        <v>8 jaar</v>
      </c>
      <c r="B129" s="2">
        <v>5493</v>
      </c>
      <c r="C129" s="2">
        <v>5335</v>
      </c>
      <c r="D129" s="2">
        <v>5407</v>
      </c>
      <c r="E129" s="2">
        <v>5290</v>
      </c>
      <c r="F129" s="2">
        <v>5424</v>
      </c>
      <c r="G129" s="2">
        <v>5490</v>
      </c>
      <c r="H129" s="2">
        <v>5586</v>
      </c>
      <c r="I129" s="2">
        <v>5556</v>
      </c>
      <c r="J129" s="2">
        <v>5805</v>
      </c>
      <c r="K129" s="2">
        <v>5722</v>
      </c>
      <c r="L129" s="2">
        <v>5814</v>
      </c>
      <c r="M129" s="2">
        <v>5867</v>
      </c>
      <c r="N129" s="2">
        <v>5928</v>
      </c>
      <c r="O129" s="2">
        <v>5831</v>
      </c>
      <c r="P129" s="2">
        <v>5844</v>
      </c>
      <c r="Q129" s="2">
        <v>6156</v>
      </c>
      <c r="R129" s="2">
        <v>5997</v>
      </c>
      <c r="S129" s="2">
        <v>6203</v>
      </c>
      <c r="T129" s="2">
        <v>6370</v>
      </c>
      <c r="U129" s="2">
        <v>6460</v>
      </c>
      <c r="V129" s="2">
        <v>6558</v>
      </c>
      <c r="W129" s="2">
        <v>6929</v>
      </c>
      <c r="X129" s="2">
        <v>7242</v>
      </c>
      <c r="Y129" s="2">
        <v>7443</v>
      </c>
      <c r="Z129" s="2">
        <v>7701</v>
      </c>
      <c r="AA129" s="2">
        <v>7884</v>
      </c>
      <c r="AB129" s="2">
        <v>7993</v>
      </c>
      <c r="AC129" s="2">
        <v>8116</v>
      </c>
      <c r="AD129" s="2">
        <v>8376</v>
      </c>
      <c r="AE129" s="2">
        <v>8065</v>
      </c>
      <c r="AF129" s="2">
        <v>8115</v>
      </c>
      <c r="AG129" s="2">
        <v>8015</v>
      </c>
      <c r="AH129" s="2">
        <v>8025</v>
      </c>
      <c r="AI129" s="2">
        <v>7883</v>
      </c>
      <c r="AJ129" s="2">
        <v>7792</v>
      </c>
      <c r="AK129" s="2">
        <v>7611</v>
      </c>
      <c r="AL129" s="2">
        <v>7525</v>
      </c>
      <c r="AM129" s="2">
        <v>7569</v>
      </c>
      <c r="AN129" s="2">
        <v>7601</v>
      </c>
      <c r="AO129" s="2">
        <v>7652</v>
      </c>
      <c r="AP129" s="2">
        <v>7691</v>
      </c>
      <c r="AQ129" s="2">
        <v>7745</v>
      </c>
      <c r="AR129" s="2">
        <v>7789</v>
      </c>
      <c r="AS129" s="2">
        <v>7839</v>
      </c>
      <c r="AT129" s="2">
        <v>7905</v>
      </c>
      <c r="AU129" s="2">
        <v>7976</v>
      </c>
      <c r="AV129" s="2">
        <v>8063</v>
      </c>
      <c r="AW129" s="2">
        <v>8172</v>
      </c>
      <c r="AX129" s="2">
        <v>8289</v>
      </c>
      <c r="AY129" s="2">
        <v>8306</v>
      </c>
      <c r="AZ129" s="2">
        <v>8331</v>
      </c>
      <c r="BA129" s="2">
        <v>8359</v>
      </c>
      <c r="BB129" s="2">
        <v>8383</v>
      </c>
      <c r="BC129" s="2">
        <v>8419</v>
      </c>
      <c r="BD129" s="2">
        <v>8460</v>
      </c>
      <c r="BE129" s="2">
        <v>8492</v>
      </c>
      <c r="BF129" s="2">
        <v>8513</v>
      </c>
      <c r="BG129" s="2">
        <v>8532</v>
      </c>
      <c r="BH129" s="2">
        <v>8544</v>
      </c>
      <c r="BI129" s="2">
        <v>8548</v>
      </c>
      <c r="BJ129" s="2">
        <v>8547</v>
      </c>
      <c r="BK129" s="2">
        <v>8536</v>
      </c>
      <c r="BL129" s="2">
        <v>8524</v>
      </c>
      <c r="BM129" s="2">
        <v>8506</v>
      </c>
      <c r="BN129" s="2">
        <v>8493</v>
      </c>
      <c r="BO129" s="2">
        <v>8478</v>
      </c>
      <c r="BP129" s="2">
        <v>8467</v>
      </c>
      <c r="BQ129" s="2">
        <v>8465</v>
      </c>
      <c r="BR129" s="2">
        <v>8461</v>
      </c>
      <c r="BS129" s="2">
        <v>8471</v>
      </c>
      <c r="BT129" s="2">
        <v>8473</v>
      </c>
      <c r="BU129" s="2">
        <v>8486</v>
      </c>
      <c r="BV129" s="2">
        <v>8502</v>
      </c>
      <c r="BW129" s="2">
        <v>8523</v>
      </c>
      <c r="BX129" s="2">
        <v>8548</v>
      </c>
      <c r="BY129" s="2">
        <v>8575</v>
      </c>
      <c r="BZ129" s="2">
        <v>8603</v>
      </c>
      <c r="CA129" s="2">
        <v>8632</v>
      </c>
      <c r="CB129" s="2">
        <v>8662</v>
      </c>
      <c r="CC129" s="2">
        <v>8691</v>
      </c>
      <c r="CD129" s="2">
        <v>8715</v>
      </c>
    </row>
    <row r="130" spans="1:82" x14ac:dyDescent="0.25">
      <c r="A130" s="2" t="str">
        <f>"9 jaar"</f>
        <v>9 jaar</v>
      </c>
      <c r="B130" s="2">
        <v>5741</v>
      </c>
      <c r="C130" s="2">
        <v>5441</v>
      </c>
      <c r="D130" s="2">
        <v>5262</v>
      </c>
      <c r="E130" s="2">
        <v>5347</v>
      </c>
      <c r="F130" s="2">
        <v>5266</v>
      </c>
      <c r="G130" s="2">
        <v>5334</v>
      </c>
      <c r="H130" s="2">
        <v>5454</v>
      </c>
      <c r="I130" s="2">
        <v>5573</v>
      </c>
      <c r="J130" s="2">
        <v>5511</v>
      </c>
      <c r="K130" s="2">
        <v>5807</v>
      </c>
      <c r="L130" s="2">
        <v>5704</v>
      </c>
      <c r="M130" s="2">
        <v>5823</v>
      </c>
      <c r="N130" s="2">
        <v>5888</v>
      </c>
      <c r="O130" s="2">
        <v>5882</v>
      </c>
      <c r="P130" s="2">
        <v>5823</v>
      </c>
      <c r="Q130" s="2">
        <v>5887</v>
      </c>
      <c r="R130" s="2">
        <v>6083</v>
      </c>
      <c r="S130" s="2">
        <v>5943</v>
      </c>
      <c r="T130" s="2">
        <v>6205</v>
      </c>
      <c r="U130" s="2">
        <v>6423</v>
      </c>
      <c r="V130" s="2">
        <v>6523</v>
      </c>
      <c r="W130" s="2">
        <v>6530</v>
      </c>
      <c r="X130" s="2">
        <v>6915</v>
      </c>
      <c r="Y130" s="2">
        <v>7153</v>
      </c>
      <c r="Z130" s="2">
        <v>7378</v>
      </c>
      <c r="AA130" s="2">
        <v>7634</v>
      </c>
      <c r="AB130" s="2">
        <v>7737</v>
      </c>
      <c r="AC130" s="2">
        <v>7871</v>
      </c>
      <c r="AD130" s="2">
        <v>8017</v>
      </c>
      <c r="AE130" s="2">
        <v>8272</v>
      </c>
      <c r="AF130" s="2">
        <v>7969</v>
      </c>
      <c r="AG130" s="2">
        <v>8012</v>
      </c>
      <c r="AH130" s="2">
        <v>7908</v>
      </c>
      <c r="AI130" s="2">
        <v>7912</v>
      </c>
      <c r="AJ130" s="2">
        <v>7769</v>
      </c>
      <c r="AK130" s="2">
        <v>7678</v>
      </c>
      <c r="AL130" s="2">
        <v>7498</v>
      </c>
      <c r="AM130" s="2">
        <v>7412</v>
      </c>
      <c r="AN130" s="2">
        <v>7455</v>
      </c>
      <c r="AO130" s="2">
        <v>7487</v>
      </c>
      <c r="AP130" s="2">
        <v>7534</v>
      </c>
      <c r="AQ130" s="2">
        <v>7573</v>
      </c>
      <c r="AR130" s="2">
        <v>7629</v>
      </c>
      <c r="AS130" s="2">
        <v>7671</v>
      </c>
      <c r="AT130" s="2">
        <v>7721</v>
      </c>
      <c r="AU130" s="2">
        <v>7785</v>
      </c>
      <c r="AV130" s="2">
        <v>7855</v>
      </c>
      <c r="AW130" s="2">
        <v>7943</v>
      </c>
      <c r="AX130" s="2">
        <v>8049</v>
      </c>
      <c r="AY130" s="2">
        <v>8161</v>
      </c>
      <c r="AZ130" s="2">
        <v>8178</v>
      </c>
      <c r="BA130" s="2">
        <v>8205</v>
      </c>
      <c r="BB130" s="2">
        <v>8232</v>
      </c>
      <c r="BC130" s="2">
        <v>8256</v>
      </c>
      <c r="BD130" s="2">
        <v>8289</v>
      </c>
      <c r="BE130" s="2">
        <v>8329</v>
      </c>
      <c r="BF130" s="2">
        <v>8360</v>
      </c>
      <c r="BG130" s="2">
        <v>8382</v>
      </c>
      <c r="BH130" s="2">
        <v>8401</v>
      </c>
      <c r="BI130" s="2">
        <v>8411</v>
      </c>
      <c r="BJ130" s="2">
        <v>8416</v>
      </c>
      <c r="BK130" s="2">
        <v>8414</v>
      </c>
      <c r="BL130" s="2">
        <v>8404</v>
      </c>
      <c r="BM130" s="2">
        <v>8391</v>
      </c>
      <c r="BN130" s="2">
        <v>8373</v>
      </c>
      <c r="BO130" s="2">
        <v>8361</v>
      </c>
      <c r="BP130" s="2">
        <v>8347</v>
      </c>
      <c r="BQ130" s="2">
        <v>8335</v>
      </c>
      <c r="BR130" s="2">
        <v>8333</v>
      </c>
      <c r="BS130" s="2">
        <v>8331</v>
      </c>
      <c r="BT130" s="2">
        <v>8339</v>
      </c>
      <c r="BU130" s="2">
        <v>8343</v>
      </c>
      <c r="BV130" s="2">
        <v>8352</v>
      </c>
      <c r="BW130" s="2">
        <v>8368</v>
      </c>
      <c r="BX130" s="2">
        <v>8388</v>
      </c>
      <c r="BY130" s="2">
        <v>8412</v>
      </c>
      <c r="BZ130" s="2">
        <v>8439</v>
      </c>
      <c r="CA130" s="2">
        <v>8465</v>
      </c>
      <c r="CB130" s="2">
        <v>8493</v>
      </c>
      <c r="CC130" s="2">
        <v>8522</v>
      </c>
      <c r="CD130" s="2">
        <v>8551</v>
      </c>
    </row>
    <row r="131" spans="1:82" x14ac:dyDescent="0.25">
      <c r="A131" s="2" t="str">
        <f>"10 jaar"</f>
        <v>10 jaar</v>
      </c>
      <c r="B131" s="2">
        <v>5624</v>
      </c>
      <c r="C131" s="2">
        <v>5669</v>
      </c>
      <c r="D131" s="2">
        <v>5388</v>
      </c>
      <c r="E131" s="2">
        <v>5227</v>
      </c>
      <c r="F131" s="2">
        <v>5291</v>
      </c>
      <c r="G131" s="2">
        <v>5239</v>
      </c>
      <c r="H131" s="2">
        <v>5301</v>
      </c>
      <c r="I131" s="2">
        <v>5436</v>
      </c>
      <c r="J131" s="2">
        <v>5537</v>
      </c>
      <c r="K131" s="2">
        <v>5535</v>
      </c>
      <c r="L131" s="2">
        <v>5763</v>
      </c>
      <c r="M131" s="2">
        <v>5691</v>
      </c>
      <c r="N131" s="2">
        <v>5842</v>
      </c>
      <c r="O131" s="2">
        <v>5868</v>
      </c>
      <c r="P131" s="2">
        <v>5873</v>
      </c>
      <c r="Q131" s="2">
        <v>5848</v>
      </c>
      <c r="R131" s="2">
        <v>5853</v>
      </c>
      <c r="S131" s="2">
        <v>6044</v>
      </c>
      <c r="T131" s="2">
        <v>5925</v>
      </c>
      <c r="U131" s="2">
        <v>6244</v>
      </c>
      <c r="V131" s="2">
        <v>6483</v>
      </c>
      <c r="W131" s="2">
        <v>6506</v>
      </c>
      <c r="X131" s="2">
        <v>6519</v>
      </c>
      <c r="Y131" s="2">
        <v>6868</v>
      </c>
      <c r="Z131" s="2">
        <v>7095</v>
      </c>
      <c r="AA131" s="2">
        <v>7290</v>
      </c>
      <c r="AB131" s="2">
        <v>7510</v>
      </c>
      <c r="AC131" s="2">
        <v>7648</v>
      </c>
      <c r="AD131" s="2">
        <v>7756</v>
      </c>
      <c r="AE131" s="2">
        <v>7894</v>
      </c>
      <c r="AF131" s="2">
        <v>8142</v>
      </c>
      <c r="AG131" s="2">
        <v>7841</v>
      </c>
      <c r="AH131" s="2">
        <v>7876</v>
      </c>
      <c r="AI131" s="2">
        <v>7768</v>
      </c>
      <c r="AJ131" s="2">
        <v>7767</v>
      </c>
      <c r="AK131" s="2">
        <v>7628</v>
      </c>
      <c r="AL131" s="2">
        <v>7535</v>
      </c>
      <c r="AM131" s="2">
        <v>7362</v>
      </c>
      <c r="AN131" s="2">
        <v>7276</v>
      </c>
      <c r="AO131" s="2">
        <v>7319</v>
      </c>
      <c r="AP131" s="2">
        <v>7349</v>
      </c>
      <c r="AQ131" s="2">
        <v>7396</v>
      </c>
      <c r="AR131" s="2">
        <v>7433</v>
      </c>
      <c r="AS131" s="2">
        <v>7488</v>
      </c>
      <c r="AT131" s="2">
        <v>7529</v>
      </c>
      <c r="AU131" s="2">
        <v>7580</v>
      </c>
      <c r="AV131" s="2">
        <v>7639</v>
      </c>
      <c r="AW131" s="2">
        <v>7707</v>
      </c>
      <c r="AX131" s="2">
        <v>7795</v>
      </c>
      <c r="AY131" s="2">
        <v>7899</v>
      </c>
      <c r="AZ131" s="2">
        <v>8007</v>
      </c>
      <c r="BA131" s="2">
        <v>8024</v>
      </c>
      <c r="BB131" s="2">
        <v>8049</v>
      </c>
      <c r="BC131" s="2">
        <v>8078</v>
      </c>
      <c r="BD131" s="2">
        <v>8101</v>
      </c>
      <c r="BE131" s="2">
        <v>8132</v>
      </c>
      <c r="BF131" s="2">
        <v>8173</v>
      </c>
      <c r="BG131" s="2">
        <v>8202</v>
      </c>
      <c r="BH131" s="2">
        <v>8225</v>
      </c>
      <c r="BI131" s="2">
        <v>8245</v>
      </c>
      <c r="BJ131" s="2">
        <v>8254</v>
      </c>
      <c r="BK131" s="2">
        <v>8259</v>
      </c>
      <c r="BL131" s="2">
        <v>8256</v>
      </c>
      <c r="BM131" s="2">
        <v>8247</v>
      </c>
      <c r="BN131" s="2">
        <v>8233</v>
      </c>
      <c r="BO131" s="2">
        <v>8216</v>
      </c>
      <c r="BP131" s="2">
        <v>8202</v>
      </c>
      <c r="BQ131" s="2">
        <v>8189</v>
      </c>
      <c r="BR131" s="2">
        <v>8176</v>
      </c>
      <c r="BS131" s="2">
        <v>8173</v>
      </c>
      <c r="BT131" s="2">
        <v>8172</v>
      </c>
      <c r="BU131" s="2">
        <v>8180</v>
      </c>
      <c r="BV131" s="2">
        <v>8182</v>
      </c>
      <c r="BW131" s="2">
        <v>8193</v>
      </c>
      <c r="BX131" s="2">
        <v>8208</v>
      </c>
      <c r="BY131" s="2">
        <v>8227</v>
      </c>
      <c r="BZ131" s="2">
        <v>8250</v>
      </c>
      <c r="CA131" s="2">
        <v>8278</v>
      </c>
      <c r="CB131" s="2">
        <v>8302</v>
      </c>
      <c r="CC131" s="2">
        <v>8327</v>
      </c>
      <c r="CD131" s="2">
        <v>8358</v>
      </c>
    </row>
    <row r="132" spans="1:82" x14ac:dyDescent="0.25">
      <c r="A132" s="2" t="str">
        <f>"11 jaar"</f>
        <v>11 jaar</v>
      </c>
      <c r="B132" s="2">
        <v>5586</v>
      </c>
      <c r="C132" s="2">
        <v>5535</v>
      </c>
      <c r="D132" s="2">
        <v>5635</v>
      </c>
      <c r="E132" s="2">
        <v>5326</v>
      </c>
      <c r="F132" s="2">
        <v>5216</v>
      </c>
      <c r="G132" s="2">
        <v>5234</v>
      </c>
      <c r="H132" s="2">
        <v>5251</v>
      </c>
      <c r="I132" s="2">
        <v>5302</v>
      </c>
      <c r="J132" s="2">
        <v>5390</v>
      </c>
      <c r="K132" s="2">
        <v>5540</v>
      </c>
      <c r="L132" s="2">
        <v>5527</v>
      </c>
      <c r="M132" s="2">
        <v>5779</v>
      </c>
      <c r="N132" s="2">
        <v>5740</v>
      </c>
      <c r="O132" s="2">
        <v>5806</v>
      </c>
      <c r="P132" s="2">
        <v>5808</v>
      </c>
      <c r="Q132" s="2">
        <v>5854</v>
      </c>
      <c r="R132" s="2">
        <v>5817</v>
      </c>
      <c r="S132" s="2">
        <v>5841</v>
      </c>
      <c r="T132" s="2">
        <v>6091</v>
      </c>
      <c r="U132" s="2">
        <v>5953</v>
      </c>
      <c r="V132" s="2">
        <v>6302</v>
      </c>
      <c r="W132" s="2">
        <v>6558</v>
      </c>
      <c r="X132" s="2">
        <v>6534</v>
      </c>
      <c r="Y132" s="2">
        <v>6478</v>
      </c>
      <c r="Z132" s="2">
        <v>6800</v>
      </c>
      <c r="AA132" s="2">
        <v>7116</v>
      </c>
      <c r="AB132" s="2">
        <v>7197</v>
      </c>
      <c r="AC132" s="2">
        <v>7438</v>
      </c>
      <c r="AD132" s="2">
        <v>7591</v>
      </c>
      <c r="AE132" s="2">
        <v>7695</v>
      </c>
      <c r="AF132" s="2">
        <v>7827</v>
      </c>
      <c r="AG132" s="2">
        <v>8064</v>
      </c>
      <c r="AH132" s="2">
        <v>7764</v>
      </c>
      <c r="AI132" s="2">
        <v>7793</v>
      </c>
      <c r="AJ132" s="2">
        <v>7682</v>
      </c>
      <c r="AK132" s="2">
        <v>7678</v>
      </c>
      <c r="AL132" s="2">
        <v>7538</v>
      </c>
      <c r="AM132" s="2">
        <v>7448</v>
      </c>
      <c r="AN132" s="2">
        <v>7281</v>
      </c>
      <c r="AO132" s="2">
        <v>7193</v>
      </c>
      <c r="AP132" s="2">
        <v>7235</v>
      </c>
      <c r="AQ132" s="2">
        <v>7263</v>
      </c>
      <c r="AR132" s="2">
        <v>7310</v>
      </c>
      <c r="AS132" s="2">
        <v>7346</v>
      </c>
      <c r="AT132" s="2">
        <v>7403</v>
      </c>
      <c r="AU132" s="2">
        <v>7445</v>
      </c>
      <c r="AV132" s="2">
        <v>7494</v>
      </c>
      <c r="AW132" s="2">
        <v>7552</v>
      </c>
      <c r="AX132" s="2">
        <v>7618</v>
      </c>
      <c r="AY132" s="2">
        <v>7706</v>
      </c>
      <c r="AZ132" s="2">
        <v>7809</v>
      </c>
      <c r="BA132" s="2">
        <v>7915</v>
      </c>
      <c r="BB132" s="2">
        <v>7933</v>
      </c>
      <c r="BC132" s="2">
        <v>7957</v>
      </c>
      <c r="BD132" s="2">
        <v>7986</v>
      </c>
      <c r="BE132" s="2">
        <v>8007</v>
      </c>
      <c r="BF132" s="2">
        <v>8039</v>
      </c>
      <c r="BG132" s="2">
        <v>8079</v>
      </c>
      <c r="BH132" s="2">
        <v>8107</v>
      </c>
      <c r="BI132" s="2">
        <v>8130</v>
      </c>
      <c r="BJ132" s="2">
        <v>8149</v>
      </c>
      <c r="BK132" s="2">
        <v>8158</v>
      </c>
      <c r="BL132" s="2">
        <v>8163</v>
      </c>
      <c r="BM132" s="2">
        <v>8160</v>
      </c>
      <c r="BN132" s="2">
        <v>8150</v>
      </c>
      <c r="BO132" s="2">
        <v>8136</v>
      </c>
      <c r="BP132" s="2">
        <v>8120</v>
      </c>
      <c r="BQ132" s="2">
        <v>8106</v>
      </c>
      <c r="BR132" s="2">
        <v>8094</v>
      </c>
      <c r="BS132" s="2">
        <v>8079</v>
      </c>
      <c r="BT132" s="2">
        <v>8076</v>
      </c>
      <c r="BU132" s="2">
        <v>8076</v>
      </c>
      <c r="BV132" s="2">
        <v>8082</v>
      </c>
      <c r="BW132" s="2">
        <v>8085</v>
      </c>
      <c r="BX132" s="2">
        <v>8095</v>
      </c>
      <c r="BY132" s="2">
        <v>8109</v>
      </c>
      <c r="BZ132" s="2">
        <v>8129</v>
      </c>
      <c r="CA132" s="2">
        <v>8153</v>
      </c>
      <c r="CB132" s="2">
        <v>8180</v>
      </c>
      <c r="CC132" s="2">
        <v>8204</v>
      </c>
      <c r="CD132" s="2">
        <v>8227</v>
      </c>
    </row>
    <row r="133" spans="1:82" x14ac:dyDescent="0.25">
      <c r="A133" s="2" t="str">
        <f>"12 jaar"</f>
        <v>12 jaar</v>
      </c>
      <c r="B133" s="2">
        <v>5336</v>
      </c>
      <c r="C133" s="2">
        <v>5491</v>
      </c>
      <c r="D133" s="2">
        <v>5497</v>
      </c>
      <c r="E133" s="2">
        <v>5587</v>
      </c>
      <c r="F133" s="2">
        <v>5322</v>
      </c>
      <c r="G133" s="2">
        <v>5152</v>
      </c>
      <c r="H133" s="2">
        <v>5238</v>
      </c>
      <c r="I133" s="2">
        <v>5232</v>
      </c>
      <c r="J133" s="2">
        <v>5256</v>
      </c>
      <c r="K133" s="2">
        <v>5387</v>
      </c>
      <c r="L133" s="2">
        <v>5537</v>
      </c>
      <c r="M133" s="2">
        <v>5582</v>
      </c>
      <c r="N133" s="2">
        <v>5773</v>
      </c>
      <c r="O133" s="2">
        <v>5709</v>
      </c>
      <c r="P133" s="2">
        <v>5770</v>
      </c>
      <c r="Q133" s="2">
        <v>5814</v>
      </c>
      <c r="R133" s="2">
        <v>5828</v>
      </c>
      <c r="S133" s="2">
        <v>5805</v>
      </c>
      <c r="T133" s="2">
        <v>5833</v>
      </c>
      <c r="U133" s="2">
        <v>6095</v>
      </c>
      <c r="V133" s="2">
        <v>6018</v>
      </c>
      <c r="W133" s="2">
        <v>6356</v>
      </c>
      <c r="X133" s="2">
        <v>6543</v>
      </c>
      <c r="Y133" s="2">
        <v>6503</v>
      </c>
      <c r="Z133" s="2">
        <v>6434</v>
      </c>
      <c r="AA133" s="2">
        <v>6756</v>
      </c>
      <c r="AB133" s="2">
        <v>7024</v>
      </c>
      <c r="AC133" s="2">
        <v>7128</v>
      </c>
      <c r="AD133" s="2">
        <v>7372</v>
      </c>
      <c r="AE133" s="2">
        <v>7520</v>
      </c>
      <c r="AF133" s="2">
        <v>7617</v>
      </c>
      <c r="AG133" s="2">
        <v>7739</v>
      </c>
      <c r="AH133" s="2">
        <v>7969</v>
      </c>
      <c r="AI133" s="2">
        <v>7669</v>
      </c>
      <c r="AJ133" s="2">
        <v>7691</v>
      </c>
      <c r="AK133" s="2">
        <v>7581</v>
      </c>
      <c r="AL133" s="2">
        <v>7572</v>
      </c>
      <c r="AM133" s="2">
        <v>7437</v>
      </c>
      <c r="AN133" s="2">
        <v>7350</v>
      </c>
      <c r="AO133" s="2">
        <v>7183</v>
      </c>
      <c r="AP133" s="2">
        <v>7098</v>
      </c>
      <c r="AQ133" s="2">
        <v>7140</v>
      </c>
      <c r="AR133" s="2">
        <v>7169</v>
      </c>
      <c r="AS133" s="2">
        <v>7216</v>
      </c>
      <c r="AT133" s="2">
        <v>7250</v>
      </c>
      <c r="AU133" s="2">
        <v>7307</v>
      </c>
      <c r="AV133" s="2">
        <v>7349</v>
      </c>
      <c r="AW133" s="2">
        <v>7398</v>
      </c>
      <c r="AX133" s="2">
        <v>7454</v>
      </c>
      <c r="AY133" s="2">
        <v>7516</v>
      </c>
      <c r="AZ133" s="2">
        <v>7603</v>
      </c>
      <c r="BA133" s="2">
        <v>7704</v>
      </c>
      <c r="BB133" s="2">
        <v>7809</v>
      </c>
      <c r="BC133" s="2">
        <v>7825</v>
      </c>
      <c r="BD133" s="2">
        <v>7849</v>
      </c>
      <c r="BE133" s="2">
        <v>7877</v>
      </c>
      <c r="BF133" s="2">
        <v>7899</v>
      </c>
      <c r="BG133" s="2">
        <v>7930</v>
      </c>
      <c r="BH133" s="2">
        <v>7970</v>
      </c>
      <c r="BI133" s="2">
        <v>7997</v>
      </c>
      <c r="BJ133" s="2">
        <v>8019</v>
      </c>
      <c r="BK133" s="2">
        <v>8038</v>
      </c>
      <c r="BL133" s="2">
        <v>8048</v>
      </c>
      <c r="BM133" s="2">
        <v>8053</v>
      </c>
      <c r="BN133" s="2">
        <v>8051</v>
      </c>
      <c r="BO133" s="2">
        <v>8042</v>
      </c>
      <c r="BP133" s="2">
        <v>8028</v>
      </c>
      <c r="BQ133" s="2">
        <v>8012</v>
      </c>
      <c r="BR133" s="2">
        <v>7998</v>
      </c>
      <c r="BS133" s="2">
        <v>7985</v>
      </c>
      <c r="BT133" s="2">
        <v>7970</v>
      </c>
      <c r="BU133" s="2">
        <v>7967</v>
      </c>
      <c r="BV133" s="2">
        <v>7966</v>
      </c>
      <c r="BW133" s="2">
        <v>7972</v>
      </c>
      <c r="BX133" s="2">
        <v>7976</v>
      </c>
      <c r="BY133" s="2">
        <v>7986</v>
      </c>
      <c r="BZ133" s="2">
        <v>8001</v>
      </c>
      <c r="CA133" s="2">
        <v>8021</v>
      </c>
      <c r="CB133" s="2">
        <v>8042</v>
      </c>
      <c r="CC133" s="2">
        <v>8069</v>
      </c>
      <c r="CD133" s="2">
        <v>8092</v>
      </c>
    </row>
    <row r="134" spans="1:82" x14ac:dyDescent="0.25">
      <c r="A134" s="2" t="str">
        <f>"13 jaar"</f>
        <v>13 jaar</v>
      </c>
      <c r="B134" s="2">
        <v>5279</v>
      </c>
      <c r="C134" s="2">
        <v>5250</v>
      </c>
      <c r="D134" s="2">
        <v>5456</v>
      </c>
      <c r="E134" s="2">
        <v>5469</v>
      </c>
      <c r="F134" s="2">
        <v>5550</v>
      </c>
      <c r="G134" s="2">
        <v>5312</v>
      </c>
      <c r="H134" s="2">
        <v>5130</v>
      </c>
      <c r="I134" s="2">
        <v>5249</v>
      </c>
      <c r="J134" s="2">
        <v>5205</v>
      </c>
      <c r="K134" s="2">
        <v>5287</v>
      </c>
      <c r="L134" s="2">
        <v>5372</v>
      </c>
      <c r="M134" s="2">
        <v>5602</v>
      </c>
      <c r="N134" s="2">
        <v>5615</v>
      </c>
      <c r="O134" s="2">
        <v>5750</v>
      </c>
      <c r="P134" s="2">
        <v>5718</v>
      </c>
      <c r="Q134" s="2">
        <v>5802</v>
      </c>
      <c r="R134" s="2">
        <v>5801</v>
      </c>
      <c r="S134" s="2">
        <v>5852</v>
      </c>
      <c r="T134" s="2">
        <v>5824</v>
      </c>
      <c r="U134" s="2">
        <v>5889</v>
      </c>
      <c r="V134" s="2">
        <v>6126</v>
      </c>
      <c r="W134" s="2">
        <v>6056</v>
      </c>
      <c r="X134" s="2">
        <v>6376</v>
      </c>
      <c r="Y134" s="2">
        <v>6539</v>
      </c>
      <c r="Z134" s="2">
        <v>6490</v>
      </c>
      <c r="AA134" s="2">
        <v>6375</v>
      </c>
      <c r="AB134" s="2">
        <v>6766</v>
      </c>
      <c r="AC134" s="2">
        <v>6989</v>
      </c>
      <c r="AD134" s="2">
        <v>7091</v>
      </c>
      <c r="AE134" s="2">
        <v>7329</v>
      </c>
      <c r="AF134" s="2">
        <v>7472</v>
      </c>
      <c r="AG134" s="2">
        <v>7562</v>
      </c>
      <c r="AH134" s="2">
        <v>7680</v>
      </c>
      <c r="AI134" s="2">
        <v>7899</v>
      </c>
      <c r="AJ134" s="2">
        <v>7600</v>
      </c>
      <c r="AK134" s="2">
        <v>7617</v>
      </c>
      <c r="AL134" s="2">
        <v>7509</v>
      </c>
      <c r="AM134" s="2">
        <v>7496</v>
      </c>
      <c r="AN134" s="2">
        <v>7367</v>
      </c>
      <c r="AO134" s="2">
        <v>7281</v>
      </c>
      <c r="AP134" s="2">
        <v>7115</v>
      </c>
      <c r="AQ134" s="2">
        <v>7034</v>
      </c>
      <c r="AR134" s="2">
        <v>7075</v>
      </c>
      <c r="AS134" s="2">
        <v>7102</v>
      </c>
      <c r="AT134" s="2">
        <v>7148</v>
      </c>
      <c r="AU134" s="2">
        <v>7183</v>
      </c>
      <c r="AV134" s="2">
        <v>7241</v>
      </c>
      <c r="AW134" s="2">
        <v>7283</v>
      </c>
      <c r="AX134" s="2">
        <v>7330</v>
      </c>
      <c r="AY134" s="2">
        <v>7383</v>
      </c>
      <c r="AZ134" s="2">
        <v>7444</v>
      </c>
      <c r="BA134" s="2">
        <v>7530</v>
      </c>
      <c r="BB134" s="2">
        <v>7629</v>
      </c>
      <c r="BC134" s="2">
        <v>7734</v>
      </c>
      <c r="BD134" s="2">
        <v>7750</v>
      </c>
      <c r="BE134" s="2">
        <v>7772</v>
      </c>
      <c r="BF134" s="2">
        <v>7800</v>
      </c>
      <c r="BG134" s="2">
        <v>7820</v>
      </c>
      <c r="BH134" s="2">
        <v>7851</v>
      </c>
      <c r="BI134" s="2">
        <v>7891</v>
      </c>
      <c r="BJ134" s="2">
        <v>7918</v>
      </c>
      <c r="BK134" s="2">
        <v>7939</v>
      </c>
      <c r="BL134" s="2">
        <v>7958</v>
      </c>
      <c r="BM134" s="2">
        <v>7968</v>
      </c>
      <c r="BN134" s="2">
        <v>7971</v>
      </c>
      <c r="BO134" s="2">
        <v>7969</v>
      </c>
      <c r="BP134" s="2">
        <v>7961</v>
      </c>
      <c r="BQ134" s="2">
        <v>7945</v>
      </c>
      <c r="BR134" s="2">
        <v>7930</v>
      </c>
      <c r="BS134" s="2">
        <v>7916</v>
      </c>
      <c r="BT134" s="2">
        <v>7903</v>
      </c>
      <c r="BU134" s="2">
        <v>7889</v>
      </c>
      <c r="BV134" s="2">
        <v>7886</v>
      </c>
      <c r="BW134" s="2">
        <v>7884</v>
      </c>
      <c r="BX134" s="2">
        <v>7889</v>
      </c>
      <c r="BY134" s="2">
        <v>7894</v>
      </c>
      <c r="BZ134" s="2">
        <v>7905</v>
      </c>
      <c r="CA134" s="2">
        <v>7917</v>
      </c>
      <c r="CB134" s="2">
        <v>7937</v>
      </c>
      <c r="CC134" s="2">
        <v>7959</v>
      </c>
      <c r="CD134" s="2">
        <v>7984</v>
      </c>
    </row>
    <row r="135" spans="1:82" x14ac:dyDescent="0.25">
      <c r="A135" s="2" t="str">
        <f>"14 jaar"</f>
        <v>14 jaar</v>
      </c>
      <c r="B135" s="2">
        <v>5190</v>
      </c>
      <c r="C135" s="2">
        <v>5199</v>
      </c>
      <c r="D135" s="2">
        <v>5187</v>
      </c>
      <c r="E135" s="2">
        <v>5410</v>
      </c>
      <c r="F135" s="2">
        <v>5449</v>
      </c>
      <c r="G135" s="2">
        <v>5521</v>
      </c>
      <c r="H135" s="2">
        <v>5281</v>
      </c>
      <c r="I135" s="2">
        <v>5115</v>
      </c>
      <c r="J135" s="2">
        <v>5223</v>
      </c>
      <c r="K135" s="2">
        <v>5219</v>
      </c>
      <c r="L135" s="2">
        <v>5295</v>
      </c>
      <c r="M135" s="2">
        <v>5419</v>
      </c>
      <c r="N135" s="2">
        <v>5671</v>
      </c>
      <c r="O135" s="2">
        <v>5646</v>
      </c>
      <c r="P135" s="2">
        <v>5740</v>
      </c>
      <c r="Q135" s="2">
        <v>5758</v>
      </c>
      <c r="R135" s="2">
        <v>5800</v>
      </c>
      <c r="S135" s="2">
        <v>5776</v>
      </c>
      <c r="T135" s="2">
        <v>5905</v>
      </c>
      <c r="U135" s="2">
        <v>5828</v>
      </c>
      <c r="V135" s="2">
        <v>5978</v>
      </c>
      <c r="W135" s="2">
        <v>6210</v>
      </c>
      <c r="X135" s="2">
        <v>6066</v>
      </c>
      <c r="Y135" s="2">
        <v>6387</v>
      </c>
      <c r="Z135" s="2">
        <v>6483</v>
      </c>
      <c r="AA135" s="2">
        <v>6490</v>
      </c>
      <c r="AB135" s="2">
        <v>6370</v>
      </c>
      <c r="AC135" s="2">
        <v>6719</v>
      </c>
      <c r="AD135" s="2">
        <v>6967</v>
      </c>
      <c r="AE135" s="2">
        <v>7069</v>
      </c>
      <c r="AF135" s="2">
        <v>7302</v>
      </c>
      <c r="AG135" s="2">
        <v>7437</v>
      </c>
      <c r="AH135" s="2">
        <v>7518</v>
      </c>
      <c r="AI135" s="2">
        <v>7628</v>
      </c>
      <c r="AJ135" s="2">
        <v>7841</v>
      </c>
      <c r="AK135" s="2">
        <v>7544</v>
      </c>
      <c r="AL135" s="2">
        <v>7558</v>
      </c>
      <c r="AM135" s="2">
        <v>7452</v>
      </c>
      <c r="AN135" s="2">
        <v>7437</v>
      </c>
      <c r="AO135" s="2">
        <v>7311</v>
      </c>
      <c r="AP135" s="2">
        <v>7225</v>
      </c>
      <c r="AQ135" s="2">
        <v>7065</v>
      </c>
      <c r="AR135" s="2">
        <v>6985</v>
      </c>
      <c r="AS135" s="2">
        <v>7026</v>
      </c>
      <c r="AT135" s="2">
        <v>7053</v>
      </c>
      <c r="AU135" s="2">
        <v>7097</v>
      </c>
      <c r="AV135" s="2">
        <v>7133</v>
      </c>
      <c r="AW135" s="2">
        <v>7190</v>
      </c>
      <c r="AX135" s="2">
        <v>7232</v>
      </c>
      <c r="AY135" s="2">
        <v>7277</v>
      </c>
      <c r="AZ135" s="2">
        <v>7331</v>
      </c>
      <c r="BA135" s="2">
        <v>7393</v>
      </c>
      <c r="BB135" s="2">
        <v>7475</v>
      </c>
      <c r="BC135" s="2">
        <v>7572</v>
      </c>
      <c r="BD135" s="2">
        <v>7672</v>
      </c>
      <c r="BE135" s="2">
        <v>7690</v>
      </c>
      <c r="BF135" s="2">
        <v>7713</v>
      </c>
      <c r="BG135" s="2">
        <v>7739</v>
      </c>
      <c r="BH135" s="2">
        <v>7759</v>
      </c>
      <c r="BI135" s="2">
        <v>7789</v>
      </c>
      <c r="BJ135" s="2">
        <v>7828</v>
      </c>
      <c r="BK135" s="2">
        <v>7855</v>
      </c>
      <c r="BL135" s="2">
        <v>7876</v>
      </c>
      <c r="BM135" s="2">
        <v>7895</v>
      </c>
      <c r="BN135" s="2">
        <v>7904</v>
      </c>
      <c r="BO135" s="2">
        <v>7908</v>
      </c>
      <c r="BP135" s="2">
        <v>7906</v>
      </c>
      <c r="BQ135" s="2">
        <v>7896</v>
      </c>
      <c r="BR135" s="2">
        <v>7881</v>
      </c>
      <c r="BS135" s="2">
        <v>7866</v>
      </c>
      <c r="BT135" s="2">
        <v>7851</v>
      </c>
      <c r="BU135" s="2">
        <v>7838</v>
      </c>
      <c r="BV135" s="2">
        <v>7825</v>
      </c>
      <c r="BW135" s="2">
        <v>7822</v>
      </c>
      <c r="BX135" s="2">
        <v>7821</v>
      </c>
      <c r="BY135" s="2">
        <v>7827</v>
      </c>
      <c r="BZ135" s="2">
        <v>7831</v>
      </c>
      <c r="CA135" s="2">
        <v>7841</v>
      </c>
      <c r="CB135" s="2">
        <v>7852</v>
      </c>
      <c r="CC135" s="2">
        <v>7872</v>
      </c>
      <c r="CD135" s="2">
        <v>7893</v>
      </c>
    </row>
    <row r="136" spans="1:82" x14ac:dyDescent="0.25">
      <c r="A136" s="2" t="str">
        <f>"15 jaar"</f>
        <v>15 jaar</v>
      </c>
      <c r="B136" s="2">
        <v>5227</v>
      </c>
      <c r="C136" s="2">
        <v>5143</v>
      </c>
      <c r="D136" s="2">
        <v>5170</v>
      </c>
      <c r="E136" s="2">
        <v>5166</v>
      </c>
      <c r="F136" s="2">
        <v>5395</v>
      </c>
      <c r="G136" s="2">
        <v>5396</v>
      </c>
      <c r="H136" s="2">
        <v>5459</v>
      </c>
      <c r="I136" s="2">
        <v>5282</v>
      </c>
      <c r="J136" s="2">
        <v>5151</v>
      </c>
      <c r="K136" s="2">
        <v>5232</v>
      </c>
      <c r="L136" s="2">
        <v>5229</v>
      </c>
      <c r="M136" s="2">
        <v>5366</v>
      </c>
      <c r="N136" s="2">
        <v>5453</v>
      </c>
      <c r="O136" s="2">
        <v>5688</v>
      </c>
      <c r="P136" s="2">
        <v>5650</v>
      </c>
      <c r="Q136" s="2">
        <v>5758</v>
      </c>
      <c r="R136" s="2">
        <v>5766</v>
      </c>
      <c r="S136" s="2">
        <v>5810</v>
      </c>
      <c r="T136" s="2">
        <v>5756</v>
      </c>
      <c r="U136" s="2">
        <v>5958</v>
      </c>
      <c r="V136" s="2">
        <v>5908</v>
      </c>
      <c r="W136" s="2">
        <v>6019</v>
      </c>
      <c r="X136" s="2">
        <v>6234</v>
      </c>
      <c r="Y136" s="2">
        <v>6028</v>
      </c>
      <c r="Z136" s="2">
        <v>6383</v>
      </c>
      <c r="AA136" s="2">
        <v>6493</v>
      </c>
      <c r="AB136" s="2">
        <v>6478</v>
      </c>
      <c r="AC136" s="2">
        <v>6373</v>
      </c>
      <c r="AD136" s="2">
        <v>6686</v>
      </c>
      <c r="AE136" s="2">
        <v>6933</v>
      </c>
      <c r="AF136" s="2">
        <v>7032</v>
      </c>
      <c r="AG136" s="2">
        <v>7259</v>
      </c>
      <c r="AH136" s="2">
        <v>7383</v>
      </c>
      <c r="AI136" s="2">
        <v>7453</v>
      </c>
      <c r="AJ136" s="2">
        <v>7554</v>
      </c>
      <c r="AK136" s="2">
        <v>7760</v>
      </c>
      <c r="AL136" s="2">
        <v>7466</v>
      </c>
      <c r="AM136" s="2">
        <v>7479</v>
      </c>
      <c r="AN136" s="2">
        <v>7371</v>
      </c>
      <c r="AO136" s="2">
        <v>7357</v>
      </c>
      <c r="AP136" s="2">
        <v>7235</v>
      </c>
      <c r="AQ136" s="2">
        <v>7155</v>
      </c>
      <c r="AR136" s="2">
        <v>6997</v>
      </c>
      <c r="AS136" s="2">
        <v>6920</v>
      </c>
      <c r="AT136" s="2">
        <v>6960</v>
      </c>
      <c r="AU136" s="2">
        <v>6988</v>
      </c>
      <c r="AV136" s="2">
        <v>7030</v>
      </c>
      <c r="AW136" s="2">
        <v>7066</v>
      </c>
      <c r="AX136" s="2">
        <v>7122</v>
      </c>
      <c r="AY136" s="2">
        <v>7166</v>
      </c>
      <c r="AZ136" s="2">
        <v>7208</v>
      </c>
      <c r="BA136" s="2">
        <v>7263</v>
      </c>
      <c r="BB136" s="2">
        <v>7326</v>
      </c>
      <c r="BC136" s="2">
        <v>7406</v>
      </c>
      <c r="BD136" s="2">
        <v>7497</v>
      </c>
      <c r="BE136" s="2">
        <v>7597</v>
      </c>
      <c r="BF136" s="2">
        <v>7614</v>
      </c>
      <c r="BG136" s="2">
        <v>7637</v>
      </c>
      <c r="BH136" s="2">
        <v>7662</v>
      </c>
      <c r="BI136" s="2">
        <v>7683</v>
      </c>
      <c r="BJ136" s="2">
        <v>7711</v>
      </c>
      <c r="BK136" s="2">
        <v>7749</v>
      </c>
      <c r="BL136" s="2">
        <v>7775</v>
      </c>
      <c r="BM136" s="2">
        <v>7796</v>
      </c>
      <c r="BN136" s="2">
        <v>7814</v>
      </c>
      <c r="BO136" s="2">
        <v>7824</v>
      </c>
      <c r="BP136" s="2">
        <v>7826</v>
      </c>
      <c r="BQ136" s="2">
        <v>7824</v>
      </c>
      <c r="BR136" s="2">
        <v>7814</v>
      </c>
      <c r="BS136" s="2">
        <v>7799</v>
      </c>
      <c r="BT136" s="2">
        <v>7784</v>
      </c>
      <c r="BU136" s="2">
        <v>7769</v>
      </c>
      <c r="BV136" s="2">
        <v>7756</v>
      </c>
      <c r="BW136" s="2">
        <v>7743</v>
      </c>
      <c r="BX136" s="2">
        <v>7740</v>
      </c>
      <c r="BY136" s="2">
        <v>7739</v>
      </c>
      <c r="BZ136" s="2">
        <v>7745</v>
      </c>
      <c r="CA136" s="2">
        <v>7748</v>
      </c>
      <c r="CB136" s="2">
        <v>7758</v>
      </c>
      <c r="CC136" s="2">
        <v>7769</v>
      </c>
      <c r="CD136" s="2">
        <v>7790</v>
      </c>
    </row>
    <row r="137" spans="1:82" x14ac:dyDescent="0.25">
      <c r="A137" s="2" t="str">
        <f>"16 jaar"</f>
        <v>16 jaar</v>
      </c>
      <c r="B137" s="2">
        <v>5283</v>
      </c>
      <c r="C137" s="2">
        <v>5176</v>
      </c>
      <c r="D137" s="2">
        <v>5133</v>
      </c>
      <c r="E137" s="2">
        <v>5143</v>
      </c>
      <c r="F137" s="2">
        <v>5178</v>
      </c>
      <c r="G137" s="2">
        <v>5370</v>
      </c>
      <c r="H137" s="2">
        <v>5399</v>
      </c>
      <c r="I137" s="2">
        <v>5453</v>
      </c>
      <c r="J137" s="2">
        <v>5289</v>
      </c>
      <c r="K137" s="2">
        <v>5159</v>
      </c>
      <c r="L137" s="2">
        <v>5246</v>
      </c>
      <c r="M137" s="2">
        <v>5293</v>
      </c>
      <c r="N137" s="2">
        <v>5414</v>
      </c>
      <c r="O137" s="2">
        <v>5471</v>
      </c>
      <c r="P137" s="2">
        <v>5684</v>
      </c>
      <c r="Q137" s="2">
        <v>5670</v>
      </c>
      <c r="R137" s="2">
        <v>5794</v>
      </c>
      <c r="S137" s="2">
        <v>5826</v>
      </c>
      <c r="T137" s="2">
        <v>5859</v>
      </c>
      <c r="U137" s="2">
        <v>5799</v>
      </c>
      <c r="V137" s="2">
        <v>6068</v>
      </c>
      <c r="W137" s="2">
        <v>5968</v>
      </c>
      <c r="X137" s="2">
        <v>6078</v>
      </c>
      <c r="Y137" s="2">
        <v>6265</v>
      </c>
      <c r="Z137" s="2">
        <v>6034</v>
      </c>
      <c r="AA137" s="2">
        <v>6427</v>
      </c>
      <c r="AB137" s="2">
        <v>6550</v>
      </c>
      <c r="AC137" s="2">
        <v>6479</v>
      </c>
      <c r="AD137" s="2">
        <v>6403</v>
      </c>
      <c r="AE137" s="2">
        <v>6706</v>
      </c>
      <c r="AF137" s="2">
        <v>6953</v>
      </c>
      <c r="AG137" s="2">
        <v>7048</v>
      </c>
      <c r="AH137" s="2">
        <v>7269</v>
      </c>
      <c r="AI137" s="2">
        <v>7385</v>
      </c>
      <c r="AJ137" s="2">
        <v>7447</v>
      </c>
      <c r="AK137" s="2">
        <v>7538</v>
      </c>
      <c r="AL137" s="2">
        <v>7739</v>
      </c>
      <c r="AM137" s="2">
        <v>7449</v>
      </c>
      <c r="AN137" s="2">
        <v>7461</v>
      </c>
      <c r="AO137" s="2">
        <v>7353</v>
      </c>
      <c r="AP137" s="2">
        <v>7339</v>
      </c>
      <c r="AQ137" s="2">
        <v>7218</v>
      </c>
      <c r="AR137" s="2">
        <v>7144</v>
      </c>
      <c r="AS137" s="2">
        <v>6986</v>
      </c>
      <c r="AT137" s="2">
        <v>6911</v>
      </c>
      <c r="AU137" s="2">
        <v>6951</v>
      </c>
      <c r="AV137" s="2">
        <v>6979</v>
      </c>
      <c r="AW137" s="2">
        <v>7022</v>
      </c>
      <c r="AX137" s="2">
        <v>7056</v>
      </c>
      <c r="AY137" s="2">
        <v>7113</v>
      </c>
      <c r="AZ137" s="2">
        <v>7155</v>
      </c>
      <c r="BA137" s="2">
        <v>7198</v>
      </c>
      <c r="BB137" s="2">
        <v>7252</v>
      </c>
      <c r="BC137" s="2">
        <v>7314</v>
      </c>
      <c r="BD137" s="2">
        <v>7394</v>
      </c>
      <c r="BE137" s="2">
        <v>7482</v>
      </c>
      <c r="BF137" s="2">
        <v>7584</v>
      </c>
      <c r="BG137" s="2">
        <v>7601</v>
      </c>
      <c r="BH137" s="2">
        <v>7622</v>
      </c>
      <c r="BI137" s="2">
        <v>7645</v>
      </c>
      <c r="BJ137" s="2">
        <v>7666</v>
      </c>
      <c r="BK137" s="2">
        <v>7696</v>
      </c>
      <c r="BL137" s="2">
        <v>7732</v>
      </c>
      <c r="BM137" s="2">
        <v>7758</v>
      </c>
      <c r="BN137" s="2">
        <v>7778</v>
      </c>
      <c r="BO137" s="2">
        <v>7798</v>
      </c>
      <c r="BP137" s="2">
        <v>7807</v>
      </c>
      <c r="BQ137" s="2">
        <v>7810</v>
      </c>
      <c r="BR137" s="2">
        <v>7809</v>
      </c>
      <c r="BS137" s="2">
        <v>7798</v>
      </c>
      <c r="BT137" s="2">
        <v>7783</v>
      </c>
      <c r="BU137" s="2">
        <v>7769</v>
      </c>
      <c r="BV137" s="2">
        <v>7755</v>
      </c>
      <c r="BW137" s="2">
        <v>7741</v>
      </c>
      <c r="BX137" s="2">
        <v>7728</v>
      </c>
      <c r="BY137" s="2">
        <v>7725</v>
      </c>
      <c r="BZ137" s="2">
        <v>7724</v>
      </c>
      <c r="CA137" s="2">
        <v>7729</v>
      </c>
      <c r="CB137" s="2">
        <v>7732</v>
      </c>
      <c r="CC137" s="2">
        <v>7743</v>
      </c>
      <c r="CD137" s="2">
        <v>7755</v>
      </c>
    </row>
    <row r="138" spans="1:82" x14ac:dyDescent="0.25">
      <c r="A138" s="2" t="str">
        <f>"17 jaar"</f>
        <v>17 jaar</v>
      </c>
      <c r="B138" s="2">
        <v>5483</v>
      </c>
      <c r="C138" s="2">
        <v>5224</v>
      </c>
      <c r="D138" s="2">
        <v>5180</v>
      </c>
      <c r="E138" s="2">
        <v>5129</v>
      </c>
      <c r="F138" s="2">
        <v>5158</v>
      </c>
      <c r="G138" s="2">
        <v>5187</v>
      </c>
      <c r="H138" s="2">
        <v>5397</v>
      </c>
      <c r="I138" s="2">
        <v>5392</v>
      </c>
      <c r="J138" s="2">
        <v>5470</v>
      </c>
      <c r="K138" s="2">
        <v>5321</v>
      </c>
      <c r="L138" s="2">
        <v>5169</v>
      </c>
      <c r="M138" s="2">
        <v>5291</v>
      </c>
      <c r="N138" s="2">
        <v>5322</v>
      </c>
      <c r="O138" s="2">
        <v>5467</v>
      </c>
      <c r="P138" s="2">
        <v>5493</v>
      </c>
      <c r="Q138" s="2">
        <v>5746</v>
      </c>
      <c r="R138" s="2">
        <v>5710</v>
      </c>
      <c r="S138" s="2">
        <v>5846</v>
      </c>
      <c r="T138" s="2">
        <v>5903</v>
      </c>
      <c r="U138" s="2">
        <v>5912</v>
      </c>
      <c r="V138" s="2">
        <v>5936</v>
      </c>
      <c r="W138" s="2">
        <v>6213</v>
      </c>
      <c r="X138" s="2">
        <v>6013</v>
      </c>
      <c r="Y138" s="2">
        <v>6133</v>
      </c>
      <c r="Z138" s="2">
        <v>6324</v>
      </c>
      <c r="AA138" s="2">
        <v>6103</v>
      </c>
      <c r="AB138" s="2">
        <v>6472</v>
      </c>
      <c r="AC138" s="2">
        <v>6609</v>
      </c>
      <c r="AD138" s="2">
        <v>6532</v>
      </c>
      <c r="AE138" s="2">
        <v>6461</v>
      </c>
      <c r="AF138" s="2">
        <v>6757</v>
      </c>
      <c r="AG138" s="2">
        <v>6996</v>
      </c>
      <c r="AH138" s="2">
        <v>7085</v>
      </c>
      <c r="AI138" s="2">
        <v>7300</v>
      </c>
      <c r="AJ138" s="2">
        <v>7409</v>
      </c>
      <c r="AK138" s="2">
        <v>7466</v>
      </c>
      <c r="AL138" s="2">
        <v>7551</v>
      </c>
      <c r="AM138" s="2">
        <v>7747</v>
      </c>
      <c r="AN138" s="2">
        <v>7463</v>
      </c>
      <c r="AO138" s="2">
        <v>7475</v>
      </c>
      <c r="AP138" s="2">
        <v>7365</v>
      </c>
      <c r="AQ138" s="2">
        <v>7351</v>
      </c>
      <c r="AR138" s="2">
        <v>7235</v>
      </c>
      <c r="AS138" s="2">
        <v>7163</v>
      </c>
      <c r="AT138" s="2">
        <v>7007</v>
      </c>
      <c r="AU138" s="2">
        <v>6933</v>
      </c>
      <c r="AV138" s="2">
        <v>6973</v>
      </c>
      <c r="AW138" s="2">
        <v>7000</v>
      </c>
      <c r="AX138" s="2">
        <v>7044</v>
      </c>
      <c r="AY138" s="2">
        <v>7076</v>
      </c>
      <c r="AZ138" s="2">
        <v>7132</v>
      </c>
      <c r="BA138" s="2">
        <v>7174</v>
      </c>
      <c r="BB138" s="2">
        <v>7217</v>
      </c>
      <c r="BC138" s="2">
        <v>7271</v>
      </c>
      <c r="BD138" s="2">
        <v>7334</v>
      </c>
      <c r="BE138" s="2">
        <v>7413</v>
      </c>
      <c r="BF138" s="2">
        <v>7499</v>
      </c>
      <c r="BG138" s="2">
        <v>7600</v>
      </c>
      <c r="BH138" s="2">
        <v>7615</v>
      </c>
      <c r="BI138" s="2">
        <v>7635</v>
      </c>
      <c r="BJ138" s="2">
        <v>7658</v>
      </c>
      <c r="BK138" s="2">
        <v>7679</v>
      </c>
      <c r="BL138" s="2">
        <v>7709</v>
      </c>
      <c r="BM138" s="2">
        <v>7746</v>
      </c>
      <c r="BN138" s="2">
        <v>7771</v>
      </c>
      <c r="BO138" s="2">
        <v>7792</v>
      </c>
      <c r="BP138" s="2">
        <v>7812</v>
      </c>
      <c r="BQ138" s="2">
        <v>7820</v>
      </c>
      <c r="BR138" s="2">
        <v>7824</v>
      </c>
      <c r="BS138" s="2">
        <v>7822</v>
      </c>
      <c r="BT138" s="2">
        <v>7812</v>
      </c>
      <c r="BU138" s="2">
        <v>7798</v>
      </c>
      <c r="BV138" s="2">
        <v>7785</v>
      </c>
      <c r="BW138" s="2">
        <v>7771</v>
      </c>
      <c r="BX138" s="2">
        <v>7757</v>
      </c>
      <c r="BY138" s="2">
        <v>7745</v>
      </c>
      <c r="BZ138" s="2">
        <v>7741</v>
      </c>
      <c r="CA138" s="2">
        <v>7742</v>
      </c>
      <c r="CB138" s="2">
        <v>7746</v>
      </c>
      <c r="CC138" s="2">
        <v>7747</v>
      </c>
      <c r="CD138" s="2">
        <v>7759</v>
      </c>
    </row>
    <row r="139" spans="1:82" x14ac:dyDescent="0.25">
      <c r="A139" s="2" t="str">
        <f>"18 jaar"</f>
        <v>18 jaar</v>
      </c>
      <c r="B139" s="2">
        <v>5789</v>
      </c>
      <c r="C139" s="2">
        <v>5519</v>
      </c>
      <c r="D139" s="2">
        <v>5251</v>
      </c>
      <c r="E139" s="2">
        <v>5248</v>
      </c>
      <c r="F139" s="2">
        <v>5241</v>
      </c>
      <c r="G139" s="2">
        <v>5239</v>
      </c>
      <c r="H139" s="2">
        <v>5271</v>
      </c>
      <c r="I139" s="2">
        <v>5458</v>
      </c>
      <c r="J139" s="2">
        <v>5443</v>
      </c>
      <c r="K139" s="2">
        <v>5597</v>
      </c>
      <c r="L139" s="2">
        <v>5411</v>
      </c>
      <c r="M139" s="2">
        <v>5268</v>
      </c>
      <c r="N139" s="2">
        <v>5381</v>
      </c>
      <c r="O139" s="2">
        <v>5402</v>
      </c>
      <c r="P139" s="2">
        <v>5575</v>
      </c>
      <c r="Q139" s="2">
        <v>5586</v>
      </c>
      <c r="R139" s="2">
        <v>5819</v>
      </c>
      <c r="S139" s="2">
        <v>5849</v>
      </c>
      <c r="T139" s="2">
        <v>6010</v>
      </c>
      <c r="U139" s="2">
        <v>6124</v>
      </c>
      <c r="V139" s="2">
        <v>6151</v>
      </c>
      <c r="W139" s="2">
        <v>6133</v>
      </c>
      <c r="X139" s="2">
        <v>6404</v>
      </c>
      <c r="Y139" s="2">
        <v>6209</v>
      </c>
      <c r="Z139" s="2">
        <v>6343</v>
      </c>
      <c r="AA139" s="2">
        <v>6576</v>
      </c>
      <c r="AB139" s="2">
        <v>6318</v>
      </c>
      <c r="AC139" s="2">
        <v>6756</v>
      </c>
      <c r="AD139" s="2">
        <v>6843</v>
      </c>
      <c r="AE139" s="2">
        <v>6773</v>
      </c>
      <c r="AF139" s="2">
        <v>6710</v>
      </c>
      <c r="AG139" s="2">
        <v>6994</v>
      </c>
      <c r="AH139" s="2">
        <v>7229</v>
      </c>
      <c r="AI139" s="2">
        <v>7312</v>
      </c>
      <c r="AJ139" s="2">
        <v>7516</v>
      </c>
      <c r="AK139" s="2">
        <v>7617</v>
      </c>
      <c r="AL139" s="2">
        <v>7669</v>
      </c>
      <c r="AM139" s="2">
        <v>7747</v>
      </c>
      <c r="AN139" s="2">
        <v>7938</v>
      </c>
      <c r="AO139" s="2">
        <v>7654</v>
      </c>
      <c r="AP139" s="2">
        <v>7665</v>
      </c>
      <c r="AQ139" s="2">
        <v>7555</v>
      </c>
      <c r="AR139" s="2">
        <v>7544</v>
      </c>
      <c r="AS139" s="2">
        <v>7430</v>
      </c>
      <c r="AT139" s="2">
        <v>7360</v>
      </c>
      <c r="AU139" s="2">
        <v>7204</v>
      </c>
      <c r="AV139" s="2">
        <v>7131</v>
      </c>
      <c r="AW139" s="2">
        <v>7170</v>
      </c>
      <c r="AX139" s="2">
        <v>7199</v>
      </c>
      <c r="AY139" s="2">
        <v>7243</v>
      </c>
      <c r="AZ139" s="2">
        <v>7275</v>
      </c>
      <c r="BA139" s="2">
        <v>7331</v>
      </c>
      <c r="BB139" s="2">
        <v>7373</v>
      </c>
      <c r="BC139" s="2">
        <v>7414</v>
      </c>
      <c r="BD139" s="2">
        <v>7469</v>
      </c>
      <c r="BE139" s="2">
        <v>7531</v>
      </c>
      <c r="BF139" s="2">
        <v>7611</v>
      </c>
      <c r="BG139" s="2">
        <v>7695</v>
      </c>
      <c r="BH139" s="2">
        <v>7794</v>
      </c>
      <c r="BI139" s="2">
        <v>7812</v>
      </c>
      <c r="BJ139" s="2">
        <v>7831</v>
      </c>
      <c r="BK139" s="2">
        <v>7854</v>
      </c>
      <c r="BL139" s="2">
        <v>7877</v>
      </c>
      <c r="BM139" s="2">
        <v>7906</v>
      </c>
      <c r="BN139" s="2">
        <v>7943</v>
      </c>
      <c r="BO139" s="2">
        <v>7966</v>
      </c>
      <c r="BP139" s="2">
        <v>7987</v>
      </c>
      <c r="BQ139" s="2">
        <v>8007</v>
      </c>
      <c r="BR139" s="2">
        <v>8015</v>
      </c>
      <c r="BS139" s="2">
        <v>8020</v>
      </c>
      <c r="BT139" s="2">
        <v>8019</v>
      </c>
      <c r="BU139" s="2">
        <v>8009</v>
      </c>
      <c r="BV139" s="2">
        <v>7997</v>
      </c>
      <c r="BW139" s="2">
        <v>7983</v>
      </c>
      <c r="BX139" s="2">
        <v>7971</v>
      </c>
      <c r="BY139" s="2">
        <v>7957</v>
      </c>
      <c r="BZ139" s="2">
        <v>7944</v>
      </c>
      <c r="CA139" s="2">
        <v>7940</v>
      </c>
      <c r="CB139" s="2">
        <v>7941</v>
      </c>
      <c r="CC139" s="2">
        <v>7947</v>
      </c>
      <c r="CD139" s="2">
        <v>7947</v>
      </c>
    </row>
    <row r="140" spans="1:82" x14ac:dyDescent="0.25">
      <c r="A140" s="2" t="str">
        <f>"19 jaar"</f>
        <v>19 jaar</v>
      </c>
      <c r="B140" s="2">
        <v>6119</v>
      </c>
      <c r="C140" s="2">
        <v>5892</v>
      </c>
      <c r="D140" s="2">
        <v>5623</v>
      </c>
      <c r="E140" s="2">
        <v>5342</v>
      </c>
      <c r="F140" s="2">
        <v>5368</v>
      </c>
      <c r="G140" s="2">
        <v>5363</v>
      </c>
      <c r="H140" s="2">
        <v>5422</v>
      </c>
      <c r="I140" s="2">
        <v>5417</v>
      </c>
      <c r="J140" s="2">
        <v>5617</v>
      </c>
      <c r="K140" s="2">
        <v>5620</v>
      </c>
      <c r="L140" s="2">
        <v>5726</v>
      </c>
      <c r="M140" s="2">
        <v>5526</v>
      </c>
      <c r="N140" s="2">
        <v>5426</v>
      </c>
      <c r="O140" s="2">
        <v>5521</v>
      </c>
      <c r="P140" s="2">
        <v>5525</v>
      </c>
      <c r="Q140" s="2">
        <v>5808</v>
      </c>
      <c r="R140" s="2">
        <v>5819</v>
      </c>
      <c r="S140" s="2">
        <v>6062</v>
      </c>
      <c r="T140" s="2">
        <v>6141</v>
      </c>
      <c r="U140" s="2">
        <v>6310</v>
      </c>
      <c r="V140" s="2">
        <v>6496</v>
      </c>
      <c r="W140" s="2">
        <v>6472</v>
      </c>
      <c r="X140" s="2">
        <v>6467</v>
      </c>
      <c r="Y140" s="2">
        <v>6684</v>
      </c>
      <c r="Z140" s="2">
        <v>6499</v>
      </c>
      <c r="AA140" s="2">
        <v>6617</v>
      </c>
      <c r="AB140" s="2">
        <v>6819</v>
      </c>
      <c r="AC140" s="2">
        <v>6624</v>
      </c>
      <c r="AD140" s="2">
        <v>6986</v>
      </c>
      <c r="AE140" s="2">
        <v>7065</v>
      </c>
      <c r="AF140" s="2">
        <v>7015</v>
      </c>
      <c r="AG140" s="2">
        <v>6938</v>
      </c>
      <c r="AH140" s="2">
        <v>7201</v>
      </c>
      <c r="AI140" s="2">
        <v>7426</v>
      </c>
      <c r="AJ140" s="2">
        <v>7498</v>
      </c>
      <c r="AK140" s="2">
        <v>7691</v>
      </c>
      <c r="AL140" s="2">
        <v>7779</v>
      </c>
      <c r="AM140" s="2">
        <v>7824</v>
      </c>
      <c r="AN140" s="2">
        <v>7896</v>
      </c>
      <c r="AO140" s="2">
        <v>8085</v>
      </c>
      <c r="AP140" s="2">
        <v>7802</v>
      </c>
      <c r="AQ140" s="2">
        <v>7819</v>
      </c>
      <c r="AR140" s="2">
        <v>7710</v>
      </c>
      <c r="AS140" s="2">
        <v>7703</v>
      </c>
      <c r="AT140" s="2">
        <v>7595</v>
      </c>
      <c r="AU140" s="2">
        <v>7531</v>
      </c>
      <c r="AV140" s="2">
        <v>7376</v>
      </c>
      <c r="AW140" s="2">
        <v>7303</v>
      </c>
      <c r="AX140" s="2">
        <v>7341</v>
      </c>
      <c r="AY140" s="2">
        <v>7372</v>
      </c>
      <c r="AZ140" s="2">
        <v>7415</v>
      </c>
      <c r="BA140" s="2">
        <v>7447</v>
      </c>
      <c r="BB140" s="2">
        <v>7502</v>
      </c>
      <c r="BC140" s="2">
        <v>7544</v>
      </c>
      <c r="BD140" s="2">
        <v>7585</v>
      </c>
      <c r="BE140" s="2">
        <v>7637</v>
      </c>
      <c r="BF140" s="2">
        <v>7698</v>
      </c>
      <c r="BG140" s="2">
        <v>7775</v>
      </c>
      <c r="BH140" s="2">
        <v>7862</v>
      </c>
      <c r="BI140" s="2">
        <v>7958</v>
      </c>
      <c r="BJ140" s="2">
        <v>7976</v>
      </c>
      <c r="BK140" s="2">
        <v>8000</v>
      </c>
      <c r="BL140" s="2">
        <v>8023</v>
      </c>
      <c r="BM140" s="2">
        <v>8046</v>
      </c>
      <c r="BN140" s="2">
        <v>8073</v>
      </c>
      <c r="BO140" s="2">
        <v>8111</v>
      </c>
      <c r="BP140" s="2">
        <v>8135</v>
      </c>
      <c r="BQ140" s="2">
        <v>8157</v>
      </c>
      <c r="BR140" s="2">
        <v>8177</v>
      </c>
      <c r="BS140" s="2">
        <v>8183</v>
      </c>
      <c r="BT140" s="2">
        <v>8189</v>
      </c>
      <c r="BU140" s="2">
        <v>8187</v>
      </c>
      <c r="BV140" s="2">
        <v>8177</v>
      </c>
      <c r="BW140" s="2">
        <v>8165</v>
      </c>
      <c r="BX140" s="2">
        <v>8151</v>
      </c>
      <c r="BY140" s="2">
        <v>8138</v>
      </c>
      <c r="BZ140" s="2">
        <v>8125</v>
      </c>
      <c r="CA140" s="2">
        <v>8111</v>
      </c>
      <c r="CB140" s="2">
        <v>8107</v>
      </c>
      <c r="CC140" s="2">
        <v>8107</v>
      </c>
      <c r="CD140" s="2">
        <v>8113</v>
      </c>
    </row>
    <row r="141" spans="1:82" x14ac:dyDescent="0.25">
      <c r="A141" s="2" t="str">
        <f>"20 jaar"</f>
        <v>20 jaar</v>
      </c>
      <c r="B141" s="2">
        <v>6419</v>
      </c>
      <c r="C141" s="2">
        <v>6226</v>
      </c>
      <c r="D141" s="2">
        <v>6031</v>
      </c>
      <c r="E141" s="2">
        <v>5802</v>
      </c>
      <c r="F141" s="2">
        <v>5555</v>
      </c>
      <c r="G141" s="2">
        <v>5533</v>
      </c>
      <c r="H141" s="2">
        <v>5549</v>
      </c>
      <c r="I141" s="2">
        <v>5651</v>
      </c>
      <c r="J141" s="2">
        <v>5593</v>
      </c>
      <c r="K141" s="2">
        <v>5834</v>
      </c>
      <c r="L141" s="2">
        <v>5830</v>
      </c>
      <c r="M141" s="2">
        <v>5958</v>
      </c>
      <c r="N141" s="2">
        <v>5835</v>
      </c>
      <c r="O141" s="2">
        <v>5615</v>
      </c>
      <c r="P141" s="2">
        <v>5745</v>
      </c>
      <c r="Q141" s="2">
        <v>5784</v>
      </c>
      <c r="R141" s="2">
        <v>6024</v>
      </c>
      <c r="S141" s="2">
        <v>6097</v>
      </c>
      <c r="T141" s="2">
        <v>6415</v>
      </c>
      <c r="U141" s="2">
        <v>6469</v>
      </c>
      <c r="V141" s="2">
        <v>6796</v>
      </c>
      <c r="W141" s="2">
        <v>6793</v>
      </c>
      <c r="X141" s="2">
        <v>6806</v>
      </c>
      <c r="Y141" s="2">
        <v>6777</v>
      </c>
      <c r="Z141" s="2">
        <v>6947</v>
      </c>
      <c r="AA141" s="2">
        <v>6736</v>
      </c>
      <c r="AB141" s="2">
        <v>6802</v>
      </c>
      <c r="AC141" s="2">
        <v>7027</v>
      </c>
      <c r="AD141" s="2">
        <v>6831</v>
      </c>
      <c r="AE141" s="2">
        <v>7171</v>
      </c>
      <c r="AF141" s="2">
        <v>7241</v>
      </c>
      <c r="AG141" s="2">
        <v>7194</v>
      </c>
      <c r="AH141" s="2">
        <v>7101</v>
      </c>
      <c r="AI141" s="2">
        <v>7345</v>
      </c>
      <c r="AJ141" s="2">
        <v>7558</v>
      </c>
      <c r="AK141" s="2">
        <v>7620</v>
      </c>
      <c r="AL141" s="2">
        <v>7804</v>
      </c>
      <c r="AM141" s="2">
        <v>7889</v>
      </c>
      <c r="AN141" s="2">
        <v>7925</v>
      </c>
      <c r="AO141" s="2">
        <v>7993</v>
      </c>
      <c r="AP141" s="2">
        <v>8183</v>
      </c>
      <c r="AQ141" s="2">
        <v>7905</v>
      </c>
      <c r="AR141" s="2">
        <v>7925</v>
      </c>
      <c r="AS141" s="2">
        <v>7820</v>
      </c>
      <c r="AT141" s="2">
        <v>7816</v>
      </c>
      <c r="AU141" s="2">
        <v>7711</v>
      </c>
      <c r="AV141" s="2">
        <v>7650</v>
      </c>
      <c r="AW141" s="2">
        <v>7496</v>
      </c>
      <c r="AX141" s="2">
        <v>7422</v>
      </c>
      <c r="AY141" s="2">
        <v>7461</v>
      </c>
      <c r="AZ141" s="2">
        <v>7492</v>
      </c>
      <c r="BA141" s="2">
        <v>7537</v>
      </c>
      <c r="BB141" s="2">
        <v>7566</v>
      </c>
      <c r="BC141" s="2">
        <v>7621</v>
      </c>
      <c r="BD141" s="2">
        <v>7664</v>
      </c>
      <c r="BE141" s="2">
        <v>7704</v>
      </c>
      <c r="BF141" s="2">
        <v>7757</v>
      </c>
      <c r="BG141" s="2">
        <v>7819</v>
      </c>
      <c r="BH141" s="2">
        <v>7894</v>
      </c>
      <c r="BI141" s="2">
        <v>7981</v>
      </c>
      <c r="BJ141" s="2">
        <v>8078</v>
      </c>
      <c r="BK141" s="2">
        <v>8097</v>
      </c>
      <c r="BL141" s="2">
        <v>8123</v>
      </c>
      <c r="BM141" s="2">
        <v>8143</v>
      </c>
      <c r="BN141" s="2">
        <v>8165</v>
      </c>
      <c r="BO141" s="2">
        <v>8192</v>
      </c>
      <c r="BP141" s="2">
        <v>8231</v>
      </c>
      <c r="BQ141" s="2">
        <v>8254</v>
      </c>
      <c r="BR141" s="2">
        <v>8278</v>
      </c>
      <c r="BS141" s="2">
        <v>8297</v>
      </c>
      <c r="BT141" s="2">
        <v>8304</v>
      </c>
      <c r="BU141" s="2">
        <v>8309</v>
      </c>
      <c r="BV141" s="2">
        <v>8307</v>
      </c>
      <c r="BW141" s="2">
        <v>8296</v>
      </c>
      <c r="BX141" s="2">
        <v>8285</v>
      </c>
      <c r="BY141" s="2">
        <v>8271</v>
      </c>
      <c r="BZ141" s="2">
        <v>8257</v>
      </c>
      <c r="CA141" s="2">
        <v>8245</v>
      </c>
      <c r="CB141" s="2">
        <v>8231</v>
      </c>
      <c r="CC141" s="2">
        <v>8229</v>
      </c>
      <c r="CD141" s="2">
        <v>8228</v>
      </c>
    </row>
    <row r="142" spans="1:82" x14ac:dyDescent="0.25">
      <c r="A142" s="2" t="str">
        <f>"21 jaar"</f>
        <v>21 jaar</v>
      </c>
      <c r="B142" s="2">
        <v>6474</v>
      </c>
      <c r="C142" s="2">
        <v>6579</v>
      </c>
      <c r="D142" s="2">
        <v>6410</v>
      </c>
      <c r="E142" s="2">
        <v>6279</v>
      </c>
      <c r="F142" s="2">
        <v>6034</v>
      </c>
      <c r="G142" s="2">
        <v>5804</v>
      </c>
      <c r="H142" s="2">
        <v>5746</v>
      </c>
      <c r="I142" s="2">
        <v>5745</v>
      </c>
      <c r="J142" s="2">
        <v>5872</v>
      </c>
      <c r="K142" s="2">
        <v>5787</v>
      </c>
      <c r="L142" s="2">
        <v>6008</v>
      </c>
      <c r="M142" s="2">
        <v>6021</v>
      </c>
      <c r="N142" s="2">
        <v>6230</v>
      </c>
      <c r="O142" s="2">
        <v>6041</v>
      </c>
      <c r="P142" s="2">
        <v>5860</v>
      </c>
      <c r="Q142" s="2">
        <v>6033</v>
      </c>
      <c r="R142" s="2">
        <v>6033</v>
      </c>
      <c r="S142" s="2">
        <v>6295</v>
      </c>
      <c r="T142" s="2">
        <v>6467</v>
      </c>
      <c r="U142" s="2">
        <v>6688</v>
      </c>
      <c r="V142" s="2">
        <v>6878</v>
      </c>
      <c r="W142" s="2">
        <v>7058</v>
      </c>
      <c r="X142" s="2">
        <v>7057</v>
      </c>
      <c r="Y142" s="2">
        <v>7057</v>
      </c>
      <c r="Z142" s="2">
        <v>6995</v>
      </c>
      <c r="AA142" s="2">
        <v>7133</v>
      </c>
      <c r="AB142" s="2">
        <v>6963</v>
      </c>
      <c r="AC142" s="2">
        <v>7039</v>
      </c>
      <c r="AD142" s="2">
        <v>7238</v>
      </c>
      <c r="AE142" s="2">
        <v>7058</v>
      </c>
      <c r="AF142" s="2">
        <v>7382</v>
      </c>
      <c r="AG142" s="2">
        <v>7432</v>
      </c>
      <c r="AH142" s="2">
        <v>7379</v>
      </c>
      <c r="AI142" s="2">
        <v>7269</v>
      </c>
      <c r="AJ142" s="2">
        <v>7499</v>
      </c>
      <c r="AK142" s="2">
        <v>7702</v>
      </c>
      <c r="AL142" s="2">
        <v>7757</v>
      </c>
      <c r="AM142" s="2">
        <v>7938</v>
      </c>
      <c r="AN142" s="2">
        <v>8022</v>
      </c>
      <c r="AO142" s="2">
        <v>8052</v>
      </c>
      <c r="AP142" s="2">
        <v>8123</v>
      </c>
      <c r="AQ142" s="2">
        <v>8313</v>
      </c>
      <c r="AR142" s="2">
        <v>8040</v>
      </c>
      <c r="AS142" s="2">
        <v>8063</v>
      </c>
      <c r="AT142" s="2">
        <v>7963</v>
      </c>
      <c r="AU142" s="2">
        <v>7962</v>
      </c>
      <c r="AV142" s="2">
        <v>7858</v>
      </c>
      <c r="AW142" s="2">
        <v>7797</v>
      </c>
      <c r="AX142" s="2">
        <v>7644</v>
      </c>
      <c r="AY142" s="2">
        <v>7569</v>
      </c>
      <c r="AZ142" s="2">
        <v>7610</v>
      </c>
      <c r="BA142" s="2">
        <v>7641</v>
      </c>
      <c r="BB142" s="2">
        <v>7687</v>
      </c>
      <c r="BC142" s="2">
        <v>7715</v>
      </c>
      <c r="BD142" s="2">
        <v>7770</v>
      </c>
      <c r="BE142" s="2">
        <v>7813</v>
      </c>
      <c r="BF142" s="2">
        <v>7857</v>
      </c>
      <c r="BG142" s="2">
        <v>7906</v>
      </c>
      <c r="BH142" s="2">
        <v>7968</v>
      </c>
      <c r="BI142" s="2">
        <v>8041</v>
      </c>
      <c r="BJ142" s="2">
        <v>8131</v>
      </c>
      <c r="BK142" s="2">
        <v>8228</v>
      </c>
      <c r="BL142" s="2">
        <v>8247</v>
      </c>
      <c r="BM142" s="2">
        <v>8273</v>
      </c>
      <c r="BN142" s="2">
        <v>8293</v>
      </c>
      <c r="BO142" s="2">
        <v>8314</v>
      </c>
      <c r="BP142" s="2">
        <v>8342</v>
      </c>
      <c r="BQ142" s="2">
        <v>8381</v>
      </c>
      <c r="BR142" s="2">
        <v>8404</v>
      </c>
      <c r="BS142" s="2">
        <v>8429</v>
      </c>
      <c r="BT142" s="2">
        <v>8447</v>
      </c>
      <c r="BU142" s="2">
        <v>8452</v>
      </c>
      <c r="BV142" s="2">
        <v>8458</v>
      </c>
      <c r="BW142" s="2">
        <v>8456</v>
      </c>
      <c r="BX142" s="2">
        <v>8445</v>
      </c>
      <c r="BY142" s="2">
        <v>8436</v>
      </c>
      <c r="BZ142" s="2">
        <v>8419</v>
      </c>
      <c r="CA142" s="2">
        <v>8406</v>
      </c>
      <c r="CB142" s="2">
        <v>8394</v>
      </c>
      <c r="CC142" s="2">
        <v>8381</v>
      </c>
      <c r="CD142" s="2">
        <v>8379</v>
      </c>
    </row>
    <row r="143" spans="1:82" x14ac:dyDescent="0.25">
      <c r="A143" s="2" t="str">
        <f>"22 jaar"</f>
        <v>22 jaar</v>
      </c>
      <c r="B143" s="2">
        <v>6879</v>
      </c>
      <c r="C143" s="2">
        <v>6694</v>
      </c>
      <c r="D143" s="2">
        <v>6806</v>
      </c>
      <c r="E143" s="2">
        <v>6659</v>
      </c>
      <c r="F143" s="2">
        <v>6560</v>
      </c>
      <c r="G143" s="2">
        <v>6260</v>
      </c>
      <c r="H143" s="2">
        <v>6048</v>
      </c>
      <c r="I143" s="2">
        <v>5995</v>
      </c>
      <c r="J143" s="2">
        <v>5990</v>
      </c>
      <c r="K143" s="2">
        <v>6135</v>
      </c>
      <c r="L143" s="2">
        <v>6041</v>
      </c>
      <c r="M143" s="2">
        <v>6302</v>
      </c>
      <c r="N143" s="2">
        <v>6409</v>
      </c>
      <c r="O143" s="2">
        <v>6493</v>
      </c>
      <c r="P143" s="2">
        <v>6264</v>
      </c>
      <c r="Q143" s="2">
        <v>6170</v>
      </c>
      <c r="R143" s="2">
        <v>6386</v>
      </c>
      <c r="S143" s="2">
        <v>6415</v>
      </c>
      <c r="T143" s="2">
        <v>6600</v>
      </c>
      <c r="U143" s="2">
        <v>6782</v>
      </c>
      <c r="V143" s="2">
        <v>7137</v>
      </c>
      <c r="W143" s="2">
        <v>7182</v>
      </c>
      <c r="X143" s="2">
        <v>7397</v>
      </c>
      <c r="Y143" s="2">
        <v>7265</v>
      </c>
      <c r="Z143" s="2">
        <v>7317</v>
      </c>
      <c r="AA143" s="2">
        <v>7282</v>
      </c>
      <c r="AB143" s="2">
        <v>7382</v>
      </c>
      <c r="AC143" s="2">
        <v>7256</v>
      </c>
      <c r="AD143" s="2">
        <v>7302</v>
      </c>
      <c r="AE143" s="2">
        <v>7499</v>
      </c>
      <c r="AF143" s="2">
        <v>7334</v>
      </c>
      <c r="AG143" s="2">
        <v>7619</v>
      </c>
      <c r="AH143" s="2">
        <v>7648</v>
      </c>
      <c r="AI143" s="2">
        <v>7592</v>
      </c>
      <c r="AJ143" s="2">
        <v>7470</v>
      </c>
      <c r="AK143" s="2">
        <v>7683</v>
      </c>
      <c r="AL143" s="2">
        <v>7881</v>
      </c>
      <c r="AM143" s="2">
        <v>7937</v>
      </c>
      <c r="AN143" s="2">
        <v>8118</v>
      </c>
      <c r="AO143" s="2">
        <v>8199</v>
      </c>
      <c r="AP143" s="2">
        <v>8223</v>
      </c>
      <c r="AQ143" s="2">
        <v>8298</v>
      </c>
      <c r="AR143" s="2">
        <v>8494</v>
      </c>
      <c r="AS143" s="2">
        <v>8220</v>
      </c>
      <c r="AT143" s="2">
        <v>8248</v>
      </c>
      <c r="AU143" s="2">
        <v>8150</v>
      </c>
      <c r="AV143" s="2">
        <v>8148</v>
      </c>
      <c r="AW143" s="2">
        <v>8046</v>
      </c>
      <c r="AX143" s="2">
        <v>7985</v>
      </c>
      <c r="AY143" s="2">
        <v>7837</v>
      </c>
      <c r="AZ143" s="2">
        <v>7759</v>
      </c>
      <c r="BA143" s="2">
        <v>7803</v>
      </c>
      <c r="BB143" s="2">
        <v>7831</v>
      </c>
      <c r="BC143" s="2">
        <v>7878</v>
      </c>
      <c r="BD143" s="2">
        <v>7906</v>
      </c>
      <c r="BE143" s="2">
        <v>7962</v>
      </c>
      <c r="BF143" s="2">
        <v>8003</v>
      </c>
      <c r="BG143" s="2">
        <v>8046</v>
      </c>
      <c r="BH143" s="2">
        <v>8098</v>
      </c>
      <c r="BI143" s="2">
        <v>8160</v>
      </c>
      <c r="BJ143" s="2">
        <v>8234</v>
      </c>
      <c r="BK143" s="2">
        <v>8325</v>
      </c>
      <c r="BL143" s="2">
        <v>8421</v>
      </c>
      <c r="BM143" s="2">
        <v>8440</v>
      </c>
      <c r="BN143" s="2">
        <v>8470</v>
      </c>
      <c r="BO143" s="2">
        <v>8489</v>
      </c>
      <c r="BP143" s="2">
        <v>8510</v>
      </c>
      <c r="BQ143" s="2">
        <v>8537</v>
      </c>
      <c r="BR143" s="2">
        <v>8578</v>
      </c>
      <c r="BS143" s="2">
        <v>8600</v>
      </c>
      <c r="BT143" s="2">
        <v>8623</v>
      </c>
      <c r="BU143" s="2">
        <v>8640</v>
      </c>
      <c r="BV143" s="2">
        <v>8644</v>
      </c>
      <c r="BW143" s="2">
        <v>8651</v>
      </c>
      <c r="BX143" s="2">
        <v>8649</v>
      </c>
      <c r="BY143" s="2">
        <v>8640</v>
      </c>
      <c r="BZ143" s="2">
        <v>8632</v>
      </c>
      <c r="CA143" s="2">
        <v>8614</v>
      </c>
      <c r="CB143" s="2">
        <v>8601</v>
      </c>
      <c r="CC143" s="2">
        <v>8590</v>
      </c>
      <c r="CD143" s="2">
        <v>8576</v>
      </c>
    </row>
    <row r="144" spans="1:82" x14ac:dyDescent="0.25">
      <c r="A144" s="2" t="str">
        <f>"23 jaar"</f>
        <v>23 jaar</v>
      </c>
      <c r="B144" s="2">
        <v>7145</v>
      </c>
      <c r="C144" s="2">
        <v>7075</v>
      </c>
      <c r="D144" s="2">
        <v>7004</v>
      </c>
      <c r="E144" s="2">
        <v>7071</v>
      </c>
      <c r="F144" s="2">
        <v>7057</v>
      </c>
      <c r="G144" s="2">
        <v>6846</v>
      </c>
      <c r="H144" s="2">
        <v>6632</v>
      </c>
      <c r="I144" s="2">
        <v>6348</v>
      </c>
      <c r="J144" s="2">
        <v>6325</v>
      </c>
      <c r="K144" s="2">
        <v>6417</v>
      </c>
      <c r="L144" s="2">
        <v>6561</v>
      </c>
      <c r="M144" s="2">
        <v>6518</v>
      </c>
      <c r="N144" s="2">
        <v>6748</v>
      </c>
      <c r="O144" s="2">
        <v>6842</v>
      </c>
      <c r="P144" s="2">
        <v>6865</v>
      </c>
      <c r="Q144" s="2">
        <v>6635</v>
      </c>
      <c r="R144" s="2">
        <v>6573</v>
      </c>
      <c r="S144" s="2">
        <v>6850</v>
      </c>
      <c r="T144" s="2">
        <v>6943</v>
      </c>
      <c r="U144" s="2">
        <v>7035</v>
      </c>
      <c r="V144" s="2">
        <v>7342</v>
      </c>
      <c r="W144" s="2">
        <v>7527</v>
      </c>
      <c r="X144" s="2">
        <v>7564</v>
      </c>
      <c r="Y144" s="2">
        <v>7736</v>
      </c>
      <c r="Z144" s="2">
        <v>7693</v>
      </c>
      <c r="AA144" s="2">
        <v>7757</v>
      </c>
      <c r="AB144" s="2">
        <v>7672</v>
      </c>
      <c r="AC144" s="2">
        <v>7790</v>
      </c>
      <c r="AD144" s="2">
        <v>7669</v>
      </c>
      <c r="AE144" s="2">
        <v>7718</v>
      </c>
      <c r="AF144" s="2">
        <v>7924</v>
      </c>
      <c r="AG144" s="2">
        <v>7741</v>
      </c>
      <c r="AH144" s="2">
        <v>7995</v>
      </c>
      <c r="AI144" s="2">
        <v>8005</v>
      </c>
      <c r="AJ144" s="2">
        <v>7952</v>
      </c>
      <c r="AK144" s="2">
        <v>7813</v>
      </c>
      <c r="AL144" s="2">
        <v>8013</v>
      </c>
      <c r="AM144" s="2">
        <v>8220</v>
      </c>
      <c r="AN144" s="2">
        <v>8278</v>
      </c>
      <c r="AO144" s="2">
        <v>8458</v>
      </c>
      <c r="AP144" s="2">
        <v>8534</v>
      </c>
      <c r="AQ144" s="2">
        <v>8564</v>
      </c>
      <c r="AR144" s="2">
        <v>8640</v>
      </c>
      <c r="AS144" s="2">
        <v>8843</v>
      </c>
      <c r="AT144" s="2">
        <v>8568</v>
      </c>
      <c r="AU144" s="2">
        <v>8600</v>
      </c>
      <c r="AV144" s="2">
        <v>8496</v>
      </c>
      <c r="AW144" s="2">
        <v>8494</v>
      </c>
      <c r="AX144" s="2">
        <v>8393</v>
      </c>
      <c r="AY144" s="2">
        <v>8332</v>
      </c>
      <c r="AZ144" s="2">
        <v>8182</v>
      </c>
      <c r="BA144" s="2">
        <v>8104</v>
      </c>
      <c r="BB144" s="2">
        <v>8148</v>
      </c>
      <c r="BC144" s="2">
        <v>8177</v>
      </c>
      <c r="BD144" s="2">
        <v>8225</v>
      </c>
      <c r="BE144" s="2">
        <v>8257</v>
      </c>
      <c r="BF144" s="2">
        <v>8312</v>
      </c>
      <c r="BG144" s="2">
        <v>8353</v>
      </c>
      <c r="BH144" s="2">
        <v>8395</v>
      </c>
      <c r="BI144" s="2">
        <v>8449</v>
      </c>
      <c r="BJ144" s="2">
        <v>8510</v>
      </c>
      <c r="BK144" s="2">
        <v>8588</v>
      </c>
      <c r="BL144" s="2">
        <v>8678</v>
      </c>
      <c r="BM144" s="2">
        <v>8775</v>
      </c>
      <c r="BN144" s="2">
        <v>8793</v>
      </c>
      <c r="BO144" s="2">
        <v>8824</v>
      </c>
      <c r="BP144" s="2">
        <v>8845</v>
      </c>
      <c r="BQ144" s="2">
        <v>8866</v>
      </c>
      <c r="BR144" s="2">
        <v>8892</v>
      </c>
      <c r="BS144" s="2">
        <v>8936</v>
      </c>
      <c r="BT144" s="2">
        <v>8959</v>
      </c>
      <c r="BU144" s="2">
        <v>8981</v>
      </c>
      <c r="BV144" s="2">
        <v>8999</v>
      </c>
      <c r="BW144" s="2">
        <v>9003</v>
      </c>
      <c r="BX144" s="2">
        <v>9010</v>
      </c>
      <c r="BY144" s="2">
        <v>9007</v>
      </c>
      <c r="BZ144" s="2">
        <v>8998</v>
      </c>
      <c r="CA144" s="2">
        <v>8991</v>
      </c>
      <c r="CB144" s="2">
        <v>8973</v>
      </c>
      <c r="CC144" s="2">
        <v>8959</v>
      </c>
      <c r="CD144" s="2">
        <v>8948</v>
      </c>
    </row>
    <row r="145" spans="1:82" x14ac:dyDescent="0.25">
      <c r="A145" s="2" t="str">
        <f>"24 jaar"</f>
        <v>24 jaar</v>
      </c>
      <c r="B145" s="2">
        <v>7631</v>
      </c>
      <c r="C145" s="2">
        <v>7333</v>
      </c>
      <c r="D145" s="2">
        <v>7434</v>
      </c>
      <c r="E145" s="2">
        <v>7434</v>
      </c>
      <c r="F145" s="2">
        <v>7475</v>
      </c>
      <c r="G145" s="2">
        <v>7431</v>
      </c>
      <c r="H145" s="2">
        <v>7277</v>
      </c>
      <c r="I145" s="2">
        <v>7071</v>
      </c>
      <c r="J145" s="2">
        <v>6776</v>
      </c>
      <c r="K145" s="2">
        <v>6797</v>
      </c>
      <c r="L145" s="2">
        <v>6892</v>
      </c>
      <c r="M145" s="2">
        <v>7163</v>
      </c>
      <c r="N145" s="2">
        <v>7147</v>
      </c>
      <c r="O145" s="2">
        <v>7251</v>
      </c>
      <c r="P145" s="2">
        <v>7329</v>
      </c>
      <c r="Q145" s="2">
        <v>7348</v>
      </c>
      <c r="R145" s="2">
        <v>7191</v>
      </c>
      <c r="S145" s="2">
        <v>7128</v>
      </c>
      <c r="T145" s="2">
        <v>7522</v>
      </c>
      <c r="U145" s="2">
        <v>7456</v>
      </c>
      <c r="V145" s="2">
        <v>7761</v>
      </c>
      <c r="W145" s="2">
        <v>7905</v>
      </c>
      <c r="X145" s="2">
        <v>8136</v>
      </c>
      <c r="Y145" s="2">
        <v>8051</v>
      </c>
      <c r="Z145" s="2">
        <v>8322</v>
      </c>
      <c r="AA145" s="2">
        <v>8308</v>
      </c>
      <c r="AB145" s="2">
        <v>8309</v>
      </c>
      <c r="AC145" s="2">
        <v>8321</v>
      </c>
      <c r="AD145" s="2">
        <v>8384</v>
      </c>
      <c r="AE145" s="2">
        <v>8256</v>
      </c>
      <c r="AF145" s="2">
        <v>8312</v>
      </c>
      <c r="AG145" s="2">
        <v>8486</v>
      </c>
      <c r="AH145" s="2">
        <v>8291</v>
      </c>
      <c r="AI145" s="2">
        <v>8514</v>
      </c>
      <c r="AJ145" s="2">
        <v>8500</v>
      </c>
      <c r="AK145" s="2">
        <v>8441</v>
      </c>
      <c r="AL145" s="2">
        <v>8290</v>
      </c>
      <c r="AM145" s="2">
        <v>8495</v>
      </c>
      <c r="AN145" s="2">
        <v>8714</v>
      </c>
      <c r="AO145" s="2">
        <v>8773</v>
      </c>
      <c r="AP145" s="2">
        <v>8964</v>
      </c>
      <c r="AQ145" s="2">
        <v>9045</v>
      </c>
      <c r="AR145" s="2">
        <v>9082</v>
      </c>
      <c r="AS145" s="2">
        <v>9159</v>
      </c>
      <c r="AT145" s="2">
        <v>9374</v>
      </c>
      <c r="AU145" s="2">
        <v>9095</v>
      </c>
      <c r="AV145" s="2">
        <v>9123</v>
      </c>
      <c r="AW145" s="2">
        <v>9012</v>
      </c>
      <c r="AX145" s="2">
        <v>9009</v>
      </c>
      <c r="AY145" s="2">
        <v>8899</v>
      </c>
      <c r="AZ145" s="2">
        <v>8838</v>
      </c>
      <c r="BA145" s="2">
        <v>8686</v>
      </c>
      <c r="BB145" s="2">
        <v>8606</v>
      </c>
      <c r="BC145" s="2">
        <v>8654</v>
      </c>
      <c r="BD145" s="2">
        <v>8684</v>
      </c>
      <c r="BE145" s="2">
        <v>8736</v>
      </c>
      <c r="BF145" s="2">
        <v>8767</v>
      </c>
      <c r="BG145" s="2">
        <v>8823</v>
      </c>
      <c r="BH145" s="2">
        <v>8867</v>
      </c>
      <c r="BI145" s="2">
        <v>8909</v>
      </c>
      <c r="BJ145" s="2">
        <v>8965</v>
      </c>
      <c r="BK145" s="2">
        <v>9031</v>
      </c>
      <c r="BL145" s="2">
        <v>9117</v>
      </c>
      <c r="BM145" s="2">
        <v>9210</v>
      </c>
      <c r="BN145" s="2">
        <v>9314</v>
      </c>
      <c r="BO145" s="2">
        <v>9332</v>
      </c>
      <c r="BP145" s="2">
        <v>9361</v>
      </c>
      <c r="BQ145" s="2">
        <v>9384</v>
      </c>
      <c r="BR145" s="2">
        <v>9404</v>
      </c>
      <c r="BS145" s="2">
        <v>9431</v>
      </c>
      <c r="BT145" s="2">
        <v>9474</v>
      </c>
      <c r="BU145" s="2">
        <v>9498</v>
      </c>
      <c r="BV145" s="2">
        <v>9520</v>
      </c>
      <c r="BW145" s="2">
        <v>9539</v>
      </c>
      <c r="BX145" s="2">
        <v>9542</v>
      </c>
      <c r="BY145" s="2">
        <v>9552</v>
      </c>
      <c r="BZ145" s="2">
        <v>9548</v>
      </c>
      <c r="CA145" s="2">
        <v>9539</v>
      </c>
      <c r="CB145" s="2">
        <v>9533</v>
      </c>
      <c r="CC145" s="2">
        <v>9516</v>
      </c>
      <c r="CD145" s="2">
        <v>9501</v>
      </c>
    </row>
    <row r="146" spans="1:82" x14ac:dyDescent="0.25">
      <c r="A146" s="2" t="str">
        <f>"25 jaar"</f>
        <v>25 jaar</v>
      </c>
      <c r="B146" s="2">
        <v>8180</v>
      </c>
      <c r="C146" s="2">
        <v>7842</v>
      </c>
      <c r="D146" s="2">
        <v>7698</v>
      </c>
      <c r="E146" s="2">
        <v>7807</v>
      </c>
      <c r="F146" s="2">
        <v>7958</v>
      </c>
      <c r="G146" s="2">
        <v>7796</v>
      </c>
      <c r="H146" s="2">
        <v>7876</v>
      </c>
      <c r="I146" s="2">
        <v>7793</v>
      </c>
      <c r="J146" s="2">
        <v>7594</v>
      </c>
      <c r="K146" s="2">
        <v>7374</v>
      </c>
      <c r="L146" s="2">
        <v>7243</v>
      </c>
      <c r="M146" s="2">
        <v>7466</v>
      </c>
      <c r="N146" s="2">
        <v>7764</v>
      </c>
      <c r="O146" s="2">
        <v>7737</v>
      </c>
      <c r="P146" s="2">
        <v>7794</v>
      </c>
      <c r="Q146" s="2">
        <v>7884</v>
      </c>
      <c r="R146" s="2">
        <v>7888</v>
      </c>
      <c r="S146" s="2">
        <v>7907</v>
      </c>
      <c r="T146" s="2">
        <v>7751</v>
      </c>
      <c r="U146" s="2">
        <v>8142</v>
      </c>
      <c r="V146" s="2">
        <v>8294</v>
      </c>
      <c r="W146" s="2">
        <v>8409</v>
      </c>
      <c r="X146" s="2">
        <v>8581</v>
      </c>
      <c r="Y146" s="2">
        <v>8767</v>
      </c>
      <c r="Z146" s="2">
        <v>8661</v>
      </c>
      <c r="AA146" s="2">
        <v>9067</v>
      </c>
      <c r="AB146" s="2">
        <v>8875</v>
      </c>
      <c r="AC146" s="2">
        <v>8966</v>
      </c>
      <c r="AD146" s="2">
        <v>8941</v>
      </c>
      <c r="AE146" s="2">
        <v>9025</v>
      </c>
      <c r="AF146" s="2">
        <v>8894</v>
      </c>
      <c r="AG146" s="2">
        <v>8920</v>
      </c>
      <c r="AH146" s="2">
        <v>9075</v>
      </c>
      <c r="AI146" s="2">
        <v>8863</v>
      </c>
      <c r="AJ146" s="2">
        <v>9060</v>
      </c>
      <c r="AK146" s="2">
        <v>9033</v>
      </c>
      <c r="AL146" s="2">
        <v>8968</v>
      </c>
      <c r="AM146" s="2">
        <v>8822</v>
      </c>
      <c r="AN146" s="2">
        <v>9031</v>
      </c>
      <c r="AO146" s="2">
        <v>9264</v>
      </c>
      <c r="AP146" s="2">
        <v>9328</v>
      </c>
      <c r="AQ146" s="2">
        <v>9537</v>
      </c>
      <c r="AR146" s="2">
        <v>9620</v>
      </c>
      <c r="AS146" s="2">
        <v>9664</v>
      </c>
      <c r="AT146" s="2">
        <v>9747</v>
      </c>
      <c r="AU146" s="2">
        <v>9973</v>
      </c>
      <c r="AV146" s="2">
        <v>9678</v>
      </c>
      <c r="AW146" s="2">
        <v>9709</v>
      </c>
      <c r="AX146" s="2">
        <v>9589</v>
      </c>
      <c r="AY146" s="2">
        <v>9586</v>
      </c>
      <c r="AZ146" s="2">
        <v>9474</v>
      </c>
      <c r="BA146" s="2">
        <v>9407</v>
      </c>
      <c r="BB146" s="2">
        <v>9253</v>
      </c>
      <c r="BC146" s="2">
        <v>9166</v>
      </c>
      <c r="BD146" s="2">
        <v>9220</v>
      </c>
      <c r="BE146" s="2">
        <v>9249</v>
      </c>
      <c r="BF146" s="2">
        <v>9304</v>
      </c>
      <c r="BG146" s="2">
        <v>9337</v>
      </c>
      <c r="BH146" s="2">
        <v>9398</v>
      </c>
      <c r="BI146" s="2">
        <v>9443</v>
      </c>
      <c r="BJ146" s="2">
        <v>9490</v>
      </c>
      <c r="BK146" s="2">
        <v>9546</v>
      </c>
      <c r="BL146" s="2">
        <v>9616</v>
      </c>
      <c r="BM146" s="2">
        <v>9708</v>
      </c>
      <c r="BN146" s="2">
        <v>9810</v>
      </c>
      <c r="BO146" s="2">
        <v>9913</v>
      </c>
      <c r="BP146" s="2">
        <v>9933</v>
      </c>
      <c r="BQ146" s="2">
        <v>9962</v>
      </c>
      <c r="BR146" s="2">
        <v>9987</v>
      </c>
      <c r="BS146" s="2">
        <v>10008</v>
      </c>
      <c r="BT146" s="2">
        <v>10038</v>
      </c>
      <c r="BU146" s="2">
        <v>10084</v>
      </c>
      <c r="BV146" s="2">
        <v>10109</v>
      </c>
      <c r="BW146" s="2">
        <v>10131</v>
      </c>
      <c r="BX146" s="2">
        <v>10151</v>
      </c>
      <c r="BY146" s="2">
        <v>10156</v>
      </c>
      <c r="BZ146" s="2">
        <v>10164</v>
      </c>
      <c r="CA146" s="2">
        <v>10159</v>
      </c>
      <c r="CB146" s="2">
        <v>10150</v>
      </c>
      <c r="CC146" s="2">
        <v>10144</v>
      </c>
      <c r="CD146" s="2">
        <v>10126</v>
      </c>
    </row>
    <row r="147" spans="1:82" x14ac:dyDescent="0.25">
      <c r="A147" s="2" t="str">
        <f>"26 jaar"</f>
        <v>26 jaar</v>
      </c>
      <c r="B147" s="2">
        <v>8459</v>
      </c>
      <c r="C147" s="2">
        <v>8281</v>
      </c>
      <c r="D147" s="2">
        <v>8095</v>
      </c>
      <c r="E147" s="2">
        <v>7971</v>
      </c>
      <c r="F147" s="2">
        <v>8175</v>
      </c>
      <c r="G147" s="2">
        <v>8110</v>
      </c>
      <c r="H147" s="2">
        <v>8215</v>
      </c>
      <c r="I147" s="2">
        <v>8227</v>
      </c>
      <c r="J147" s="2">
        <v>8160</v>
      </c>
      <c r="K147" s="2">
        <v>7965</v>
      </c>
      <c r="L147" s="2">
        <v>7870</v>
      </c>
      <c r="M147" s="2">
        <v>7797</v>
      </c>
      <c r="N147" s="2">
        <v>8031</v>
      </c>
      <c r="O147" s="2">
        <v>8214</v>
      </c>
      <c r="P147" s="2">
        <v>8199</v>
      </c>
      <c r="Q147" s="2">
        <v>8332</v>
      </c>
      <c r="R147" s="2">
        <v>8507</v>
      </c>
      <c r="S147" s="2">
        <v>8464</v>
      </c>
      <c r="T147" s="2">
        <v>8628</v>
      </c>
      <c r="U147" s="2">
        <v>8379</v>
      </c>
      <c r="V147" s="2">
        <v>8881</v>
      </c>
      <c r="W147" s="2">
        <v>8858</v>
      </c>
      <c r="X147" s="2">
        <v>9043</v>
      </c>
      <c r="Y147" s="2">
        <v>9051</v>
      </c>
      <c r="Z147" s="2">
        <v>9447</v>
      </c>
      <c r="AA147" s="2">
        <v>9392</v>
      </c>
      <c r="AB147" s="2">
        <v>9636</v>
      </c>
      <c r="AC147" s="2">
        <v>9546</v>
      </c>
      <c r="AD147" s="2">
        <v>9619</v>
      </c>
      <c r="AE147" s="2">
        <v>9591</v>
      </c>
      <c r="AF147" s="2">
        <v>9691</v>
      </c>
      <c r="AG147" s="2">
        <v>9519</v>
      </c>
      <c r="AH147" s="2">
        <v>9519</v>
      </c>
      <c r="AI147" s="2">
        <v>9654</v>
      </c>
      <c r="AJ147" s="2">
        <v>9427</v>
      </c>
      <c r="AK147" s="2">
        <v>9599</v>
      </c>
      <c r="AL147" s="2">
        <v>9560</v>
      </c>
      <c r="AM147" s="2">
        <v>9509</v>
      </c>
      <c r="AN147" s="2">
        <v>9368</v>
      </c>
      <c r="AO147" s="2">
        <v>9581</v>
      </c>
      <c r="AP147" s="2">
        <v>9819</v>
      </c>
      <c r="AQ147" s="2">
        <v>9898</v>
      </c>
      <c r="AR147" s="2">
        <v>10122</v>
      </c>
      <c r="AS147" s="2">
        <v>10213</v>
      </c>
      <c r="AT147" s="2">
        <v>10264</v>
      </c>
      <c r="AU147" s="2">
        <v>10348</v>
      </c>
      <c r="AV147" s="2">
        <v>10577</v>
      </c>
      <c r="AW147" s="2">
        <v>10272</v>
      </c>
      <c r="AX147" s="2">
        <v>10302</v>
      </c>
      <c r="AY147" s="2">
        <v>10177</v>
      </c>
      <c r="AZ147" s="2">
        <v>10175</v>
      </c>
      <c r="BA147" s="2">
        <v>10055</v>
      </c>
      <c r="BB147" s="2">
        <v>9991</v>
      </c>
      <c r="BC147" s="2">
        <v>9831</v>
      </c>
      <c r="BD147" s="2">
        <v>9744</v>
      </c>
      <c r="BE147" s="2">
        <v>9801</v>
      </c>
      <c r="BF147" s="2">
        <v>9830</v>
      </c>
      <c r="BG147" s="2">
        <v>9887</v>
      </c>
      <c r="BH147" s="2">
        <v>9921</v>
      </c>
      <c r="BI147" s="2">
        <v>9988</v>
      </c>
      <c r="BJ147" s="2">
        <v>10034</v>
      </c>
      <c r="BK147" s="2">
        <v>10083</v>
      </c>
      <c r="BL147" s="2">
        <v>10143</v>
      </c>
      <c r="BM147" s="2">
        <v>10214</v>
      </c>
      <c r="BN147" s="2">
        <v>10310</v>
      </c>
      <c r="BO147" s="2">
        <v>10414</v>
      </c>
      <c r="BP147" s="2">
        <v>10523</v>
      </c>
      <c r="BQ147" s="2">
        <v>10547</v>
      </c>
      <c r="BR147" s="2">
        <v>10576</v>
      </c>
      <c r="BS147" s="2">
        <v>10602</v>
      </c>
      <c r="BT147" s="2">
        <v>10622</v>
      </c>
      <c r="BU147" s="2">
        <v>10654</v>
      </c>
      <c r="BV147" s="2">
        <v>10698</v>
      </c>
      <c r="BW147" s="2">
        <v>10724</v>
      </c>
      <c r="BX147" s="2">
        <v>10746</v>
      </c>
      <c r="BY147" s="2">
        <v>10767</v>
      </c>
      <c r="BZ147" s="2">
        <v>10772</v>
      </c>
      <c r="CA147" s="2">
        <v>10781</v>
      </c>
      <c r="CB147" s="2">
        <v>10775</v>
      </c>
      <c r="CC147" s="2">
        <v>10766</v>
      </c>
      <c r="CD147" s="2">
        <v>10761</v>
      </c>
    </row>
    <row r="148" spans="1:82" x14ac:dyDescent="0.25">
      <c r="A148" s="2" t="str">
        <f>"27 jaar"</f>
        <v>27 jaar</v>
      </c>
      <c r="B148" s="2">
        <v>8490</v>
      </c>
      <c r="C148" s="2">
        <v>8494</v>
      </c>
      <c r="D148" s="2">
        <v>8478</v>
      </c>
      <c r="E148" s="2">
        <v>8237</v>
      </c>
      <c r="F148" s="2">
        <v>8243</v>
      </c>
      <c r="G148" s="2">
        <v>8244</v>
      </c>
      <c r="H148" s="2">
        <v>8296</v>
      </c>
      <c r="I148" s="2">
        <v>8491</v>
      </c>
      <c r="J148" s="2">
        <v>8414</v>
      </c>
      <c r="K148" s="2">
        <v>8451</v>
      </c>
      <c r="L148" s="2">
        <v>8255</v>
      </c>
      <c r="M148" s="2">
        <v>8277</v>
      </c>
      <c r="N148" s="2">
        <v>8217</v>
      </c>
      <c r="O148" s="2">
        <v>8351</v>
      </c>
      <c r="P148" s="2">
        <v>8538</v>
      </c>
      <c r="Q148" s="2">
        <v>8595</v>
      </c>
      <c r="R148" s="2">
        <v>8767</v>
      </c>
      <c r="S148" s="2">
        <v>9098</v>
      </c>
      <c r="T148" s="2">
        <v>8985</v>
      </c>
      <c r="U148" s="2">
        <v>9140</v>
      </c>
      <c r="V148" s="2">
        <v>8997</v>
      </c>
      <c r="W148" s="2">
        <v>9420</v>
      </c>
      <c r="X148" s="2">
        <v>9370</v>
      </c>
      <c r="Y148" s="2">
        <v>9416</v>
      </c>
      <c r="Z148" s="2">
        <v>9512</v>
      </c>
      <c r="AA148" s="2">
        <v>10015</v>
      </c>
      <c r="AB148" s="2">
        <v>9878</v>
      </c>
      <c r="AC148" s="2">
        <v>10080</v>
      </c>
      <c r="AD148" s="2">
        <v>9998</v>
      </c>
      <c r="AE148" s="2">
        <v>10081</v>
      </c>
      <c r="AF148" s="2">
        <v>10050</v>
      </c>
      <c r="AG148" s="2">
        <v>10126</v>
      </c>
      <c r="AH148" s="2">
        <v>9918</v>
      </c>
      <c r="AI148" s="2">
        <v>9894</v>
      </c>
      <c r="AJ148" s="2">
        <v>10016</v>
      </c>
      <c r="AK148" s="2">
        <v>9777</v>
      </c>
      <c r="AL148" s="2">
        <v>9938</v>
      </c>
      <c r="AM148" s="2">
        <v>9913</v>
      </c>
      <c r="AN148" s="2">
        <v>9871</v>
      </c>
      <c r="AO148" s="2">
        <v>9725</v>
      </c>
      <c r="AP148" s="2">
        <v>9951</v>
      </c>
      <c r="AQ148" s="2">
        <v>10200</v>
      </c>
      <c r="AR148" s="2">
        <v>10291</v>
      </c>
      <c r="AS148" s="2">
        <v>10524</v>
      </c>
      <c r="AT148" s="2">
        <v>10621</v>
      </c>
      <c r="AU148" s="2">
        <v>10678</v>
      </c>
      <c r="AV148" s="2">
        <v>10758</v>
      </c>
      <c r="AW148" s="2">
        <v>10982</v>
      </c>
      <c r="AX148" s="2">
        <v>10675</v>
      </c>
      <c r="AY148" s="2">
        <v>10705</v>
      </c>
      <c r="AZ148" s="2">
        <v>10577</v>
      </c>
      <c r="BA148" s="2">
        <v>10575</v>
      </c>
      <c r="BB148" s="2">
        <v>10455</v>
      </c>
      <c r="BC148" s="2">
        <v>10389</v>
      </c>
      <c r="BD148" s="2">
        <v>10221</v>
      </c>
      <c r="BE148" s="2">
        <v>10135</v>
      </c>
      <c r="BF148" s="2">
        <v>10193</v>
      </c>
      <c r="BG148" s="2">
        <v>10226</v>
      </c>
      <c r="BH148" s="2">
        <v>10285</v>
      </c>
      <c r="BI148" s="2">
        <v>10321</v>
      </c>
      <c r="BJ148" s="2">
        <v>10387</v>
      </c>
      <c r="BK148" s="2">
        <v>10435</v>
      </c>
      <c r="BL148" s="2">
        <v>10486</v>
      </c>
      <c r="BM148" s="2">
        <v>10547</v>
      </c>
      <c r="BN148" s="2">
        <v>10623</v>
      </c>
      <c r="BO148" s="2">
        <v>10721</v>
      </c>
      <c r="BP148" s="2">
        <v>10824</v>
      </c>
      <c r="BQ148" s="2">
        <v>10934</v>
      </c>
      <c r="BR148" s="2">
        <v>10958</v>
      </c>
      <c r="BS148" s="2">
        <v>10988</v>
      </c>
      <c r="BT148" s="2">
        <v>11012</v>
      </c>
      <c r="BU148" s="2">
        <v>11031</v>
      </c>
      <c r="BV148" s="2">
        <v>11065</v>
      </c>
      <c r="BW148" s="2">
        <v>11107</v>
      </c>
      <c r="BX148" s="2">
        <v>11135</v>
      </c>
      <c r="BY148" s="2">
        <v>11155</v>
      </c>
      <c r="BZ148" s="2">
        <v>11177</v>
      </c>
      <c r="CA148" s="2">
        <v>11183</v>
      </c>
      <c r="CB148" s="2">
        <v>11192</v>
      </c>
      <c r="CC148" s="2">
        <v>11185</v>
      </c>
      <c r="CD148" s="2">
        <v>11176</v>
      </c>
    </row>
    <row r="149" spans="1:82" x14ac:dyDescent="0.25">
      <c r="A149" s="2" t="str">
        <f>"28 jaar"</f>
        <v>28 jaar</v>
      </c>
      <c r="B149" s="2">
        <v>8360</v>
      </c>
      <c r="C149" s="2">
        <v>8350</v>
      </c>
      <c r="D149" s="2">
        <v>8631</v>
      </c>
      <c r="E149" s="2">
        <v>8593</v>
      </c>
      <c r="F149" s="2">
        <v>8404</v>
      </c>
      <c r="G149" s="2">
        <v>8310</v>
      </c>
      <c r="H149" s="2">
        <v>8293</v>
      </c>
      <c r="I149" s="2">
        <v>8472</v>
      </c>
      <c r="J149" s="2">
        <v>8599</v>
      </c>
      <c r="K149" s="2">
        <v>8568</v>
      </c>
      <c r="L149" s="2">
        <v>8578</v>
      </c>
      <c r="M149" s="2">
        <v>8588</v>
      </c>
      <c r="N149" s="2">
        <v>8626</v>
      </c>
      <c r="O149" s="2">
        <v>8499</v>
      </c>
      <c r="P149" s="2">
        <v>8600</v>
      </c>
      <c r="Q149" s="2">
        <v>8738</v>
      </c>
      <c r="R149" s="2">
        <v>8945</v>
      </c>
      <c r="S149" s="2">
        <v>9247</v>
      </c>
      <c r="T149" s="2">
        <v>9669</v>
      </c>
      <c r="U149" s="2">
        <v>9420</v>
      </c>
      <c r="V149" s="2">
        <v>9763</v>
      </c>
      <c r="W149" s="2">
        <v>9373</v>
      </c>
      <c r="X149" s="2">
        <v>9802</v>
      </c>
      <c r="Y149" s="2">
        <v>9633</v>
      </c>
      <c r="Z149" s="2">
        <v>9712</v>
      </c>
      <c r="AA149" s="2">
        <v>9859</v>
      </c>
      <c r="AB149" s="2">
        <v>10206</v>
      </c>
      <c r="AC149" s="2">
        <v>10241</v>
      </c>
      <c r="AD149" s="2">
        <v>10316</v>
      </c>
      <c r="AE149" s="2">
        <v>10248</v>
      </c>
      <c r="AF149" s="2">
        <v>10335</v>
      </c>
      <c r="AG149" s="2">
        <v>10271</v>
      </c>
      <c r="AH149" s="2">
        <v>10323</v>
      </c>
      <c r="AI149" s="2">
        <v>10096</v>
      </c>
      <c r="AJ149" s="2">
        <v>10059</v>
      </c>
      <c r="AK149" s="2">
        <v>10163</v>
      </c>
      <c r="AL149" s="2">
        <v>9914</v>
      </c>
      <c r="AM149" s="2">
        <v>10085</v>
      </c>
      <c r="AN149" s="2">
        <v>10061</v>
      </c>
      <c r="AO149" s="2">
        <v>10030</v>
      </c>
      <c r="AP149" s="2">
        <v>9886</v>
      </c>
      <c r="AQ149" s="2">
        <v>10123</v>
      </c>
      <c r="AR149" s="2">
        <v>10384</v>
      </c>
      <c r="AS149" s="2">
        <v>10480</v>
      </c>
      <c r="AT149" s="2">
        <v>10721</v>
      </c>
      <c r="AU149" s="2">
        <v>10822</v>
      </c>
      <c r="AV149" s="2">
        <v>10879</v>
      </c>
      <c r="AW149" s="2">
        <v>10953</v>
      </c>
      <c r="AX149" s="2">
        <v>11175</v>
      </c>
      <c r="AY149" s="2">
        <v>10869</v>
      </c>
      <c r="AZ149" s="2">
        <v>10896</v>
      </c>
      <c r="BA149" s="2">
        <v>10766</v>
      </c>
      <c r="BB149" s="2">
        <v>10762</v>
      </c>
      <c r="BC149" s="2">
        <v>10644</v>
      </c>
      <c r="BD149" s="2">
        <v>10576</v>
      </c>
      <c r="BE149" s="2">
        <v>10407</v>
      </c>
      <c r="BF149" s="2">
        <v>10323</v>
      </c>
      <c r="BG149" s="2">
        <v>10378</v>
      </c>
      <c r="BH149" s="2">
        <v>10411</v>
      </c>
      <c r="BI149" s="2">
        <v>10472</v>
      </c>
      <c r="BJ149" s="2">
        <v>10510</v>
      </c>
      <c r="BK149" s="2">
        <v>10572</v>
      </c>
      <c r="BL149" s="2">
        <v>10619</v>
      </c>
      <c r="BM149" s="2">
        <v>10670</v>
      </c>
      <c r="BN149" s="2">
        <v>10735</v>
      </c>
      <c r="BO149" s="2">
        <v>10809</v>
      </c>
      <c r="BP149" s="2">
        <v>10907</v>
      </c>
      <c r="BQ149" s="2">
        <v>11012</v>
      </c>
      <c r="BR149" s="2">
        <v>11124</v>
      </c>
      <c r="BS149" s="2">
        <v>11147</v>
      </c>
      <c r="BT149" s="2">
        <v>11178</v>
      </c>
      <c r="BU149" s="2">
        <v>11202</v>
      </c>
      <c r="BV149" s="2">
        <v>11223</v>
      </c>
      <c r="BW149" s="2">
        <v>11255</v>
      </c>
      <c r="BX149" s="2">
        <v>11294</v>
      </c>
      <c r="BY149" s="2">
        <v>11320</v>
      </c>
      <c r="BZ149" s="2">
        <v>11343</v>
      </c>
      <c r="CA149" s="2">
        <v>11365</v>
      </c>
      <c r="CB149" s="2">
        <v>11371</v>
      </c>
      <c r="CC149" s="2">
        <v>11379</v>
      </c>
      <c r="CD149" s="2">
        <v>11371</v>
      </c>
    </row>
    <row r="150" spans="1:82" x14ac:dyDescent="0.25">
      <c r="A150" s="2" t="str">
        <f>"29 jaar"</f>
        <v>29 jaar</v>
      </c>
      <c r="B150" s="2">
        <v>8135</v>
      </c>
      <c r="C150" s="2">
        <v>8124</v>
      </c>
      <c r="D150" s="2">
        <v>8353</v>
      </c>
      <c r="E150" s="2">
        <v>8636</v>
      </c>
      <c r="F150" s="2">
        <v>8677</v>
      </c>
      <c r="G150" s="2">
        <v>8427</v>
      </c>
      <c r="H150" s="2">
        <v>8300</v>
      </c>
      <c r="I150" s="2">
        <v>8422</v>
      </c>
      <c r="J150" s="2">
        <v>8440</v>
      </c>
      <c r="K150" s="2">
        <v>8677</v>
      </c>
      <c r="L150" s="2">
        <v>8713</v>
      </c>
      <c r="M150" s="2">
        <v>8823</v>
      </c>
      <c r="N150" s="2">
        <v>8904</v>
      </c>
      <c r="O150" s="2">
        <v>8801</v>
      </c>
      <c r="P150" s="2">
        <v>8621</v>
      </c>
      <c r="Q150" s="2">
        <v>8865</v>
      </c>
      <c r="R150" s="2">
        <v>8967</v>
      </c>
      <c r="S150" s="2">
        <v>9296</v>
      </c>
      <c r="T150" s="2">
        <v>9629</v>
      </c>
      <c r="U150" s="2">
        <v>9988</v>
      </c>
      <c r="V150" s="2">
        <v>9815</v>
      </c>
      <c r="W150" s="2">
        <v>10044</v>
      </c>
      <c r="X150" s="2">
        <v>9764</v>
      </c>
      <c r="Y150" s="2">
        <v>10025</v>
      </c>
      <c r="Z150" s="2">
        <v>9825</v>
      </c>
      <c r="AA150" s="2">
        <v>9972</v>
      </c>
      <c r="AB150" s="2">
        <v>9918</v>
      </c>
      <c r="AC150" s="2">
        <v>10386</v>
      </c>
      <c r="AD150" s="2">
        <v>10378</v>
      </c>
      <c r="AE150" s="2">
        <v>10460</v>
      </c>
      <c r="AF150" s="2">
        <v>10404</v>
      </c>
      <c r="AG150" s="2">
        <v>10464</v>
      </c>
      <c r="AH150" s="2">
        <v>10372</v>
      </c>
      <c r="AI150" s="2">
        <v>10405</v>
      </c>
      <c r="AJ150" s="2">
        <v>10162</v>
      </c>
      <c r="AK150" s="2">
        <v>10109</v>
      </c>
      <c r="AL150" s="2">
        <v>10199</v>
      </c>
      <c r="AM150" s="2">
        <v>9968</v>
      </c>
      <c r="AN150" s="2">
        <v>10142</v>
      </c>
      <c r="AO150" s="2">
        <v>10121</v>
      </c>
      <c r="AP150" s="2">
        <v>10098</v>
      </c>
      <c r="AQ150" s="2">
        <v>9966</v>
      </c>
      <c r="AR150" s="2">
        <v>10211</v>
      </c>
      <c r="AS150" s="2">
        <v>10474</v>
      </c>
      <c r="AT150" s="2">
        <v>10575</v>
      </c>
      <c r="AU150" s="2">
        <v>10824</v>
      </c>
      <c r="AV150" s="2">
        <v>10920</v>
      </c>
      <c r="AW150" s="2">
        <v>10976</v>
      </c>
      <c r="AX150" s="2">
        <v>11046</v>
      </c>
      <c r="AY150" s="2">
        <v>11265</v>
      </c>
      <c r="AZ150" s="2">
        <v>10966</v>
      </c>
      <c r="BA150" s="2">
        <v>10991</v>
      </c>
      <c r="BB150" s="2">
        <v>10859</v>
      </c>
      <c r="BC150" s="2">
        <v>10856</v>
      </c>
      <c r="BD150" s="2">
        <v>10733</v>
      </c>
      <c r="BE150" s="2">
        <v>10667</v>
      </c>
      <c r="BF150" s="2">
        <v>10499</v>
      </c>
      <c r="BG150" s="2">
        <v>10414</v>
      </c>
      <c r="BH150" s="2">
        <v>10468</v>
      </c>
      <c r="BI150" s="2">
        <v>10503</v>
      </c>
      <c r="BJ150" s="2">
        <v>10563</v>
      </c>
      <c r="BK150" s="2">
        <v>10599</v>
      </c>
      <c r="BL150" s="2">
        <v>10661</v>
      </c>
      <c r="BM150" s="2">
        <v>10706</v>
      </c>
      <c r="BN150" s="2">
        <v>10758</v>
      </c>
      <c r="BO150" s="2">
        <v>10823</v>
      </c>
      <c r="BP150" s="2">
        <v>10899</v>
      </c>
      <c r="BQ150" s="2">
        <v>10999</v>
      </c>
      <c r="BR150" s="2">
        <v>11104</v>
      </c>
      <c r="BS150" s="2">
        <v>11212</v>
      </c>
      <c r="BT150" s="2">
        <v>11234</v>
      </c>
      <c r="BU150" s="2">
        <v>11266</v>
      </c>
      <c r="BV150" s="2">
        <v>11289</v>
      </c>
      <c r="BW150" s="2">
        <v>11310</v>
      </c>
      <c r="BX150" s="2">
        <v>11342</v>
      </c>
      <c r="BY150" s="2">
        <v>11384</v>
      </c>
      <c r="BZ150" s="2">
        <v>11409</v>
      </c>
      <c r="CA150" s="2">
        <v>11430</v>
      </c>
      <c r="CB150" s="2">
        <v>11451</v>
      </c>
      <c r="CC150" s="2">
        <v>11456</v>
      </c>
      <c r="CD150" s="2">
        <v>11465</v>
      </c>
    </row>
    <row r="151" spans="1:82" x14ac:dyDescent="0.25">
      <c r="A151" s="2" t="str">
        <f>"30 jaar"</f>
        <v>30 jaar</v>
      </c>
      <c r="B151" s="2">
        <v>8171</v>
      </c>
      <c r="C151" s="2">
        <v>7923</v>
      </c>
      <c r="D151" s="2">
        <v>8101</v>
      </c>
      <c r="E151" s="2">
        <v>8339</v>
      </c>
      <c r="F151" s="2">
        <v>8626</v>
      </c>
      <c r="G151" s="2">
        <v>8534</v>
      </c>
      <c r="H151" s="2">
        <v>8418</v>
      </c>
      <c r="I151" s="2">
        <v>8208</v>
      </c>
      <c r="J151" s="2">
        <v>8399</v>
      </c>
      <c r="K151" s="2">
        <v>8490</v>
      </c>
      <c r="L151" s="2">
        <v>8750</v>
      </c>
      <c r="M151" s="2">
        <v>8852</v>
      </c>
      <c r="N151" s="2">
        <v>9053</v>
      </c>
      <c r="O151" s="2">
        <v>9012</v>
      </c>
      <c r="P151" s="2">
        <v>8835</v>
      </c>
      <c r="Q151" s="2">
        <v>8801</v>
      </c>
      <c r="R151" s="2">
        <v>9104</v>
      </c>
      <c r="S151" s="2">
        <v>9321</v>
      </c>
      <c r="T151" s="2">
        <v>9623</v>
      </c>
      <c r="U151" s="2">
        <v>9959</v>
      </c>
      <c r="V151" s="2">
        <v>10395</v>
      </c>
      <c r="W151" s="2">
        <v>10042</v>
      </c>
      <c r="X151" s="2">
        <v>10132</v>
      </c>
      <c r="Y151" s="2">
        <v>9861</v>
      </c>
      <c r="Z151" s="2">
        <v>10082</v>
      </c>
      <c r="AA151" s="2">
        <v>10003</v>
      </c>
      <c r="AB151" s="2">
        <v>9992</v>
      </c>
      <c r="AC151" s="2">
        <v>10078</v>
      </c>
      <c r="AD151" s="2">
        <v>10442</v>
      </c>
      <c r="AE151" s="2">
        <v>10452</v>
      </c>
      <c r="AF151" s="2">
        <v>10539</v>
      </c>
      <c r="AG151" s="2">
        <v>10459</v>
      </c>
      <c r="AH151" s="2">
        <v>10494</v>
      </c>
      <c r="AI151" s="2">
        <v>10383</v>
      </c>
      <c r="AJ151" s="2">
        <v>10403</v>
      </c>
      <c r="AK151" s="2">
        <v>10150</v>
      </c>
      <c r="AL151" s="2">
        <v>10083</v>
      </c>
      <c r="AM151" s="2">
        <v>10184</v>
      </c>
      <c r="AN151" s="2">
        <v>9967</v>
      </c>
      <c r="AO151" s="2">
        <v>10140</v>
      </c>
      <c r="AP151" s="2">
        <v>10124</v>
      </c>
      <c r="AQ151" s="2">
        <v>10112</v>
      </c>
      <c r="AR151" s="2">
        <v>9991</v>
      </c>
      <c r="AS151" s="2">
        <v>10241</v>
      </c>
      <c r="AT151" s="2">
        <v>10505</v>
      </c>
      <c r="AU151" s="2">
        <v>10606</v>
      </c>
      <c r="AV151" s="2">
        <v>10854</v>
      </c>
      <c r="AW151" s="2">
        <v>10944</v>
      </c>
      <c r="AX151" s="2">
        <v>11000</v>
      </c>
      <c r="AY151" s="2">
        <v>11065</v>
      </c>
      <c r="AZ151" s="2">
        <v>11277</v>
      </c>
      <c r="BA151" s="2">
        <v>10986</v>
      </c>
      <c r="BB151" s="2">
        <v>11011</v>
      </c>
      <c r="BC151" s="2">
        <v>10878</v>
      </c>
      <c r="BD151" s="2">
        <v>10876</v>
      </c>
      <c r="BE151" s="2">
        <v>10757</v>
      </c>
      <c r="BF151" s="2">
        <v>10689</v>
      </c>
      <c r="BG151" s="2">
        <v>10527</v>
      </c>
      <c r="BH151" s="2">
        <v>10442</v>
      </c>
      <c r="BI151" s="2">
        <v>10496</v>
      </c>
      <c r="BJ151" s="2">
        <v>10530</v>
      </c>
      <c r="BK151" s="2">
        <v>10590</v>
      </c>
      <c r="BL151" s="2">
        <v>10622</v>
      </c>
      <c r="BM151" s="2">
        <v>10685</v>
      </c>
      <c r="BN151" s="2">
        <v>10728</v>
      </c>
      <c r="BO151" s="2">
        <v>10779</v>
      </c>
      <c r="BP151" s="2">
        <v>10841</v>
      </c>
      <c r="BQ151" s="2">
        <v>10917</v>
      </c>
      <c r="BR151" s="2">
        <v>11016</v>
      </c>
      <c r="BS151" s="2">
        <v>11121</v>
      </c>
      <c r="BT151" s="2">
        <v>11221</v>
      </c>
      <c r="BU151" s="2">
        <v>11244</v>
      </c>
      <c r="BV151" s="2">
        <v>11277</v>
      </c>
      <c r="BW151" s="2">
        <v>11299</v>
      </c>
      <c r="BX151" s="2">
        <v>11318</v>
      </c>
      <c r="BY151" s="2">
        <v>11350</v>
      </c>
      <c r="BZ151" s="2">
        <v>11388</v>
      </c>
      <c r="CA151" s="2">
        <v>11415</v>
      </c>
      <c r="CB151" s="2">
        <v>11436</v>
      </c>
      <c r="CC151" s="2">
        <v>11457</v>
      </c>
      <c r="CD151" s="2">
        <v>11461</v>
      </c>
    </row>
    <row r="152" spans="1:82" x14ac:dyDescent="0.25">
      <c r="A152" s="2" t="str">
        <f>"31 jaar"</f>
        <v>31 jaar</v>
      </c>
      <c r="B152" s="2">
        <v>7989</v>
      </c>
      <c r="C152" s="2">
        <v>7916</v>
      </c>
      <c r="D152" s="2">
        <v>7877</v>
      </c>
      <c r="E152" s="2">
        <v>8027</v>
      </c>
      <c r="F152" s="2">
        <v>8368</v>
      </c>
      <c r="G152" s="2">
        <v>8494</v>
      </c>
      <c r="H152" s="2">
        <v>8538</v>
      </c>
      <c r="I152" s="2">
        <v>8340</v>
      </c>
      <c r="J152" s="2">
        <v>8126</v>
      </c>
      <c r="K152" s="2">
        <v>8435</v>
      </c>
      <c r="L152" s="2">
        <v>8537</v>
      </c>
      <c r="M152" s="2">
        <v>8983</v>
      </c>
      <c r="N152" s="2">
        <v>9022</v>
      </c>
      <c r="O152" s="2">
        <v>9061</v>
      </c>
      <c r="P152" s="2">
        <v>8962</v>
      </c>
      <c r="Q152" s="2">
        <v>8889</v>
      </c>
      <c r="R152" s="2">
        <v>8901</v>
      </c>
      <c r="S152" s="2">
        <v>9369</v>
      </c>
      <c r="T152" s="2">
        <v>9548</v>
      </c>
      <c r="U152" s="2">
        <v>9794</v>
      </c>
      <c r="V152" s="2">
        <v>10245</v>
      </c>
      <c r="W152" s="2">
        <v>10526</v>
      </c>
      <c r="X152" s="2">
        <v>10184</v>
      </c>
      <c r="Y152" s="2">
        <v>10060</v>
      </c>
      <c r="Z152" s="2">
        <v>9903</v>
      </c>
      <c r="AA152" s="2">
        <v>10202</v>
      </c>
      <c r="AB152" s="2">
        <v>10071</v>
      </c>
      <c r="AC152" s="2">
        <v>9954</v>
      </c>
      <c r="AD152" s="2">
        <v>10104</v>
      </c>
      <c r="AE152" s="2">
        <v>10449</v>
      </c>
      <c r="AF152" s="2">
        <v>10472</v>
      </c>
      <c r="AG152" s="2">
        <v>10541</v>
      </c>
      <c r="AH152" s="2">
        <v>10435</v>
      </c>
      <c r="AI152" s="2">
        <v>10453</v>
      </c>
      <c r="AJ152" s="2">
        <v>10324</v>
      </c>
      <c r="AK152" s="2">
        <v>10333</v>
      </c>
      <c r="AL152" s="2">
        <v>10072</v>
      </c>
      <c r="AM152" s="2">
        <v>10016</v>
      </c>
      <c r="AN152" s="2">
        <v>10124</v>
      </c>
      <c r="AO152" s="2">
        <v>9916</v>
      </c>
      <c r="AP152" s="2">
        <v>10091</v>
      </c>
      <c r="AQ152" s="2">
        <v>10082</v>
      </c>
      <c r="AR152" s="2">
        <v>10082</v>
      </c>
      <c r="AS152" s="2">
        <v>9970</v>
      </c>
      <c r="AT152" s="2">
        <v>10216</v>
      </c>
      <c r="AU152" s="2">
        <v>10488</v>
      </c>
      <c r="AV152" s="2">
        <v>10584</v>
      </c>
      <c r="AW152" s="2">
        <v>10828</v>
      </c>
      <c r="AX152" s="2">
        <v>10913</v>
      </c>
      <c r="AY152" s="2">
        <v>10967</v>
      </c>
      <c r="AZ152" s="2">
        <v>11028</v>
      </c>
      <c r="BA152" s="2">
        <v>11236</v>
      </c>
      <c r="BB152" s="2">
        <v>10948</v>
      </c>
      <c r="BC152" s="2">
        <v>10975</v>
      </c>
      <c r="BD152" s="2">
        <v>10843</v>
      </c>
      <c r="BE152" s="2">
        <v>10840</v>
      </c>
      <c r="BF152" s="2">
        <v>10725</v>
      </c>
      <c r="BG152" s="2">
        <v>10657</v>
      </c>
      <c r="BH152" s="2">
        <v>10495</v>
      </c>
      <c r="BI152" s="2">
        <v>10412</v>
      </c>
      <c r="BJ152" s="2">
        <v>10465</v>
      </c>
      <c r="BK152" s="2">
        <v>10497</v>
      </c>
      <c r="BL152" s="2">
        <v>10556</v>
      </c>
      <c r="BM152" s="2">
        <v>10591</v>
      </c>
      <c r="BN152" s="2">
        <v>10652</v>
      </c>
      <c r="BO152" s="2">
        <v>10693</v>
      </c>
      <c r="BP152" s="2">
        <v>10743</v>
      </c>
      <c r="BQ152" s="2">
        <v>10803</v>
      </c>
      <c r="BR152" s="2">
        <v>10875</v>
      </c>
      <c r="BS152" s="2">
        <v>10977</v>
      </c>
      <c r="BT152" s="2">
        <v>11081</v>
      </c>
      <c r="BU152" s="2">
        <v>11177</v>
      </c>
      <c r="BV152" s="2">
        <v>11204</v>
      </c>
      <c r="BW152" s="2">
        <v>11232</v>
      </c>
      <c r="BX152" s="2">
        <v>11254</v>
      </c>
      <c r="BY152" s="2">
        <v>11271</v>
      </c>
      <c r="BZ152" s="2">
        <v>11304</v>
      </c>
      <c r="CA152" s="2">
        <v>11340</v>
      </c>
      <c r="CB152" s="2">
        <v>11366</v>
      </c>
      <c r="CC152" s="2">
        <v>11388</v>
      </c>
      <c r="CD152" s="2">
        <v>11407</v>
      </c>
    </row>
    <row r="153" spans="1:82" x14ac:dyDescent="0.25">
      <c r="A153" s="2" t="str">
        <f>"32 jaar"</f>
        <v>32 jaar</v>
      </c>
      <c r="B153" s="2">
        <v>7596</v>
      </c>
      <c r="C153" s="2">
        <v>7748</v>
      </c>
      <c r="D153" s="2">
        <v>7856</v>
      </c>
      <c r="E153" s="2">
        <v>7759</v>
      </c>
      <c r="F153" s="2">
        <v>8006</v>
      </c>
      <c r="G153" s="2">
        <v>8089</v>
      </c>
      <c r="H153" s="2">
        <v>8406</v>
      </c>
      <c r="I153" s="2">
        <v>8445</v>
      </c>
      <c r="J153" s="2">
        <v>8221</v>
      </c>
      <c r="K153" s="2">
        <v>8069</v>
      </c>
      <c r="L153" s="2">
        <v>8334</v>
      </c>
      <c r="M153" s="2">
        <v>8664</v>
      </c>
      <c r="N153" s="2">
        <v>9149</v>
      </c>
      <c r="O153" s="2">
        <v>8982</v>
      </c>
      <c r="P153" s="2">
        <v>9048</v>
      </c>
      <c r="Q153" s="2">
        <v>8979</v>
      </c>
      <c r="R153" s="2">
        <v>8951</v>
      </c>
      <c r="S153" s="2">
        <v>9075</v>
      </c>
      <c r="T153" s="2">
        <v>9502</v>
      </c>
      <c r="U153" s="2">
        <v>9748</v>
      </c>
      <c r="V153" s="2">
        <v>10059</v>
      </c>
      <c r="W153" s="2">
        <v>10364</v>
      </c>
      <c r="X153" s="2">
        <v>10563</v>
      </c>
      <c r="Y153" s="2">
        <v>10100</v>
      </c>
      <c r="Z153" s="2">
        <v>10090</v>
      </c>
      <c r="AA153" s="2">
        <v>9922</v>
      </c>
      <c r="AB153" s="2">
        <v>10080</v>
      </c>
      <c r="AC153" s="2">
        <v>9944</v>
      </c>
      <c r="AD153" s="2">
        <v>9843</v>
      </c>
      <c r="AE153" s="2">
        <v>9987</v>
      </c>
      <c r="AF153" s="2">
        <v>10315</v>
      </c>
      <c r="AG153" s="2">
        <v>10318</v>
      </c>
      <c r="AH153" s="2">
        <v>10362</v>
      </c>
      <c r="AI153" s="2">
        <v>10242</v>
      </c>
      <c r="AJ153" s="2">
        <v>10247</v>
      </c>
      <c r="AK153" s="2">
        <v>10105</v>
      </c>
      <c r="AL153" s="2">
        <v>10106</v>
      </c>
      <c r="AM153" s="2">
        <v>9866</v>
      </c>
      <c r="AN153" s="2">
        <v>9820</v>
      </c>
      <c r="AO153" s="2">
        <v>9930</v>
      </c>
      <c r="AP153" s="2">
        <v>9736</v>
      </c>
      <c r="AQ153" s="2">
        <v>9912</v>
      </c>
      <c r="AR153" s="2">
        <v>9913</v>
      </c>
      <c r="AS153" s="2">
        <v>9924</v>
      </c>
      <c r="AT153" s="2">
        <v>9821</v>
      </c>
      <c r="AU153" s="2">
        <v>10065</v>
      </c>
      <c r="AV153" s="2">
        <v>10326</v>
      </c>
      <c r="AW153" s="2">
        <v>10420</v>
      </c>
      <c r="AX153" s="2">
        <v>10655</v>
      </c>
      <c r="AY153" s="2">
        <v>10739</v>
      </c>
      <c r="AZ153" s="2">
        <v>10790</v>
      </c>
      <c r="BA153" s="2">
        <v>10849</v>
      </c>
      <c r="BB153" s="2">
        <v>11055</v>
      </c>
      <c r="BC153" s="2">
        <v>10769</v>
      </c>
      <c r="BD153" s="2">
        <v>10796</v>
      </c>
      <c r="BE153" s="2">
        <v>10665</v>
      </c>
      <c r="BF153" s="2">
        <v>10664</v>
      </c>
      <c r="BG153" s="2">
        <v>10551</v>
      </c>
      <c r="BH153" s="2">
        <v>10488</v>
      </c>
      <c r="BI153" s="2">
        <v>10323</v>
      </c>
      <c r="BJ153" s="2">
        <v>10242</v>
      </c>
      <c r="BK153" s="2">
        <v>10294</v>
      </c>
      <c r="BL153" s="2">
        <v>10323</v>
      </c>
      <c r="BM153" s="2">
        <v>10381</v>
      </c>
      <c r="BN153" s="2">
        <v>10416</v>
      </c>
      <c r="BO153" s="2">
        <v>10480</v>
      </c>
      <c r="BP153" s="2">
        <v>10520</v>
      </c>
      <c r="BQ153" s="2">
        <v>10567</v>
      </c>
      <c r="BR153" s="2">
        <v>10625</v>
      </c>
      <c r="BS153" s="2">
        <v>10692</v>
      </c>
      <c r="BT153" s="2">
        <v>10791</v>
      </c>
      <c r="BU153" s="2">
        <v>10895</v>
      </c>
      <c r="BV153" s="2">
        <v>10986</v>
      </c>
      <c r="BW153" s="2">
        <v>11011</v>
      </c>
      <c r="BX153" s="2">
        <v>11040</v>
      </c>
      <c r="BY153" s="2">
        <v>11058</v>
      </c>
      <c r="BZ153" s="2">
        <v>11077</v>
      </c>
      <c r="CA153" s="2">
        <v>11111</v>
      </c>
      <c r="CB153" s="2">
        <v>11143</v>
      </c>
      <c r="CC153" s="2">
        <v>11168</v>
      </c>
      <c r="CD153" s="2">
        <v>11190</v>
      </c>
    </row>
    <row r="154" spans="1:82" x14ac:dyDescent="0.25">
      <c r="A154" s="2" t="str">
        <f>"33 jaar"</f>
        <v>33 jaar</v>
      </c>
      <c r="B154" s="2">
        <v>7400</v>
      </c>
      <c r="C154" s="2">
        <v>7429</v>
      </c>
      <c r="D154" s="2">
        <v>7637</v>
      </c>
      <c r="E154" s="2">
        <v>7721</v>
      </c>
      <c r="F154" s="2">
        <v>7690</v>
      </c>
      <c r="G154" s="2">
        <v>7802</v>
      </c>
      <c r="H154" s="2">
        <v>7999</v>
      </c>
      <c r="I154" s="2">
        <v>8296</v>
      </c>
      <c r="J154" s="2">
        <v>8318</v>
      </c>
      <c r="K154" s="2">
        <v>8179</v>
      </c>
      <c r="L154" s="2">
        <v>8011</v>
      </c>
      <c r="M154" s="2">
        <v>8438</v>
      </c>
      <c r="N154" s="2">
        <v>8793</v>
      </c>
      <c r="O154" s="2">
        <v>9118</v>
      </c>
      <c r="P154" s="2">
        <v>8869</v>
      </c>
      <c r="Q154" s="2">
        <v>9008</v>
      </c>
      <c r="R154" s="2">
        <v>9006</v>
      </c>
      <c r="S154" s="2">
        <v>9065</v>
      </c>
      <c r="T154" s="2">
        <v>9193</v>
      </c>
      <c r="U154" s="2">
        <v>9632</v>
      </c>
      <c r="V154" s="2">
        <v>10011</v>
      </c>
      <c r="W154" s="2">
        <v>10170</v>
      </c>
      <c r="X154" s="2">
        <v>10382</v>
      </c>
      <c r="Y154" s="2">
        <v>10445</v>
      </c>
      <c r="Z154" s="2">
        <v>10090</v>
      </c>
      <c r="AA154" s="2">
        <v>10129</v>
      </c>
      <c r="AB154" s="2">
        <v>9816</v>
      </c>
      <c r="AC154" s="2">
        <v>10015</v>
      </c>
      <c r="AD154" s="2">
        <v>9891</v>
      </c>
      <c r="AE154" s="2">
        <v>9801</v>
      </c>
      <c r="AF154" s="2">
        <v>9943</v>
      </c>
      <c r="AG154" s="2">
        <v>10232</v>
      </c>
      <c r="AH154" s="2">
        <v>10223</v>
      </c>
      <c r="AI154" s="2">
        <v>10247</v>
      </c>
      <c r="AJ154" s="2">
        <v>10117</v>
      </c>
      <c r="AK154" s="2">
        <v>10110</v>
      </c>
      <c r="AL154" s="2">
        <v>9958</v>
      </c>
      <c r="AM154" s="2">
        <v>9970</v>
      </c>
      <c r="AN154" s="2">
        <v>9737</v>
      </c>
      <c r="AO154" s="2">
        <v>9701</v>
      </c>
      <c r="AP154" s="2">
        <v>9813</v>
      </c>
      <c r="AQ154" s="2">
        <v>9632</v>
      </c>
      <c r="AR154" s="2">
        <v>9816</v>
      </c>
      <c r="AS154" s="2">
        <v>9822</v>
      </c>
      <c r="AT154" s="2">
        <v>9840</v>
      </c>
      <c r="AU154" s="2">
        <v>9742</v>
      </c>
      <c r="AV154" s="2">
        <v>9983</v>
      </c>
      <c r="AW154" s="2">
        <v>10235</v>
      </c>
      <c r="AX154" s="2">
        <v>10325</v>
      </c>
      <c r="AY154" s="2">
        <v>10550</v>
      </c>
      <c r="AZ154" s="2">
        <v>10633</v>
      </c>
      <c r="BA154" s="2">
        <v>10682</v>
      </c>
      <c r="BB154" s="2">
        <v>10738</v>
      </c>
      <c r="BC154" s="2">
        <v>10941</v>
      </c>
      <c r="BD154" s="2">
        <v>10661</v>
      </c>
      <c r="BE154" s="2">
        <v>10687</v>
      </c>
      <c r="BF154" s="2">
        <v>10561</v>
      </c>
      <c r="BG154" s="2">
        <v>10561</v>
      </c>
      <c r="BH154" s="2">
        <v>10451</v>
      </c>
      <c r="BI154" s="2">
        <v>10388</v>
      </c>
      <c r="BJ154" s="2">
        <v>10222</v>
      </c>
      <c r="BK154" s="2">
        <v>10144</v>
      </c>
      <c r="BL154" s="2">
        <v>10195</v>
      </c>
      <c r="BM154" s="2">
        <v>10222</v>
      </c>
      <c r="BN154" s="2">
        <v>10278</v>
      </c>
      <c r="BO154" s="2">
        <v>10312</v>
      </c>
      <c r="BP154" s="2">
        <v>10377</v>
      </c>
      <c r="BQ154" s="2">
        <v>10415</v>
      </c>
      <c r="BR154" s="2">
        <v>10462</v>
      </c>
      <c r="BS154" s="2">
        <v>10518</v>
      </c>
      <c r="BT154" s="2">
        <v>10581</v>
      </c>
      <c r="BU154" s="2">
        <v>10678</v>
      </c>
      <c r="BV154" s="2">
        <v>10776</v>
      </c>
      <c r="BW154" s="2">
        <v>10866</v>
      </c>
      <c r="BX154" s="2">
        <v>10890</v>
      </c>
      <c r="BY154" s="2">
        <v>10917</v>
      </c>
      <c r="BZ154" s="2">
        <v>10935</v>
      </c>
      <c r="CA154" s="2">
        <v>10954</v>
      </c>
      <c r="CB154" s="2">
        <v>10985</v>
      </c>
      <c r="CC154" s="2">
        <v>11017</v>
      </c>
      <c r="CD154" s="2">
        <v>11041</v>
      </c>
    </row>
    <row r="155" spans="1:82" x14ac:dyDescent="0.25">
      <c r="A155" s="2" t="str">
        <f>"34 jaar"</f>
        <v>34 jaar</v>
      </c>
      <c r="B155" s="2">
        <v>7223</v>
      </c>
      <c r="C155" s="2">
        <v>7213</v>
      </c>
      <c r="D155" s="2">
        <v>7392</v>
      </c>
      <c r="E155" s="2">
        <v>7491</v>
      </c>
      <c r="F155" s="2">
        <v>7614</v>
      </c>
      <c r="G155" s="2">
        <v>7474</v>
      </c>
      <c r="H155" s="2">
        <v>7659</v>
      </c>
      <c r="I155" s="2">
        <v>7969</v>
      </c>
      <c r="J155" s="2">
        <v>8196</v>
      </c>
      <c r="K155" s="2">
        <v>8227</v>
      </c>
      <c r="L155" s="2">
        <v>8129</v>
      </c>
      <c r="M155" s="2">
        <v>8150</v>
      </c>
      <c r="N155" s="2">
        <v>8591</v>
      </c>
      <c r="O155" s="2">
        <v>8737</v>
      </c>
      <c r="P155" s="2">
        <v>9059</v>
      </c>
      <c r="Q155" s="2">
        <v>8879</v>
      </c>
      <c r="R155" s="2">
        <v>9006</v>
      </c>
      <c r="S155" s="2">
        <v>9079</v>
      </c>
      <c r="T155" s="2">
        <v>9171</v>
      </c>
      <c r="U155" s="2">
        <v>9372</v>
      </c>
      <c r="V155" s="2">
        <v>9891</v>
      </c>
      <c r="W155" s="2">
        <v>10070</v>
      </c>
      <c r="X155" s="2">
        <v>10154</v>
      </c>
      <c r="Y155" s="2">
        <v>10276</v>
      </c>
      <c r="Z155" s="2">
        <v>10447</v>
      </c>
      <c r="AA155" s="2">
        <v>9992</v>
      </c>
      <c r="AB155" s="2">
        <v>9908</v>
      </c>
      <c r="AC155" s="2">
        <v>9700</v>
      </c>
      <c r="AD155" s="2">
        <v>9834</v>
      </c>
      <c r="AE155" s="2">
        <v>9734</v>
      </c>
      <c r="AF155" s="2">
        <v>9649</v>
      </c>
      <c r="AG155" s="2">
        <v>9766</v>
      </c>
      <c r="AH155" s="2">
        <v>10021</v>
      </c>
      <c r="AI155" s="2">
        <v>10000</v>
      </c>
      <c r="AJ155" s="2">
        <v>10011</v>
      </c>
      <c r="AK155" s="2">
        <v>9875</v>
      </c>
      <c r="AL155" s="2">
        <v>9859</v>
      </c>
      <c r="AM155" s="2">
        <v>9717</v>
      </c>
      <c r="AN155" s="2">
        <v>9738</v>
      </c>
      <c r="AO155" s="2">
        <v>9516</v>
      </c>
      <c r="AP155" s="2">
        <v>9486</v>
      </c>
      <c r="AQ155" s="2">
        <v>9606</v>
      </c>
      <c r="AR155" s="2">
        <v>9441</v>
      </c>
      <c r="AS155" s="2">
        <v>9626</v>
      </c>
      <c r="AT155" s="2">
        <v>9638</v>
      </c>
      <c r="AU155" s="2">
        <v>9663</v>
      </c>
      <c r="AV155" s="2">
        <v>9564</v>
      </c>
      <c r="AW155" s="2">
        <v>9797</v>
      </c>
      <c r="AX155" s="2">
        <v>10043</v>
      </c>
      <c r="AY155" s="2">
        <v>10132</v>
      </c>
      <c r="AZ155" s="2">
        <v>10347</v>
      </c>
      <c r="BA155" s="2">
        <v>10429</v>
      </c>
      <c r="BB155" s="2">
        <v>10475</v>
      </c>
      <c r="BC155" s="2">
        <v>10529</v>
      </c>
      <c r="BD155" s="2">
        <v>10730</v>
      </c>
      <c r="BE155" s="2">
        <v>10455</v>
      </c>
      <c r="BF155" s="2">
        <v>10478</v>
      </c>
      <c r="BG155" s="2">
        <v>10356</v>
      </c>
      <c r="BH155" s="2">
        <v>10355</v>
      </c>
      <c r="BI155" s="2">
        <v>10249</v>
      </c>
      <c r="BJ155" s="2">
        <v>10187</v>
      </c>
      <c r="BK155" s="2">
        <v>10022</v>
      </c>
      <c r="BL155" s="2">
        <v>9948</v>
      </c>
      <c r="BM155" s="2">
        <v>9995</v>
      </c>
      <c r="BN155" s="2">
        <v>10020</v>
      </c>
      <c r="BO155" s="2">
        <v>10076</v>
      </c>
      <c r="BP155" s="2">
        <v>10109</v>
      </c>
      <c r="BQ155" s="2">
        <v>10171</v>
      </c>
      <c r="BR155" s="2">
        <v>10207</v>
      </c>
      <c r="BS155" s="2">
        <v>10253</v>
      </c>
      <c r="BT155" s="2">
        <v>10305</v>
      </c>
      <c r="BU155" s="2">
        <v>10367</v>
      </c>
      <c r="BV155" s="2">
        <v>10466</v>
      </c>
      <c r="BW155" s="2">
        <v>10556</v>
      </c>
      <c r="BX155" s="2">
        <v>10647</v>
      </c>
      <c r="BY155" s="2">
        <v>10671</v>
      </c>
      <c r="BZ155" s="2">
        <v>10694</v>
      </c>
      <c r="CA155" s="2">
        <v>10717</v>
      </c>
      <c r="CB155" s="2">
        <v>10734</v>
      </c>
      <c r="CC155" s="2">
        <v>10762</v>
      </c>
      <c r="CD155" s="2">
        <v>10793</v>
      </c>
    </row>
    <row r="156" spans="1:82" x14ac:dyDescent="0.25">
      <c r="A156" s="2" t="str">
        <f>"35 jaar"</f>
        <v>35 jaar</v>
      </c>
      <c r="B156" s="2">
        <v>7084</v>
      </c>
      <c r="C156" s="2">
        <v>7062</v>
      </c>
      <c r="D156" s="2">
        <v>7178</v>
      </c>
      <c r="E156" s="2">
        <v>7288</v>
      </c>
      <c r="F156" s="2">
        <v>7409</v>
      </c>
      <c r="G156" s="2">
        <v>7511</v>
      </c>
      <c r="H156" s="2">
        <v>7401</v>
      </c>
      <c r="I156" s="2">
        <v>7580</v>
      </c>
      <c r="J156" s="2">
        <v>7831</v>
      </c>
      <c r="K156" s="2">
        <v>8100</v>
      </c>
      <c r="L156" s="2">
        <v>8173</v>
      </c>
      <c r="M156" s="2">
        <v>8196</v>
      </c>
      <c r="N156" s="2">
        <v>8279</v>
      </c>
      <c r="O156" s="2">
        <v>8545</v>
      </c>
      <c r="P156" s="2">
        <v>8608</v>
      </c>
      <c r="Q156" s="2">
        <v>9005</v>
      </c>
      <c r="R156" s="2">
        <v>8880</v>
      </c>
      <c r="S156" s="2">
        <v>9032</v>
      </c>
      <c r="T156" s="2">
        <v>9259</v>
      </c>
      <c r="U156" s="2">
        <v>9299</v>
      </c>
      <c r="V156" s="2">
        <v>9559</v>
      </c>
      <c r="W156" s="2">
        <v>9915</v>
      </c>
      <c r="X156" s="2">
        <v>10033</v>
      </c>
      <c r="Y156" s="2">
        <v>10084</v>
      </c>
      <c r="Z156" s="2">
        <v>10212</v>
      </c>
      <c r="AA156" s="2">
        <v>10410</v>
      </c>
      <c r="AB156" s="2">
        <v>9804</v>
      </c>
      <c r="AC156" s="2">
        <v>9800</v>
      </c>
      <c r="AD156" s="2">
        <v>9616</v>
      </c>
      <c r="AE156" s="2">
        <v>9740</v>
      </c>
      <c r="AF156" s="2">
        <v>9659</v>
      </c>
      <c r="AG156" s="2">
        <v>9558</v>
      </c>
      <c r="AH156" s="2">
        <v>9655</v>
      </c>
      <c r="AI156" s="2">
        <v>9879</v>
      </c>
      <c r="AJ156" s="2">
        <v>9850</v>
      </c>
      <c r="AK156" s="2">
        <v>9850</v>
      </c>
      <c r="AL156" s="2">
        <v>9710</v>
      </c>
      <c r="AM156" s="2">
        <v>9702</v>
      </c>
      <c r="AN156" s="2">
        <v>9571</v>
      </c>
      <c r="AO156" s="2">
        <v>9599</v>
      </c>
      <c r="AP156" s="2">
        <v>9385</v>
      </c>
      <c r="AQ156" s="2">
        <v>9363</v>
      </c>
      <c r="AR156" s="2">
        <v>9488</v>
      </c>
      <c r="AS156" s="2">
        <v>9334</v>
      </c>
      <c r="AT156" s="2">
        <v>9522</v>
      </c>
      <c r="AU156" s="2">
        <v>9539</v>
      </c>
      <c r="AV156" s="2">
        <v>9561</v>
      </c>
      <c r="AW156" s="2">
        <v>9462</v>
      </c>
      <c r="AX156" s="2">
        <v>9691</v>
      </c>
      <c r="AY156" s="2">
        <v>9929</v>
      </c>
      <c r="AZ156" s="2">
        <v>10018</v>
      </c>
      <c r="BA156" s="2">
        <v>10230</v>
      </c>
      <c r="BB156" s="2">
        <v>10303</v>
      </c>
      <c r="BC156" s="2">
        <v>10348</v>
      </c>
      <c r="BD156" s="2">
        <v>10402</v>
      </c>
      <c r="BE156" s="2">
        <v>10598</v>
      </c>
      <c r="BF156" s="2">
        <v>10330</v>
      </c>
      <c r="BG156" s="2">
        <v>10351</v>
      </c>
      <c r="BH156" s="2">
        <v>10235</v>
      </c>
      <c r="BI156" s="2">
        <v>10232</v>
      </c>
      <c r="BJ156" s="2">
        <v>10129</v>
      </c>
      <c r="BK156" s="2">
        <v>10070</v>
      </c>
      <c r="BL156" s="2">
        <v>9907</v>
      </c>
      <c r="BM156" s="2">
        <v>9835</v>
      </c>
      <c r="BN156" s="2">
        <v>9882</v>
      </c>
      <c r="BO156" s="2">
        <v>9905</v>
      </c>
      <c r="BP156" s="2">
        <v>9963</v>
      </c>
      <c r="BQ156" s="2">
        <v>9991</v>
      </c>
      <c r="BR156" s="2">
        <v>10051</v>
      </c>
      <c r="BS156" s="2">
        <v>10086</v>
      </c>
      <c r="BT156" s="2">
        <v>10132</v>
      </c>
      <c r="BU156" s="2">
        <v>10183</v>
      </c>
      <c r="BV156" s="2">
        <v>10241</v>
      </c>
      <c r="BW156" s="2">
        <v>10334</v>
      </c>
      <c r="BX156" s="2">
        <v>10424</v>
      </c>
      <c r="BY156" s="2">
        <v>10514</v>
      </c>
      <c r="BZ156" s="2">
        <v>10536</v>
      </c>
      <c r="CA156" s="2">
        <v>10556</v>
      </c>
      <c r="CB156" s="2">
        <v>10580</v>
      </c>
      <c r="CC156" s="2">
        <v>10598</v>
      </c>
      <c r="CD156" s="2">
        <v>10626</v>
      </c>
    </row>
    <row r="157" spans="1:82" x14ac:dyDescent="0.25">
      <c r="A157" s="2" t="str">
        <f>"36 jaar"</f>
        <v>36 jaar</v>
      </c>
      <c r="B157" s="2">
        <v>6987</v>
      </c>
      <c r="C157" s="2">
        <v>6960</v>
      </c>
      <c r="D157" s="2">
        <v>6992</v>
      </c>
      <c r="E157" s="2">
        <v>7059</v>
      </c>
      <c r="F157" s="2">
        <v>7145</v>
      </c>
      <c r="G157" s="2">
        <v>7299</v>
      </c>
      <c r="H157" s="2">
        <v>7463</v>
      </c>
      <c r="I157" s="2">
        <v>7312</v>
      </c>
      <c r="J157" s="2">
        <v>7540</v>
      </c>
      <c r="K157" s="2">
        <v>7815</v>
      </c>
      <c r="L157" s="2">
        <v>8022</v>
      </c>
      <c r="M157" s="2">
        <v>8317</v>
      </c>
      <c r="N157" s="2">
        <v>8263</v>
      </c>
      <c r="O157" s="2">
        <v>8254</v>
      </c>
      <c r="P157" s="2">
        <v>8467</v>
      </c>
      <c r="Q157" s="2">
        <v>8636</v>
      </c>
      <c r="R157" s="2">
        <v>8976</v>
      </c>
      <c r="S157" s="2">
        <v>8936</v>
      </c>
      <c r="T157" s="2">
        <v>9059</v>
      </c>
      <c r="U157" s="2">
        <v>9306</v>
      </c>
      <c r="V157" s="2">
        <v>9518</v>
      </c>
      <c r="W157" s="2">
        <v>9661</v>
      </c>
      <c r="X157" s="2">
        <v>9931</v>
      </c>
      <c r="Y157" s="2">
        <v>9937</v>
      </c>
      <c r="Z157" s="2">
        <v>10057</v>
      </c>
      <c r="AA157" s="2">
        <v>10064</v>
      </c>
      <c r="AB157" s="2">
        <v>10164</v>
      </c>
      <c r="AC157" s="2">
        <v>9676</v>
      </c>
      <c r="AD157" s="2">
        <v>9684</v>
      </c>
      <c r="AE157" s="2">
        <v>9514</v>
      </c>
      <c r="AF157" s="2">
        <v>9629</v>
      </c>
      <c r="AG157" s="2">
        <v>9546</v>
      </c>
      <c r="AH157" s="2">
        <v>9431</v>
      </c>
      <c r="AI157" s="2">
        <v>9507</v>
      </c>
      <c r="AJ157" s="2">
        <v>9713</v>
      </c>
      <c r="AK157" s="2">
        <v>9678</v>
      </c>
      <c r="AL157" s="2">
        <v>9671</v>
      </c>
      <c r="AM157" s="2">
        <v>9538</v>
      </c>
      <c r="AN157" s="2">
        <v>9542</v>
      </c>
      <c r="AO157" s="2">
        <v>9415</v>
      </c>
      <c r="AP157" s="2">
        <v>9447</v>
      </c>
      <c r="AQ157" s="2">
        <v>9243</v>
      </c>
      <c r="AR157" s="2">
        <v>9228</v>
      </c>
      <c r="AS157" s="2">
        <v>9359</v>
      </c>
      <c r="AT157" s="2">
        <v>9211</v>
      </c>
      <c r="AU157" s="2">
        <v>9400</v>
      </c>
      <c r="AV157" s="2">
        <v>9420</v>
      </c>
      <c r="AW157" s="2">
        <v>9443</v>
      </c>
      <c r="AX157" s="2">
        <v>9340</v>
      </c>
      <c r="AY157" s="2">
        <v>9566</v>
      </c>
      <c r="AZ157" s="2">
        <v>9797</v>
      </c>
      <c r="BA157" s="2">
        <v>9881</v>
      </c>
      <c r="BB157" s="2">
        <v>10092</v>
      </c>
      <c r="BC157" s="2">
        <v>10162</v>
      </c>
      <c r="BD157" s="2">
        <v>10205</v>
      </c>
      <c r="BE157" s="2">
        <v>10256</v>
      </c>
      <c r="BF157" s="2">
        <v>10447</v>
      </c>
      <c r="BG157" s="2">
        <v>10186</v>
      </c>
      <c r="BH157" s="2">
        <v>10206</v>
      </c>
      <c r="BI157" s="2">
        <v>10095</v>
      </c>
      <c r="BJ157" s="2">
        <v>10094</v>
      </c>
      <c r="BK157" s="2">
        <v>9994</v>
      </c>
      <c r="BL157" s="2">
        <v>9934</v>
      </c>
      <c r="BM157" s="2">
        <v>9778</v>
      </c>
      <c r="BN157" s="2">
        <v>9702</v>
      </c>
      <c r="BO157" s="2">
        <v>9750</v>
      </c>
      <c r="BP157" s="2">
        <v>9769</v>
      </c>
      <c r="BQ157" s="2">
        <v>9826</v>
      </c>
      <c r="BR157" s="2">
        <v>9855</v>
      </c>
      <c r="BS157" s="2">
        <v>9913</v>
      </c>
      <c r="BT157" s="2">
        <v>9945</v>
      </c>
      <c r="BU157" s="2">
        <v>9992</v>
      </c>
      <c r="BV157" s="2">
        <v>10039</v>
      </c>
      <c r="BW157" s="2">
        <v>10095</v>
      </c>
      <c r="BX157" s="2">
        <v>10185</v>
      </c>
      <c r="BY157" s="2">
        <v>10270</v>
      </c>
      <c r="BZ157" s="2">
        <v>10359</v>
      </c>
      <c r="CA157" s="2">
        <v>10379</v>
      </c>
      <c r="CB157" s="2">
        <v>10401</v>
      </c>
      <c r="CC157" s="2">
        <v>10423</v>
      </c>
      <c r="CD157" s="2">
        <v>10443</v>
      </c>
    </row>
    <row r="158" spans="1:82" x14ac:dyDescent="0.25">
      <c r="A158" s="2" t="str">
        <f>"37 jaar"</f>
        <v>37 jaar</v>
      </c>
      <c r="B158" s="2">
        <v>6860</v>
      </c>
      <c r="C158" s="2">
        <v>6767</v>
      </c>
      <c r="D158" s="2">
        <v>6876</v>
      </c>
      <c r="E158" s="2">
        <v>6871</v>
      </c>
      <c r="F158" s="2">
        <v>6915</v>
      </c>
      <c r="G158" s="2">
        <v>6958</v>
      </c>
      <c r="H158" s="2">
        <v>7184</v>
      </c>
      <c r="I158" s="2">
        <v>7383</v>
      </c>
      <c r="J158" s="2">
        <v>7209</v>
      </c>
      <c r="K158" s="2">
        <v>7503</v>
      </c>
      <c r="L158" s="2">
        <v>7689</v>
      </c>
      <c r="M158" s="2">
        <v>8088</v>
      </c>
      <c r="N158" s="2">
        <v>8386</v>
      </c>
      <c r="O158" s="2">
        <v>8147</v>
      </c>
      <c r="P158" s="2">
        <v>8110</v>
      </c>
      <c r="Q158" s="2">
        <v>8455</v>
      </c>
      <c r="R158" s="2">
        <v>8553</v>
      </c>
      <c r="S158" s="2">
        <v>9025</v>
      </c>
      <c r="T158" s="2">
        <v>8935</v>
      </c>
      <c r="U158" s="2">
        <v>9072</v>
      </c>
      <c r="V158" s="2">
        <v>9472</v>
      </c>
      <c r="W158" s="2">
        <v>9562</v>
      </c>
      <c r="X158" s="2">
        <v>9669</v>
      </c>
      <c r="Y158" s="2">
        <v>9878</v>
      </c>
      <c r="Z158" s="2">
        <v>9881</v>
      </c>
      <c r="AA158" s="2">
        <v>10006</v>
      </c>
      <c r="AB158" s="2">
        <v>9892</v>
      </c>
      <c r="AC158" s="2">
        <v>10027</v>
      </c>
      <c r="AD158" s="2">
        <v>9569</v>
      </c>
      <c r="AE158" s="2">
        <v>9575</v>
      </c>
      <c r="AF158" s="2">
        <v>9417</v>
      </c>
      <c r="AG158" s="2">
        <v>9504</v>
      </c>
      <c r="AH158" s="2">
        <v>9415</v>
      </c>
      <c r="AI158" s="2">
        <v>9287</v>
      </c>
      <c r="AJ158" s="2">
        <v>9351</v>
      </c>
      <c r="AK158" s="2">
        <v>9540</v>
      </c>
      <c r="AL158" s="2">
        <v>9502</v>
      </c>
      <c r="AM158" s="2">
        <v>9499</v>
      </c>
      <c r="AN158" s="2">
        <v>9375</v>
      </c>
      <c r="AO158" s="2">
        <v>9387</v>
      </c>
      <c r="AP158" s="2">
        <v>9263</v>
      </c>
      <c r="AQ158" s="2">
        <v>9304</v>
      </c>
      <c r="AR158" s="2">
        <v>9109</v>
      </c>
      <c r="AS158" s="2">
        <v>9101</v>
      </c>
      <c r="AT158" s="2">
        <v>9239</v>
      </c>
      <c r="AU158" s="2">
        <v>9099</v>
      </c>
      <c r="AV158" s="2">
        <v>9282</v>
      </c>
      <c r="AW158" s="2">
        <v>9304</v>
      </c>
      <c r="AX158" s="2">
        <v>9327</v>
      </c>
      <c r="AY158" s="2">
        <v>9223</v>
      </c>
      <c r="AZ158" s="2">
        <v>9445</v>
      </c>
      <c r="BA158" s="2">
        <v>9671</v>
      </c>
      <c r="BB158" s="2">
        <v>9753</v>
      </c>
      <c r="BC158" s="2">
        <v>9960</v>
      </c>
      <c r="BD158" s="2">
        <v>10027</v>
      </c>
      <c r="BE158" s="2">
        <v>10067</v>
      </c>
      <c r="BF158" s="2">
        <v>10118</v>
      </c>
      <c r="BG158" s="2">
        <v>10304</v>
      </c>
      <c r="BH158" s="2">
        <v>10049</v>
      </c>
      <c r="BI158" s="2">
        <v>10066</v>
      </c>
      <c r="BJ158" s="2">
        <v>9961</v>
      </c>
      <c r="BK158" s="2">
        <v>9963</v>
      </c>
      <c r="BL158" s="2">
        <v>9867</v>
      </c>
      <c r="BM158" s="2">
        <v>9807</v>
      </c>
      <c r="BN158" s="2">
        <v>9649</v>
      </c>
      <c r="BO158" s="2">
        <v>9576</v>
      </c>
      <c r="BP158" s="2">
        <v>9620</v>
      </c>
      <c r="BQ158" s="2">
        <v>9640</v>
      </c>
      <c r="BR158" s="2">
        <v>9697</v>
      </c>
      <c r="BS158" s="2">
        <v>9725</v>
      </c>
      <c r="BT158" s="2">
        <v>9782</v>
      </c>
      <c r="BU158" s="2">
        <v>9810</v>
      </c>
      <c r="BV158" s="2">
        <v>9861</v>
      </c>
      <c r="BW158" s="2">
        <v>9906</v>
      </c>
      <c r="BX158" s="2">
        <v>9958</v>
      </c>
      <c r="BY158" s="2">
        <v>10048</v>
      </c>
      <c r="BZ158" s="2">
        <v>10130</v>
      </c>
      <c r="CA158" s="2">
        <v>10216</v>
      </c>
      <c r="CB158" s="2">
        <v>10237</v>
      </c>
      <c r="CC158" s="2">
        <v>10257</v>
      </c>
      <c r="CD158" s="2">
        <v>10277</v>
      </c>
    </row>
    <row r="159" spans="1:82" x14ac:dyDescent="0.25">
      <c r="A159" s="2" t="str">
        <f>"38 jaar"</f>
        <v>38 jaar</v>
      </c>
      <c r="B159" s="2">
        <v>6796</v>
      </c>
      <c r="C159" s="2">
        <v>6720</v>
      </c>
      <c r="D159" s="2">
        <v>6681</v>
      </c>
      <c r="E159" s="2">
        <v>6764</v>
      </c>
      <c r="F159" s="2">
        <v>6805</v>
      </c>
      <c r="G159" s="2">
        <v>6741</v>
      </c>
      <c r="H159" s="2">
        <v>6877</v>
      </c>
      <c r="I159" s="2">
        <v>7106</v>
      </c>
      <c r="J159" s="2">
        <v>7272</v>
      </c>
      <c r="K159" s="2">
        <v>7097</v>
      </c>
      <c r="L159" s="2">
        <v>7419</v>
      </c>
      <c r="M159" s="2">
        <v>7737</v>
      </c>
      <c r="N159" s="2">
        <v>8154</v>
      </c>
      <c r="O159" s="2">
        <v>8284</v>
      </c>
      <c r="P159" s="2">
        <v>7958</v>
      </c>
      <c r="Q159" s="2">
        <v>8130</v>
      </c>
      <c r="R159" s="2">
        <v>8439</v>
      </c>
      <c r="S159" s="2">
        <v>8633</v>
      </c>
      <c r="T159" s="2">
        <v>9068</v>
      </c>
      <c r="U159" s="2">
        <v>8917</v>
      </c>
      <c r="V159" s="2">
        <v>9238</v>
      </c>
      <c r="W159" s="2">
        <v>9498</v>
      </c>
      <c r="X159" s="2">
        <v>9598</v>
      </c>
      <c r="Y159" s="2">
        <v>9560</v>
      </c>
      <c r="Z159" s="2">
        <v>9761</v>
      </c>
      <c r="AA159" s="2">
        <v>9868</v>
      </c>
      <c r="AB159" s="2">
        <v>9820</v>
      </c>
      <c r="AC159" s="2">
        <v>9747</v>
      </c>
      <c r="AD159" s="2">
        <v>9845</v>
      </c>
      <c r="AE159" s="2">
        <v>9421</v>
      </c>
      <c r="AF159" s="2">
        <v>9425</v>
      </c>
      <c r="AG159" s="2">
        <v>9253</v>
      </c>
      <c r="AH159" s="2">
        <v>9317</v>
      </c>
      <c r="AI159" s="2">
        <v>9229</v>
      </c>
      <c r="AJ159" s="2">
        <v>9091</v>
      </c>
      <c r="AK159" s="2">
        <v>9141</v>
      </c>
      <c r="AL159" s="2">
        <v>9311</v>
      </c>
      <c r="AM159" s="2">
        <v>9286</v>
      </c>
      <c r="AN159" s="2">
        <v>9290</v>
      </c>
      <c r="AO159" s="2">
        <v>9173</v>
      </c>
      <c r="AP159" s="2">
        <v>9190</v>
      </c>
      <c r="AQ159" s="2">
        <v>9078</v>
      </c>
      <c r="AR159" s="2">
        <v>9131</v>
      </c>
      <c r="AS159" s="2">
        <v>8946</v>
      </c>
      <c r="AT159" s="2">
        <v>8943</v>
      </c>
      <c r="AU159" s="2">
        <v>9082</v>
      </c>
      <c r="AV159" s="2">
        <v>8946</v>
      </c>
      <c r="AW159" s="2">
        <v>9126</v>
      </c>
      <c r="AX159" s="2">
        <v>9149</v>
      </c>
      <c r="AY159" s="2">
        <v>9172</v>
      </c>
      <c r="AZ159" s="2">
        <v>9070</v>
      </c>
      <c r="BA159" s="2">
        <v>9284</v>
      </c>
      <c r="BB159" s="2">
        <v>9505</v>
      </c>
      <c r="BC159" s="2">
        <v>9587</v>
      </c>
      <c r="BD159" s="2">
        <v>9788</v>
      </c>
      <c r="BE159" s="2">
        <v>9856</v>
      </c>
      <c r="BF159" s="2">
        <v>9891</v>
      </c>
      <c r="BG159" s="2">
        <v>9944</v>
      </c>
      <c r="BH159" s="2">
        <v>10123</v>
      </c>
      <c r="BI159" s="2">
        <v>9875</v>
      </c>
      <c r="BJ159" s="2">
        <v>9893</v>
      </c>
      <c r="BK159" s="2">
        <v>9786</v>
      </c>
      <c r="BL159" s="2">
        <v>9786</v>
      </c>
      <c r="BM159" s="2">
        <v>9693</v>
      </c>
      <c r="BN159" s="2">
        <v>9633</v>
      </c>
      <c r="BO159" s="2">
        <v>9477</v>
      </c>
      <c r="BP159" s="2">
        <v>9403</v>
      </c>
      <c r="BQ159" s="2">
        <v>9446</v>
      </c>
      <c r="BR159" s="2">
        <v>9467</v>
      </c>
      <c r="BS159" s="2">
        <v>9522</v>
      </c>
      <c r="BT159" s="2">
        <v>9548</v>
      </c>
      <c r="BU159" s="2">
        <v>9604</v>
      </c>
      <c r="BV159" s="2">
        <v>9632</v>
      </c>
      <c r="BW159" s="2">
        <v>9681</v>
      </c>
      <c r="BX159" s="2">
        <v>9726</v>
      </c>
      <c r="BY159" s="2">
        <v>9776</v>
      </c>
      <c r="BZ159" s="2">
        <v>9863</v>
      </c>
      <c r="CA159" s="2">
        <v>9942</v>
      </c>
      <c r="CB159" s="2">
        <v>10027</v>
      </c>
      <c r="CC159" s="2">
        <v>10048</v>
      </c>
      <c r="CD159" s="2">
        <v>10068</v>
      </c>
    </row>
    <row r="160" spans="1:82" x14ac:dyDescent="0.25">
      <c r="A160" s="2" t="str">
        <f>"39 jaar"</f>
        <v>39 jaar</v>
      </c>
      <c r="B160" s="2">
        <v>6439</v>
      </c>
      <c r="C160" s="2">
        <v>6633</v>
      </c>
      <c r="D160" s="2">
        <v>6630</v>
      </c>
      <c r="E160" s="2">
        <v>6594</v>
      </c>
      <c r="F160" s="2">
        <v>6691</v>
      </c>
      <c r="G160" s="2">
        <v>6688</v>
      </c>
      <c r="H160" s="2">
        <v>6670</v>
      </c>
      <c r="I160" s="2">
        <v>6803</v>
      </c>
      <c r="J160" s="2">
        <v>7018</v>
      </c>
      <c r="K160" s="2">
        <v>7215</v>
      </c>
      <c r="L160" s="2">
        <v>7035</v>
      </c>
      <c r="M160" s="2">
        <v>7495</v>
      </c>
      <c r="N160" s="2">
        <v>7737</v>
      </c>
      <c r="O160" s="2">
        <v>8047</v>
      </c>
      <c r="P160" s="2">
        <v>8140</v>
      </c>
      <c r="Q160" s="2">
        <v>7951</v>
      </c>
      <c r="R160" s="2">
        <v>8113</v>
      </c>
      <c r="S160" s="2">
        <v>8492</v>
      </c>
      <c r="T160" s="2">
        <v>8694</v>
      </c>
      <c r="U160" s="2">
        <v>9091</v>
      </c>
      <c r="V160" s="2">
        <v>9006</v>
      </c>
      <c r="W160" s="2">
        <v>9156</v>
      </c>
      <c r="X160" s="2">
        <v>9457</v>
      </c>
      <c r="Y160" s="2">
        <v>9525</v>
      </c>
      <c r="Z160" s="2">
        <v>9465</v>
      </c>
      <c r="AA160" s="2">
        <v>9653</v>
      </c>
      <c r="AB160" s="2">
        <v>9647</v>
      </c>
      <c r="AC160" s="2">
        <v>9661</v>
      </c>
      <c r="AD160" s="2">
        <v>9578</v>
      </c>
      <c r="AE160" s="2">
        <v>9667</v>
      </c>
      <c r="AF160" s="2">
        <v>9272</v>
      </c>
      <c r="AG160" s="2">
        <v>9253</v>
      </c>
      <c r="AH160" s="2">
        <v>9081</v>
      </c>
      <c r="AI160" s="2">
        <v>9123</v>
      </c>
      <c r="AJ160" s="2">
        <v>9035</v>
      </c>
      <c r="AK160" s="2">
        <v>8890</v>
      </c>
      <c r="AL160" s="2">
        <v>8929</v>
      </c>
      <c r="AM160" s="2">
        <v>9100</v>
      </c>
      <c r="AN160" s="2">
        <v>9088</v>
      </c>
      <c r="AO160" s="2">
        <v>9095</v>
      </c>
      <c r="AP160" s="2">
        <v>8982</v>
      </c>
      <c r="AQ160" s="2">
        <v>9010</v>
      </c>
      <c r="AR160" s="2">
        <v>8904</v>
      </c>
      <c r="AS160" s="2">
        <v>8965</v>
      </c>
      <c r="AT160" s="2">
        <v>8790</v>
      </c>
      <c r="AU160" s="2">
        <v>8790</v>
      </c>
      <c r="AV160" s="2">
        <v>8928</v>
      </c>
      <c r="AW160" s="2">
        <v>8792</v>
      </c>
      <c r="AX160" s="2">
        <v>8971</v>
      </c>
      <c r="AY160" s="2">
        <v>8994</v>
      </c>
      <c r="AZ160" s="2">
        <v>9017</v>
      </c>
      <c r="BA160" s="2">
        <v>8917</v>
      </c>
      <c r="BB160" s="2">
        <v>9124</v>
      </c>
      <c r="BC160" s="2">
        <v>9342</v>
      </c>
      <c r="BD160" s="2">
        <v>9420</v>
      </c>
      <c r="BE160" s="2">
        <v>9616</v>
      </c>
      <c r="BF160" s="2">
        <v>9684</v>
      </c>
      <c r="BG160" s="2">
        <v>9718</v>
      </c>
      <c r="BH160" s="2">
        <v>9766</v>
      </c>
      <c r="BI160" s="2">
        <v>9941</v>
      </c>
      <c r="BJ160" s="2">
        <v>9699</v>
      </c>
      <c r="BK160" s="2">
        <v>9719</v>
      </c>
      <c r="BL160" s="2">
        <v>9612</v>
      </c>
      <c r="BM160" s="2">
        <v>9612</v>
      </c>
      <c r="BN160" s="2">
        <v>9522</v>
      </c>
      <c r="BO160" s="2">
        <v>9463</v>
      </c>
      <c r="BP160" s="2">
        <v>9312</v>
      </c>
      <c r="BQ160" s="2">
        <v>9238</v>
      </c>
      <c r="BR160" s="2">
        <v>9277</v>
      </c>
      <c r="BS160" s="2">
        <v>9298</v>
      </c>
      <c r="BT160" s="2">
        <v>9356</v>
      </c>
      <c r="BU160" s="2">
        <v>9377</v>
      </c>
      <c r="BV160" s="2">
        <v>9430</v>
      </c>
      <c r="BW160" s="2">
        <v>9459</v>
      </c>
      <c r="BX160" s="2">
        <v>9506</v>
      </c>
      <c r="BY160" s="2">
        <v>9548</v>
      </c>
      <c r="BZ160" s="2">
        <v>9598</v>
      </c>
      <c r="CA160" s="2">
        <v>9681</v>
      </c>
      <c r="CB160" s="2">
        <v>9757</v>
      </c>
      <c r="CC160" s="2">
        <v>9841</v>
      </c>
      <c r="CD160" s="2">
        <v>9861</v>
      </c>
    </row>
    <row r="161" spans="1:82" x14ac:dyDescent="0.25">
      <c r="A161" s="2" t="str">
        <f>"40 jaar"</f>
        <v>40 jaar</v>
      </c>
      <c r="B161" s="2">
        <v>6457</v>
      </c>
      <c r="C161" s="2">
        <v>6250</v>
      </c>
      <c r="D161" s="2">
        <v>6611</v>
      </c>
      <c r="E161" s="2">
        <v>6510</v>
      </c>
      <c r="F161" s="2">
        <v>6571</v>
      </c>
      <c r="G161" s="2">
        <v>6559</v>
      </c>
      <c r="H161" s="2">
        <v>6591</v>
      </c>
      <c r="I161" s="2">
        <v>6552</v>
      </c>
      <c r="J161" s="2">
        <v>6724</v>
      </c>
      <c r="K161" s="2">
        <v>6905</v>
      </c>
      <c r="L161" s="2">
        <v>7127</v>
      </c>
      <c r="M161" s="2">
        <v>7090</v>
      </c>
      <c r="N161" s="2">
        <v>7476</v>
      </c>
      <c r="O161" s="2">
        <v>7622</v>
      </c>
      <c r="P161" s="2">
        <v>7987</v>
      </c>
      <c r="Q161" s="2">
        <v>8114</v>
      </c>
      <c r="R161" s="2">
        <v>7939</v>
      </c>
      <c r="S161" s="2">
        <v>8093</v>
      </c>
      <c r="T161" s="2">
        <v>8511</v>
      </c>
      <c r="U161" s="2">
        <v>8791</v>
      </c>
      <c r="V161" s="2">
        <v>9232</v>
      </c>
      <c r="W161" s="2">
        <v>9046</v>
      </c>
      <c r="X161" s="2">
        <v>9149</v>
      </c>
      <c r="Y161" s="2">
        <v>9343</v>
      </c>
      <c r="Z161" s="2">
        <v>9489</v>
      </c>
      <c r="AA161" s="2">
        <v>9402</v>
      </c>
      <c r="AB161" s="2">
        <v>9475</v>
      </c>
      <c r="AC161" s="2">
        <v>9454</v>
      </c>
      <c r="AD161" s="2">
        <v>9499</v>
      </c>
      <c r="AE161" s="2">
        <v>9419</v>
      </c>
      <c r="AF161" s="2">
        <v>9495</v>
      </c>
      <c r="AG161" s="2">
        <v>9113</v>
      </c>
      <c r="AH161" s="2">
        <v>9076</v>
      </c>
      <c r="AI161" s="2">
        <v>8902</v>
      </c>
      <c r="AJ161" s="2">
        <v>8925</v>
      </c>
      <c r="AK161" s="2">
        <v>8841</v>
      </c>
      <c r="AL161" s="2">
        <v>8688</v>
      </c>
      <c r="AM161" s="2">
        <v>8733</v>
      </c>
      <c r="AN161" s="2">
        <v>8900</v>
      </c>
      <c r="AO161" s="2">
        <v>8901</v>
      </c>
      <c r="AP161" s="2">
        <v>8915</v>
      </c>
      <c r="AQ161" s="2">
        <v>8808</v>
      </c>
      <c r="AR161" s="2">
        <v>8846</v>
      </c>
      <c r="AS161" s="2">
        <v>8746</v>
      </c>
      <c r="AT161" s="2">
        <v>8816</v>
      </c>
      <c r="AU161" s="2">
        <v>8652</v>
      </c>
      <c r="AV161" s="2">
        <v>8650</v>
      </c>
      <c r="AW161" s="2">
        <v>8785</v>
      </c>
      <c r="AX161" s="2">
        <v>8651</v>
      </c>
      <c r="AY161" s="2">
        <v>8827</v>
      </c>
      <c r="AZ161" s="2">
        <v>8848</v>
      </c>
      <c r="BA161" s="2">
        <v>8874</v>
      </c>
      <c r="BB161" s="2">
        <v>8772</v>
      </c>
      <c r="BC161" s="2">
        <v>8976</v>
      </c>
      <c r="BD161" s="2">
        <v>9193</v>
      </c>
      <c r="BE161" s="2">
        <v>9264</v>
      </c>
      <c r="BF161" s="2">
        <v>9456</v>
      </c>
      <c r="BG161" s="2">
        <v>9522</v>
      </c>
      <c r="BH161" s="2">
        <v>9555</v>
      </c>
      <c r="BI161" s="2">
        <v>9601</v>
      </c>
      <c r="BJ161" s="2">
        <v>9775</v>
      </c>
      <c r="BK161" s="2">
        <v>9536</v>
      </c>
      <c r="BL161" s="2">
        <v>9556</v>
      </c>
      <c r="BM161" s="2">
        <v>9453</v>
      </c>
      <c r="BN161" s="2">
        <v>9450</v>
      </c>
      <c r="BO161" s="2">
        <v>9364</v>
      </c>
      <c r="BP161" s="2">
        <v>9305</v>
      </c>
      <c r="BQ161" s="2">
        <v>9158</v>
      </c>
      <c r="BR161" s="2">
        <v>9084</v>
      </c>
      <c r="BS161" s="2">
        <v>9124</v>
      </c>
      <c r="BT161" s="2">
        <v>9144</v>
      </c>
      <c r="BU161" s="2">
        <v>9200</v>
      </c>
      <c r="BV161" s="2">
        <v>9218</v>
      </c>
      <c r="BW161" s="2">
        <v>9271</v>
      </c>
      <c r="BX161" s="2">
        <v>9298</v>
      </c>
      <c r="BY161" s="2">
        <v>9346</v>
      </c>
      <c r="BZ161" s="2">
        <v>9388</v>
      </c>
      <c r="CA161" s="2">
        <v>9434</v>
      </c>
      <c r="CB161" s="2">
        <v>9515</v>
      </c>
      <c r="CC161" s="2">
        <v>9588</v>
      </c>
      <c r="CD161" s="2">
        <v>9670</v>
      </c>
    </row>
    <row r="162" spans="1:82" x14ac:dyDescent="0.25">
      <c r="A162" s="2" t="str">
        <f>"41 jaar"</f>
        <v>41 jaar</v>
      </c>
      <c r="B162" s="2">
        <v>6237</v>
      </c>
      <c r="C162" s="2">
        <v>6269</v>
      </c>
      <c r="D162" s="2">
        <v>6226</v>
      </c>
      <c r="E162" s="2">
        <v>6530</v>
      </c>
      <c r="F162" s="2">
        <v>6481</v>
      </c>
      <c r="G162" s="2">
        <v>6400</v>
      </c>
      <c r="H162" s="2">
        <v>6505</v>
      </c>
      <c r="I162" s="2">
        <v>6526</v>
      </c>
      <c r="J162" s="2">
        <v>6470</v>
      </c>
      <c r="K162" s="2">
        <v>6632</v>
      </c>
      <c r="L162" s="2">
        <v>6857</v>
      </c>
      <c r="M162" s="2">
        <v>7139</v>
      </c>
      <c r="N162" s="2">
        <v>7155</v>
      </c>
      <c r="O162" s="2">
        <v>7317</v>
      </c>
      <c r="P162" s="2">
        <v>7481</v>
      </c>
      <c r="Q162" s="2">
        <v>7963</v>
      </c>
      <c r="R162" s="2">
        <v>8026</v>
      </c>
      <c r="S162" s="2">
        <v>7948</v>
      </c>
      <c r="T162" s="2">
        <v>8095</v>
      </c>
      <c r="U162" s="2">
        <v>8550</v>
      </c>
      <c r="V162" s="2">
        <v>8895</v>
      </c>
      <c r="W162" s="2">
        <v>9217</v>
      </c>
      <c r="X162" s="2">
        <v>9000</v>
      </c>
      <c r="Y162" s="2">
        <v>9064</v>
      </c>
      <c r="Z162" s="2">
        <v>9241</v>
      </c>
      <c r="AA162" s="2">
        <v>9427</v>
      </c>
      <c r="AB162" s="2">
        <v>9243</v>
      </c>
      <c r="AC162" s="2">
        <v>9307</v>
      </c>
      <c r="AD162" s="2">
        <v>9337</v>
      </c>
      <c r="AE162" s="2">
        <v>9384</v>
      </c>
      <c r="AF162" s="2">
        <v>9302</v>
      </c>
      <c r="AG162" s="2">
        <v>9356</v>
      </c>
      <c r="AH162" s="2">
        <v>8986</v>
      </c>
      <c r="AI162" s="2">
        <v>8936</v>
      </c>
      <c r="AJ162" s="2">
        <v>8754</v>
      </c>
      <c r="AK162" s="2">
        <v>8768</v>
      </c>
      <c r="AL162" s="2">
        <v>8684</v>
      </c>
      <c r="AM162" s="2">
        <v>8543</v>
      </c>
      <c r="AN162" s="2">
        <v>8590</v>
      </c>
      <c r="AO162" s="2">
        <v>8756</v>
      </c>
      <c r="AP162" s="2">
        <v>8762</v>
      </c>
      <c r="AQ162" s="2">
        <v>8784</v>
      </c>
      <c r="AR162" s="2">
        <v>8685</v>
      </c>
      <c r="AS162" s="2">
        <v>8729</v>
      </c>
      <c r="AT162" s="2">
        <v>8631</v>
      </c>
      <c r="AU162" s="2">
        <v>8709</v>
      </c>
      <c r="AV162" s="2">
        <v>8547</v>
      </c>
      <c r="AW162" s="2">
        <v>8542</v>
      </c>
      <c r="AX162" s="2">
        <v>8678</v>
      </c>
      <c r="AY162" s="2">
        <v>8545</v>
      </c>
      <c r="AZ162" s="2">
        <v>8718</v>
      </c>
      <c r="BA162" s="2">
        <v>8738</v>
      </c>
      <c r="BB162" s="2">
        <v>8766</v>
      </c>
      <c r="BC162" s="2">
        <v>8664</v>
      </c>
      <c r="BD162" s="2">
        <v>8864</v>
      </c>
      <c r="BE162" s="2">
        <v>9080</v>
      </c>
      <c r="BF162" s="2">
        <v>9148</v>
      </c>
      <c r="BG162" s="2">
        <v>9335</v>
      </c>
      <c r="BH162" s="2">
        <v>9399</v>
      </c>
      <c r="BI162" s="2">
        <v>9433</v>
      </c>
      <c r="BJ162" s="2">
        <v>9477</v>
      </c>
      <c r="BK162" s="2">
        <v>9647</v>
      </c>
      <c r="BL162" s="2">
        <v>9414</v>
      </c>
      <c r="BM162" s="2">
        <v>9433</v>
      </c>
      <c r="BN162" s="2">
        <v>9330</v>
      </c>
      <c r="BO162" s="2">
        <v>9329</v>
      </c>
      <c r="BP162" s="2">
        <v>9244</v>
      </c>
      <c r="BQ162" s="2">
        <v>9187</v>
      </c>
      <c r="BR162" s="2">
        <v>9040</v>
      </c>
      <c r="BS162" s="2">
        <v>8968</v>
      </c>
      <c r="BT162" s="2">
        <v>9008</v>
      </c>
      <c r="BU162" s="2">
        <v>9030</v>
      </c>
      <c r="BV162" s="2">
        <v>9085</v>
      </c>
      <c r="BW162" s="2">
        <v>9101</v>
      </c>
      <c r="BX162" s="2">
        <v>9153</v>
      </c>
      <c r="BY162" s="2">
        <v>9176</v>
      </c>
      <c r="BZ162" s="2">
        <v>9224</v>
      </c>
      <c r="CA162" s="2">
        <v>9266</v>
      </c>
      <c r="CB162" s="2">
        <v>9311</v>
      </c>
      <c r="CC162" s="2">
        <v>9391</v>
      </c>
      <c r="CD162" s="2">
        <v>9459</v>
      </c>
    </row>
    <row r="163" spans="1:82" x14ac:dyDescent="0.25">
      <c r="A163" s="2" t="str">
        <f>"42 jaar"</f>
        <v>42 jaar</v>
      </c>
      <c r="B163" s="2">
        <v>6332</v>
      </c>
      <c r="C163" s="2">
        <v>6136</v>
      </c>
      <c r="D163" s="2">
        <v>6206</v>
      </c>
      <c r="E163" s="2">
        <v>6191</v>
      </c>
      <c r="F163" s="2">
        <v>6477</v>
      </c>
      <c r="G163" s="2">
        <v>6337</v>
      </c>
      <c r="H163" s="2">
        <v>6325</v>
      </c>
      <c r="I163" s="2">
        <v>6500</v>
      </c>
      <c r="J163" s="2">
        <v>6437</v>
      </c>
      <c r="K163" s="2">
        <v>6389</v>
      </c>
      <c r="L163" s="2">
        <v>6614</v>
      </c>
      <c r="M163" s="2">
        <v>6895</v>
      </c>
      <c r="N163" s="2">
        <v>7168</v>
      </c>
      <c r="O163" s="2">
        <v>7061</v>
      </c>
      <c r="P163" s="2">
        <v>7195</v>
      </c>
      <c r="Q163" s="2">
        <v>7430</v>
      </c>
      <c r="R163" s="2">
        <v>7950</v>
      </c>
      <c r="S163" s="2">
        <v>7958</v>
      </c>
      <c r="T163" s="2">
        <v>7970</v>
      </c>
      <c r="U163" s="2">
        <v>8126</v>
      </c>
      <c r="V163" s="2">
        <v>8667</v>
      </c>
      <c r="W163" s="2">
        <v>8933</v>
      </c>
      <c r="X163" s="2">
        <v>9200</v>
      </c>
      <c r="Y163" s="2">
        <v>8888</v>
      </c>
      <c r="Z163" s="2">
        <v>9000</v>
      </c>
      <c r="AA163" s="2">
        <v>9171</v>
      </c>
      <c r="AB163" s="2">
        <v>9305</v>
      </c>
      <c r="AC163" s="2">
        <v>9084</v>
      </c>
      <c r="AD163" s="2">
        <v>9164</v>
      </c>
      <c r="AE163" s="2">
        <v>9197</v>
      </c>
      <c r="AF163" s="2">
        <v>9245</v>
      </c>
      <c r="AG163" s="2">
        <v>9152</v>
      </c>
      <c r="AH163" s="2">
        <v>9187</v>
      </c>
      <c r="AI163" s="2">
        <v>8828</v>
      </c>
      <c r="AJ163" s="2">
        <v>8766</v>
      </c>
      <c r="AK163" s="2">
        <v>8581</v>
      </c>
      <c r="AL163" s="2">
        <v>8585</v>
      </c>
      <c r="AM163" s="2">
        <v>8516</v>
      </c>
      <c r="AN163" s="2">
        <v>8380</v>
      </c>
      <c r="AO163" s="2">
        <v>8435</v>
      </c>
      <c r="AP163" s="2">
        <v>8593</v>
      </c>
      <c r="AQ163" s="2">
        <v>8609</v>
      </c>
      <c r="AR163" s="2">
        <v>8637</v>
      </c>
      <c r="AS163" s="2">
        <v>8542</v>
      </c>
      <c r="AT163" s="2">
        <v>8592</v>
      </c>
      <c r="AU163" s="2">
        <v>8500</v>
      </c>
      <c r="AV163" s="2">
        <v>8580</v>
      </c>
      <c r="AW163" s="2">
        <v>8423</v>
      </c>
      <c r="AX163" s="2">
        <v>8421</v>
      </c>
      <c r="AY163" s="2">
        <v>8555</v>
      </c>
      <c r="AZ163" s="2">
        <v>8423</v>
      </c>
      <c r="BA163" s="2">
        <v>8591</v>
      </c>
      <c r="BB163" s="2">
        <v>8610</v>
      </c>
      <c r="BC163" s="2">
        <v>8639</v>
      </c>
      <c r="BD163" s="2">
        <v>8536</v>
      </c>
      <c r="BE163" s="2">
        <v>8733</v>
      </c>
      <c r="BF163" s="2">
        <v>8945</v>
      </c>
      <c r="BG163" s="2">
        <v>9013</v>
      </c>
      <c r="BH163" s="2">
        <v>9197</v>
      </c>
      <c r="BI163" s="2">
        <v>9256</v>
      </c>
      <c r="BJ163" s="2">
        <v>9287</v>
      </c>
      <c r="BK163" s="2">
        <v>9331</v>
      </c>
      <c r="BL163" s="2">
        <v>9498</v>
      </c>
      <c r="BM163" s="2">
        <v>9268</v>
      </c>
      <c r="BN163" s="2">
        <v>9291</v>
      </c>
      <c r="BO163" s="2">
        <v>9188</v>
      </c>
      <c r="BP163" s="2">
        <v>9188</v>
      </c>
      <c r="BQ163" s="2">
        <v>9104</v>
      </c>
      <c r="BR163" s="2">
        <v>9050</v>
      </c>
      <c r="BS163" s="2">
        <v>8899</v>
      </c>
      <c r="BT163" s="2">
        <v>8828</v>
      </c>
      <c r="BU163" s="2">
        <v>8869</v>
      </c>
      <c r="BV163" s="2">
        <v>8891</v>
      </c>
      <c r="BW163" s="2">
        <v>8947</v>
      </c>
      <c r="BX163" s="2">
        <v>8962</v>
      </c>
      <c r="BY163" s="2">
        <v>9015</v>
      </c>
      <c r="BZ163" s="2">
        <v>9034</v>
      </c>
      <c r="CA163" s="2">
        <v>9080</v>
      </c>
      <c r="CB163" s="2">
        <v>9121</v>
      </c>
      <c r="CC163" s="2">
        <v>9165</v>
      </c>
      <c r="CD163" s="2">
        <v>9241</v>
      </c>
    </row>
    <row r="164" spans="1:82" x14ac:dyDescent="0.25">
      <c r="A164" s="2" t="str">
        <f>"43 jaar"</f>
        <v>43 jaar</v>
      </c>
      <c r="B164" s="2">
        <v>6367</v>
      </c>
      <c r="C164" s="2">
        <v>6212</v>
      </c>
      <c r="D164" s="2">
        <v>6055</v>
      </c>
      <c r="E164" s="2">
        <v>6150</v>
      </c>
      <c r="F164" s="2">
        <v>6110</v>
      </c>
      <c r="G164" s="2">
        <v>6428</v>
      </c>
      <c r="H164" s="2">
        <v>6298</v>
      </c>
      <c r="I164" s="2">
        <v>6247</v>
      </c>
      <c r="J164" s="2">
        <v>6423</v>
      </c>
      <c r="K164" s="2">
        <v>6359</v>
      </c>
      <c r="L164" s="2">
        <v>6341</v>
      </c>
      <c r="M164" s="2">
        <v>6592</v>
      </c>
      <c r="N164" s="2">
        <v>6918</v>
      </c>
      <c r="O164" s="2">
        <v>7084</v>
      </c>
      <c r="P164" s="2">
        <v>6979</v>
      </c>
      <c r="Q164" s="2">
        <v>7193</v>
      </c>
      <c r="R164" s="2">
        <v>7432</v>
      </c>
      <c r="S164" s="2">
        <v>7954</v>
      </c>
      <c r="T164" s="2">
        <v>7989</v>
      </c>
      <c r="U164" s="2">
        <v>7986</v>
      </c>
      <c r="V164" s="2">
        <v>8212</v>
      </c>
      <c r="W164" s="2">
        <v>8693</v>
      </c>
      <c r="X164" s="2">
        <v>8911</v>
      </c>
      <c r="Y164" s="2">
        <v>9089</v>
      </c>
      <c r="Z164" s="2">
        <v>8799</v>
      </c>
      <c r="AA164" s="2">
        <v>8906</v>
      </c>
      <c r="AB164" s="2">
        <v>9032</v>
      </c>
      <c r="AC164" s="2">
        <v>9154</v>
      </c>
      <c r="AD164" s="2">
        <v>8943</v>
      </c>
      <c r="AE164" s="2">
        <v>9010</v>
      </c>
      <c r="AF164" s="2">
        <v>9046</v>
      </c>
      <c r="AG164" s="2">
        <v>9082</v>
      </c>
      <c r="AH164" s="2">
        <v>8978</v>
      </c>
      <c r="AI164" s="2">
        <v>8998</v>
      </c>
      <c r="AJ164" s="2">
        <v>8646</v>
      </c>
      <c r="AK164" s="2">
        <v>8572</v>
      </c>
      <c r="AL164" s="2">
        <v>8390</v>
      </c>
      <c r="AM164" s="2">
        <v>8395</v>
      </c>
      <c r="AN164" s="2">
        <v>8340</v>
      </c>
      <c r="AO164" s="2">
        <v>8210</v>
      </c>
      <c r="AP164" s="2">
        <v>8269</v>
      </c>
      <c r="AQ164" s="2">
        <v>8429</v>
      </c>
      <c r="AR164" s="2">
        <v>8450</v>
      </c>
      <c r="AS164" s="2">
        <v>8486</v>
      </c>
      <c r="AT164" s="2">
        <v>8394</v>
      </c>
      <c r="AU164" s="2">
        <v>8451</v>
      </c>
      <c r="AV164" s="2">
        <v>8359</v>
      </c>
      <c r="AW164" s="2">
        <v>8441</v>
      </c>
      <c r="AX164" s="2">
        <v>8283</v>
      </c>
      <c r="AY164" s="2">
        <v>8285</v>
      </c>
      <c r="AZ164" s="2">
        <v>8417</v>
      </c>
      <c r="BA164" s="2">
        <v>8285</v>
      </c>
      <c r="BB164" s="2">
        <v>8450</v>
      </c>
      <c r="BC164" s="2">
        <v>8469</v>
      </c>
      <c r="BD164" s="2">
        <v>8501</v>
      </c>
      <c r="BE164" s="2">
        <v>8397</v>
      </c>
      <c r="BF164" s="2">
        <v>8595</v>
      </c>
      <c r="BG164" s="2">
        <v>8802</v>
      </c>
      <c r="BH164" s="2">
        <v>8869</v>
      </c>
      <c r="BI164" s="2">
        <v>9048</v>
      </c>
      <c r="BJ164" s="2">
        <v>9107</v>
      </c>
      <c r="BK164" s="2">
        <v>9136</v>
      </c>
      <c r="BL164" s="2">
        <v>9177</v>
      </c>
      <c r="BM164" s="2">
        <v>9342</v>
      </c>
      <c r="BN164" s="2">
        <v>9116</v>
      </c>
      <c r="BO164" s="2">
        <v>9139</v>
      </c>
      <c r="BP164" s="2">
        <v>9038</v>
      </c>
      <c r="BQ164" s="2">
        <v>9039</v>
      </c>
      <c r="BR164" s="2">
        <v>8955</v>
      </c>
      <c r="BS164" s="2">
        <v>8902</v>
      </c>
      <c r="BT164" s="2">
        <v>8750</v>
      </c>
      <c r="BU164" s="2">
        <v>8681</v>
      </c>
      <c r="BV164" s="2">
        <v>8722</v>
      </c>
      <c r="BW164" s="2">
        <v>8743</v>
      </c>
      <c r="BX164" s="2">
        <v>8800</v>
      </c>
      <c r="BY164" s="2">
        <v>8816</v>
      </c>
      <c r="BZ164" s="2">
        <v>8867</v>
      </c>
      <c r="CA164" s="2">
        <v>8882</v>
      </c>
      <c r="CB164" s="2">
        <v>8930</v>
      </c>
      <c r="CC164" s="2">
        <v>8968</v>
      </c>
      <c r="CD164" s="2">
        <v>9012</v>
      </c>
    </row>
    <row r="165" spans="1:82" x14ac:dyDescent="0.25">
      <c r="A165" s="2" t="str">
        <f>"44 jaar"</f>
        <v>44 jaar</v>
      </c>
      <c r="B165" s="2">
        <v>6348</v>
      </c>
      <c r="C165" s="2">
        <v>6207</v>
      </c>
      <c r="D165" s="2">
        <v>6174</v>
      </c>
      <c r="E165" s="2">
        <v>5981</v>
      </c>
      <c r="F165" s="2">
        <v>6116</v>
      </c>
      <c r="G165" s="2">
        <v>6002</v>
      </c>
      <c r="H165" s="2">
        <v>6341</v>
      </c>
      <c r="I165" s="2">
        <v>6241</v>
      </c>
      <c r="J165" s="2">
        <v>6203</v>
      </c>
      <c r="K165" s="2">
        <v>6369</v>
      </c>
      <c r="L165" s="2">
        <v>6319</v>
      </c>
      <c r="M165" s="2">
        <v>6371</v>
      </c>
      <c r="N165" s="2">
        <v>6675</v>
      </c>
      <c r="O165" s="2">
        <v>6838</v>
      </c>
      <c r="P165" s="2">
        <v>7069</v>
      </c>
      <c r="Q165" s="2">
        <v>6967</v>
      </c>
      <c r="R165" s="2">
        <v>7162</v>
      </c>
      <c r="S165" s="2">
        <v>7433</v>
      </c>
      <c r="T165" s="2">
        <v>7929</v>
      </c>
      <c r="U165" s="2">
        <v>7955</v>
      </c>
      <c r="V165" s="2">
        <v>8079</v>
      </c>
      <c r="W165" s="2">
        <v>8265</v>
      </c>
      <c r="X165" s="2">
        <v>8734</v>
      </c>
      <c r="Y165" s="2">
        <v>8799</v>
      </c>
      <c r="Z165" s="2">
        <v>8994</v>
      </c>
      <c r="AA165" s="2">
        <v>8784</v>
      </c>
      <c r="AB165" s="2">
        <v>8796</v>
      </c>
      <c r="AC165" s="2">
        <v>8920</v>
      </c>
      <c r="AD165" s="2">
        <v>9049</v>
      </c>
      <c r="AE165" s="2">
        <v>8852</v>
      </c>
      <c r="AF165" s="2">
        <v>8909</v>
      </c>
      <c r="AG165" s="2">
        <v>8935</v>
      </c>
      <c r="AH165" s="2">
        <v>8961</v>
      </c>
      <c r="AI165" s="2">
        <v>8851</v>
      </c>
      <c r="AJ165" s="2">
        <v>8860</v>
      </c>
      <c r="AK165" s="2">
        <v>8510</v>
      </c>
      <c r="AL165" s="2">
        <v>8431</v>
      </c>
      <c r="AM165" s="2">
        <v>8257</v>
      </c>
      <c r="AN165" s="2">
        <v>8267</v>
      </c>
      <c r="AO165" s="2">
        <v>8222</v>
      </c>
      <c r="AP165" s="2">
        <v>8094</v>
      </c>
      <c r="AQ165" s="2">
        <v>8161</v>
      </c>
      <c r="AR165" s="2">
        <v>8321</v>
      </c>
      <c r="AS165" s="2">
        <v>8348</v>
      </c>
      <c r="AT165" s="2">
        <v>8385</v>
      </c>
      <c r="AU165" s="2">
        <v>8298</v>
      </c>
      <c r="AV165" s="2">
        <v>8359</v>
      </c>
      <c r="AW165" s="2">
        <v>8267</v>
      </c>
      <c r="AX165" s="2">
        <v>8350</v>
      </c>
      <c r="AY165" s="2">
        <v>8194</v>
      </c>
      <c r="AZ165" s="2">
        <v>8197</v>
      </c>
      <c r="BA165" s="2">
        <v>8329</v>
      </c>
      <c r="BB165" s="2">
        <v>8196</v>
      </c>
      <c r="BC165" s="2">
        <v>8364</v>
      </c>
      <c r="BD165" s="2">
        <v>8380</v>
      </c>
      <c r="BE165" s="2">
        <v>8411</v>
      </c>
      <c r="BF165" s="2">
        <v>8307</v>
      </c>
      <c r="BG165" s="2">
        <v>8503</v>
      </c>
      <c r="BH165" s="2">
        <v>8704</v>
      </c>
      <c r="BI165" s="2">
        <v>8771</v>
      </c>
      <c r="BJ165" s="2">
        <v>8947</v>
      </c>
      <c r="BK165" s="2">
        <v>9007</v>
      </c>
      <c r="BL165" s="2">
        <v>9034</v>
      </c>
      <c r="BM165" s="2">
        <v>9077</v>
      </c>
      <c r="BN165" s="2">
        <v>9238</v>
      </c>
      <c r="BO165" s="2">
        <v>9015</v>
      </c>
      <c r="BP165" s="2">
        <v>9039</v>
      </c>
      <c r="BQ165" s="2">
        <v>8936</v>
      </c>
      <c r="BR165" s="2">
        <v>8938</v>
      </c>
      <c r="BS165" s="2">
        <v>8857</v>
      </c>
      <c r="BT165" s="2">
        <v>8802</v>
      </c>
      <c r="BU165" s="2">
        <v>8652</v>
      </c>
      <c r="BV165" s="2">
        <v>8582</v>
      </c>
      <c r="BW165" s="2">
        <v>8624</v>
      </c>
      <c r="BX165" s="2">
        <v>8644</v>
      </c>
      <c r="BY165" s="2">
        <v>8699</v>
      </c>
      <c r="BZ165" s="2">
        <v>8715</v>
      </c>
      <c r="CA165" s="2">
        <v>8767</v>
      </c>
      <c r="CB165" s="2">
        <v>8779</v>
      </c>
      <c r="CC165" s="2">
        <v>8828</v>
      </c>
      <c r="CD165" s="2">
        <v>8867</v>
      </c>
    </row>
    <row r="166" spans="1:82" x14ac:dyDescent="0.25">
      <c r="A166" s="2" t="str">
        <f>"45 jaar"</f>
        <v>45 jaar</v>
      </c>
      <c r="B166" s="2">
        <v>5378</v>
      </c>
      <c r="C166" s="2">
        <v>6245</v>
      </c>
      <c r="D166" s="2">
        <v>6183</v>
      </c>
      <c r="E166" s="2">
        <v>6089</v>
      </c>
      <c r="F166" s="2">
        <v>5940</v>
      </c>
      <c r="G166" s="2">
        <v>6066</v>
      </c>
      <c r="H166" s="2">
        <v>5969</v>
      </c>
      <c r="I166" s="2">
        <v>6285</v>
      </c>
      <c r="J166" s="2">
        <v>6189</v>
      </c>
      <c r="K166" s="2">
        <v>6104</v>
      </c>
      <c r="L166" s="2">
        <v>6297</v>
      </c>
      <c r="M166" s="2">
        <v>6316</v>
      </c>
      <c r="N166" s="2">
        <v>6401</v>
      </c>
      <c r="O166" s="2">
        <v>6579</v>
      </c>
      <c r="P166" s="2">
        <v>6793</v>
      </c>
      <c r="Q166" s="2">
        <v>6973</v>
      </c>
      <c r="R166" s="2">
        <v>6980</v>
      </c>
      <c r="S166" s="2">
        <v>7178</v>
      </c>
      <c r="T166" s="2">
        <v>7420</v>
      </c>
      <c r="U166" s="2">
        <v>7963</v>
      </c>
      <c r="V166" s="2">
        <v>8015</v>
      </c>
      <c r="W166" s="2">
        <v>8113</v>
      </c>
      <c r="X166" s="2">
        <v>8202</v>
      </c>
      <c r="Y166" s="2">
        <v>8622</v>
      </c>
      <c r="Z166" s="2">
        <v>8694</v>
      </c>
      <c r="AA166" s="2">
        <v>8960</v>
      </c>
      <c r="AB166" s="2">
        <v>8609</v>
      </c>
      <c r="AC166" s="2">
        <v>8690</v>
      </c>
      <c r="AD166" s="2">
        <v>8766</v>
      </c>
      <c r="AE166" s="2">
        <v>8879</v>
      </c>
      <c r="AF166" s="2">
        <v>8697</v>
      </c>
      <c r="AG166" s="2">
        <v>8733</v>
      </c>
      <c r="AH166" s="2">
        <v>8751</v>
      </c>
      <c r="AI166" s="2">
        <v>8764</v>
      </c>
      <c r="AJ166" s="2">
        <v>8648</v>
      </c>
      <c r="AK166" s="2">
        <v>8649</v>
      </c>
      <c r="AL166" s="2">
        <v>8308</v>
      </c>
      <c r="AM166" s="2">
        <v>8234</v>
      </c>
      <c r="AN166" s="2">
        <v>8069</v>
      </c>
      <c r="AO166" s="2">
        <v>8081</v>
      </c>
      <c r="AP166" s="2">
        <v>8047</v>
      </c>
      <c r="AQ166" s="2">
        <v>7923</v>
      </c>
      <c r="AR166" s="2">
        <v>7998</v>
      </c>
      <c r="AS166" s="2">
        <v>8156</v>
      </c>
      <c r="AT166" s="2">
        <v>8189</v>
      </c>
      <c r="AU166" s="2">
        <v>8231</v>
      </c>
      <c r="AV166" s="2">
        <v>8148</v>
      </c>
      <c r="AW166" s="2">
        <v>8208</v>
      </c>
      <c r="AX166" s="2">
        <v>8120</v>
      </c>
      <c r="AY166" s="2">
        <v>8204</v>
      </c>
      <c r="AZ166" s="2">
        <v>8049</v>
      </c>
      <c r="BA166" s="2">
        <v>8049</v>
      </c>
      <c r="BB166" s="2">
        <v>8185</v>
      </c>
      <c r="BC166" s="2">
        <v>8052</v>
      </c>
      <c r="BD166" s="2">
        <v>8217</v>
      </c>
      <c r="BE166" s="2">
        <v>8231</v>
      </c>
      <c r="BF166" s="2">
        <v>8265</v>
      </c>
      <c r="BG166" s="2">
        <v>8160</v>
      </c>
      <c r="BH166" s="2">
        <v>8356</v>
      </c>
      <c r="BI166" s="2">
        <v>8548</v>
      </c>
      <c r="BJ166" s="2">
        <v>8616</v>
      </c>
      <c r="BK166" s="2">
        <v>8791</v>
      </c>
      <c r="BL166" s="2">
        <v>8851</v>
      </c>
      <c r="BM166" s="2">
        <v>8878</v>
      </c>
      <c r="BN166" s="2">
        <v>8917</v>
      </c>
      <c r="BO166" s="2">
        <v>9079</v>
      </c>
      <c r="BP166" s="2">
        <v>8856</v>
      </c>
      <c r="BQ166" s="2">
        <v>8879</v>
      </c>
      <c r="BR166" s="2">
        <v>8774</v>
      </c>
      <c r="BS166" s="2">
        <v>8777</v>
      </c>
      <c r="BT166" s="2">
        <v>8697</v>
      </c>
      <c r="BU166" s="2">
        <v>8644</v>
      </c>
      <c r="BV166" s="2">
        <v>8495</v>
      </c>
      <c r="BW166" s="2">
        <v>8424</v>
      </c>
      <c r="BX166" s="2">
        <v>8470</v>
      </c>
      <c r="BY166" s="2">
        <v>8485</v>
      </c>
      <c r="BZ166" s="2">
        <v>8536</v>
      </c>
      <c r="CA166" s="2">
        <v>8556</v>
      </c>
      <c r="CB166" s="2">
        <v>8606</v>
      </c>
      <c r="CC166" s="2">
        <v>8618</v>
      </c>
      <c r="CD166" s="2">
        <v>8666</v>
      </c>
    </row>
    <row r="167" spans="1:82" x14ac:dyDescent="0.25">
      <c r="A167" s="2" t="str">
        <f>"46 jaar"</f>
        <v>46 jaar</v>
      </c>
      <c r="B167" s="2">
        <v>5666</v>
      </c>
      <c r="C167" s="2">
        <v>5302</v>
      </c>
      <c r="D167" s="2">
        <v>6197</v>
      </c>
      <c r="E167" s="2">
        <v>6118</v>
      </c>
      <c r="F167" s="2">
        <v>6071</v>
      </c>
      <c r="G167" s="2">
        <v>5865</v>
      </c>
      <c r="H167" s="2">
        <v>5988</v>
      </c>
      <c r="I167" s="2">
        <v>5920</v>
      </c>
      <c r="J167" s="2">
        <v>6223</v>
      </c>
      <c r="K167" s="2">
        <v>6097</v>
      </c>
      <c r="L167" s="2">
        <v>6060</v>
      </c>
      <c r="M167" s="2">
        <v>6291</v>
      </c>
      <c r="N167" s="2">
        <v>6277</v>
      </c>
      <c r="O167" s="2">
        <v>6312</v>
      </c>
      <c r="P167" s="2">
        <v>6475</v>
      </c>
      <c r="Q167" s="2">
        <v>6722</v>
      </c>
      <c r="R167" s="2">
        <v>6962</v>
      </c>
      <c r="S167" s="2">
        <v>6948</v>
      </c>
      <c r="T167" s="2">
        <v>7177</v>
      </c>
      <c r="U167" s="2">
        <v>7402</v>
      </c>
      <c r="V167" s="2">
        <v>7996</v>
      </c>
      <c r="W167" s="2">
        <v>8010</v>
      </c>
      <c r="X167" s="2">
        <v>8062</v>
      </c>
      <c r="Y167" s="2">
        <v>8127</v>
      </c>
      <c r="Z167" s="2">
        <v>8540</v>
      </c>
      <c r="AA167" s="2">
        <v>8648</v>
      </c>
      <c r="AB167" s="2">
        <v>8824</v>
      </c>
      <c r="AC167" s="2">
        <v>8559</v>
      </c>
      <c r="AD167" s="2">
        <v>8609</v>
      </c>
      <c r="AE167" s="2">
        <v>8683</v>
      </c>
      <c r="AF167" s="2">
        <v>8793</v>
      </c>
      <c r="AG167" s="2">
        <v>8608</v>
      </c>
      <c r="AH167" s="2">
        <v>8630</v>
      </c>
      <c r="AI167" s="2">
        <v>8643</v>
      </c>
      <c r="AJ167" s="2">
        <v>8647</v>
      </c>
      <c r="AK167" s="2">
        <v>8524</v>
      </c>
      <c r="AL167" s="2">
        <v>8519</v>
      </c>
      <c r="AM167" s="2">
        <v>8194</v>
      </c>
      <c r="AN167" s="2">
        <v>8121</v>
      </c>
      <c r="AO167" s="2">
        <v>7964</v>
      </c>
      <c r="AP167" s="2">
        <v>7975</v>
      </c>
      <c r="AQ167" s="2">
        <v>7951</v>
      </c>
      <c r="AR167" s="2">
        <v>7834</v>
      </c>
      <c r="AS167" s="2">
        <v>7913</v>
      </c>
      <c r="AT167" s="2">
        <v>8073</v>
      </c>
      <c r="AU167" s="2">
        <v>8109</v>
      </c>
      <c r="AV167" s="2">
        <v>8153</v>
      </c>
      <c r="AW167" s="2">
        <v>8069</v>
      </c>
      <c r="AX167" s="2">
        <v>8129</v>
      </c>
      <c r="AY167" s="2">
        <v>8044</v>
      </c>
      <c r="AZ167" s="2">
        <v>8131</v>
      </c>
      <c r="BA167" s="2">
        <v>7977</v>
      </c>
      <c r="BB167" s="2">
        <v>7974</v>
      </c>
      <c r="BC167" s="2">
        <v>8112</v>
      </c>
      <c r="BD167" s="2">
        <v>7980</v>
      </c>
      <c r="BE167" s="2">
        <v>8141</v>
      </c>
      <c r="BF167" s="2">
        <v>8156</v>
      </c>
      <c r="BG167" s="2">
        <v>8187</v>
      </c>
      <c r="BH167" s="2">
        <v>8083</v>
      </c>
      <c r="BI167" s="2">
        <v>8280</v>
      </c>
      <c r="BJ167" s="2">
        <v>8463</v>
      </c>
      <c r="BK167" s="2">
        <v>8533</v>
      </c>
      <c r="BL167" s="2">
        <v>8705</v>
      </c>
      <c r="BM167" s="2">
        <v>8765</v>
      </c>
      <c r="BN167" s="2">
        <v>8792</v>
      </c>
      <c r="BO167" s="2">
        <v>8828</v>
      </c>
      <c r="BP167" s="2">
        <v>8988</v>
      </c>
      <c r="BQ167" s="2">
        <v>8768</v>
      </c>
      <c r="BR167" s="2">
        <v>8791</v>
      </c>
      <c r="BS167" s="2">
        <v>8687</v>
      </c>
      <c r="BT167" s="2">
        <v>8689</v>
      </c>
      <c r="BU167" s="2">
        <v>8611</v>
      </c>
      <c r="BV167" s="2">
        <v>8561</v>
      </c>
      <c r="BW167" s="2">
        <v>8413</v>
      </c>
      <c r="BX167" s="2">
        <v>8342</v>
      </c>
      <c r="BY167" s="2">
        <v>8387</v>
      </c>
      <c r="BZ167" s="2">
        <v>8402</v>
      </c>
      <c r="CA167" s="2">
        <v>8453</v>
      </c>
      <c r="CB167" s="2">
        <v>8471</v>
      </c>
      <c r="CC167" s="2">
        <v>8522</v>
      </c>
      <c r="CD167" s="2">
        <v>8535</v>
      </c>
    </row>
    <row r="168" spans="1:82" x14ac:dyDescent="0.25">
      <c r="A168" s="2" t="str">
        <f>"47 jaar"</f>
        <v>47 jaar</v>
      </c>
      <c r="B168" s="2">
        <v>5432</v>
      </c>
      <c r="C168" s="2">
        <v>5520</v>
      </c>
      <c r="D168" s="2">
        <v>5238</v>
      </c>
      <c r="E168" s="2">
        <v>6126</v>
      </c>
      <c r="F168" s="2">
        <v>6055</v>
      </c>
      <c r="G168" s="2">
        <v>5982</v>
      </c>
      <c r="H168" s="2">
        <v>5822</v>
      </c>
      <c r="I168" s="2">
        <v>5928</v>
      </c>
      <c r="J168" s="2">
        <v>5870</v>
      </c>
      <c r="K168" s="2">
        <v>6159</v>
      </c>
      <c r="L168" s="2">
        <v>6044</v>
      </c>
      <c r="M168" s="2">
        <v>6025</v>
      </c>
      <c r="N168" s="2">
        <v>6271</v>
      </c>
      <c r="O168" s="2">
        <v>6268</v>
      </c>
      <c r="P168" s="2">
        <v>6251</v>
      </c>
      <c r="Q168" s="2">
        <v>6443</v>
      </c>
      <c r="R168" s="2">
        <v>6719</v>
      </c>
      <c r="S168" s="2">
        <v>6994</v>
      </c>
      <c r="T168" s="2">
        <v>6874</v>
      </c>
      <c r="U168" s="2">
        <v>7175</v>
      </c>
      <c r="V168" s="2">
        <v>7462</v>
      </c>
      <c r="W168" s="2">
        <v>7978</v>
      </c>
      <c r="X168" s="2">
        <v>7984</v>
      </c>
      <c r="Y168" s="2">
        <v>7992</v>
      </c>
      <c r="Z168" s="2">
        <v>8097</v>
      </c>
      <c r="AA168" s="2">
        <v>8452</v>
      </c>
      <c r="AB168" s="2">
        <v>8532</v>
      </c>
      <c r="AC168" s="2">
        <v>8691</v>
      </c>
      <c r="AD168" s="2">
        <v>8445</v>
      </c>
      <c r="AE168" s="2">
        <v>8487</v>
      </c>
      <c r="AF168" s="2">
        <v>8564</v>
      </c>
      <c r="AG168" s="2">
        <v>8649</v>
      </c>
      <c r="AH168" s="2">
        <v>8467</v>
      </c>
      <c r="AI168" s="2">
        <v>8471</v>
      </c>
      <c r="AJ168" s="2">
        <v>8481</v>
      </c>
      <c r="AK168" s="2">
        <v>8477</v>
      </c>
      <c r="AL168" s="2">
        <v>8352</v>
      </c>
      <c r="AM168" s="2">
        <v>8350</v>
      </c>
      <c r="AN168" s="2">
        <v>8040</v>
      </c>
      <c r="AO168" s="2">
        <v>7969</v>
      </c>
      <c r="AP168" s="2">
        <v>7822</v>
      </c>
      <c r="AQ168" s="2">
        <v>7835</v>
      </c>
      <c r="AR168" s="2">
        <v>7819</v>
      </c>
      <c r="AS168" s="2">
        <v>7709</v>
      </c>
      <c r="AT168" s="2">
        <v>7789</v>
      </c>
      <c r="AU168" s="2">
        <v>7952</v>
      </c>
      <c r="AV168" s="2">
        <v>7989</v>
      </c>
      <c r="AW168" s="2">
        <v>8034</v>
      </c>
      <c r="AX168" s="2">
        <v>7954</v>
      </c>
      <c r="AY168" s="2">
        <v>8012</v>
      </c>
      <c r="AZ168" s="2">
        <v>7932</v>
      </c>
      <c r="BA168" s="2">
        <v>8020</v>
      </c>
      <c r="BB168" s="2">
        <v>7867</v>
      </c>
      <c r="BC168" s="2">
        <v>7861</v>
      </c>
      <c r="BD168" s="2">
        <v>7999</v>
      </c>
      <c r="BE168" s="2">
        <v>7868</v>
      </c>
      <c r="BF168" s="2">
        <v>8030</v>
      </c>
      <c r="BG168" s="2">
        <v>8042</v>
      </c>
      <c r="BH168" s="2">
        <v>8074</v>
      </c>
      <c r="BI168" s="2">
        <v>7972</v>
      </c>
      <c r="BJ168" s="2">
        <v>8165</v>
      </c>
      <c r="BK168" s="2">
        <v>8342</v>
      </c>
      <c r="BL168" s="2">
        <v>8409</v>
      </c>
      <c r="BM168" s="2">
        <v>8578</v>
      </c>
      <c r="BN168" s="2">
        <v>8639</v>
      </c>
      <c r="BO168" s="2">
        <v>8665</v>
      </c>
      <c r="BP168" s="2">
        <v>8701</v>
      </c>
      <c r="BQ168" s="2">
        <v>8860</v>
      </c>
      <c r="BR168" s="2">
        <v>8643</v>
      </c>
      <c r="BS168" s="2">
        <v>8666</v>
      </c>
      <c r="BT168" s="2">
        <v>8563</v>
      </c>
      <c r="BU168" s="2">
        <v>8564</v>
      </c>
      <c r="BV168" s="2">
        <v>8489</v>
      </c>
      <c r="BW168" s="2">
        <v>8438</v>
      </c>
      <c r="BX168" s="2">
        <v>8294</v>
      </c>
      <c r="BY168" s="2">
        <v>8223</v>
      </c>
      <c r="BZ168" s="2">
        <v>8267</v>
      </c>
      <c r="CA168" s="2">
        <v>8283</v>
      </c>
      <c r="CB168" s="2">
        <v>8329</v>
      </c>
      <c r="CC168" s="2">
        <v>8348</v>
      </c>
      <c r="CD168" s="2">
        <v>8398</v>
      </c>
    </row>
    <row r="169" spans="1:82" x14ac:dyDescent="0.25">
      <c r="A169" s="2" t="str">
        <f>"48 jaar"</f>
        <v>48 jaar</v>
      </c>
      <c r="B169" s="2">
        <v>4859</v>
      </c>
      <c r="C169" s="2">
        <v>5305</v>
      </c>
      <c r="D169" s="2">
        <v>5506</v>
      </c>
      <c r="E169" s="2">
        <v>5215</v>
      </c>
      <c r="F169" s="2">
        <v>6076</v>
      </c>
      <c r="G169" s="2">
        <v>5985</v>
      </c>
      <c r="H169" s="2">
        <v>5937</v>
      </c>
      <c r="I169" s="2">
        <v>5742</v>
      </c>
      <c r="J169" s="2">
        <v>5845</v>
      </c>
      <c r="K169" s="2">
        <v>5801</v>
      </c>
      <c r="L169" s="2">
        <v>6099</v>
      </c>
      <c r="M169" s="2">
        <v>6004</v>
      </c>
      <c r="N169" s="2">
        <v>5973</v>
      </c>
      <c r="O169" s="2">
        <v>6200</v>
      </c>
      <c r="P169" s="2">
        <v>6203</v>
      </c>
      <c r="Q169" s="2">
        <v>6193</v>
      </c>
      <c r="R169" s="2">
        <v>6437</v>
      </c>
      <c r="S169" s="2">
        <v>6725</v>
      </c>
      <c r="T169" s="2">
        <v>6935</v>
      </c>
      <c r="U169" s="2">
        <v>6885</v>
      </c>
      <c r="V169" s="2">
        <v>7204</v>
      </c>
      <c r="W169" s="2">
        <v>7438</v>
      </c>
      <c r="X169" s="2">
        <v>7937</v>
      </c>
      <c r="Y169" s="2">
        <v>7896</v>
      </c>
      <c r="Z169" s="2">
        <v>7955</v>
      </c>
      <c r="AA169" s="2">
        <v>8070</v>
      </c>
      <c r="AB169" s="2">
        <v>8346</v>
      </c>
      <c r="AC169" s="2">
        <v>8442</v>
      </c>
      <c r="AD169" s="2">
        <v>8595</v>
      </c>
      <c r="AE169" s="2">
        <v>8364</v>
      </c>
      <c r="AF169" s="2">
        <v>8397</v>
      </c>
      <c r="AG169" s="2">
        <v>8463</v>
      </c>
      <c r="AH169" s="2">
        <v>8529</v>
      </c>
      <c r="AI169" s="2">
        <v>8352</v>
      </c>
      <c r="AJ169" s="2">
        <v>8341</v>
      </c>
      <c r="AK169" s="2">
        <v>8347</v>
      </c>
      <c r="AL169" s="2">
        <v>8333</v>
      </c>
      <c r="AM169" s="2">
        <v>8216</v>
      </c>
      <c r="AN169" s="2">
        <v>8218</v>
      </c>
      <c r="AO169" s="2">
        <v>7920</v>
      </c>
      <c r="AP169" s="2">
        <v>7853</v>
      </c>
      <c r="AQ169" s="2">
        <v>7715</v>
      </c>
      <c r="AR169" s="2">
        <v>7731</v>
      </c>
      <c r="AS169" s="2">
        <v>7724</v>
      </c>
      <c r="AT169" s="2">
        <v>7620</v>
      </c>
      <c r="AU169" s="2">
        <v>7700</v>
      </c>
      <c r="AV169" s="2">
        <v>7862</v>
      </c>
      <c r="AW169" s="2">
        <v>7899</v>
      </c>
      <c r="AX169" s="2">
        <v>7945</v>
      </c>
      <c r="AY169" s="2">
        <v>7866</v>
      </c>
      <c r="AZ169" s="2">
        <v>7926</v>
      </c>
      <c r="BA169" s="2">
        <v>7848</v>
      </c>
      <c r="BB169" s="2">
        <v>7936</v>
      </c>
      <c r="BC169" s="2">
        <v>7780</v>
      </c>
      <c r="BD169" s="2">
        <v>7777</v>
      </c>
      <c r="BE169" s="2">
        <v>7913</v>
      </c>
      <c r="BF169" s="2">
        <v>7783</v>
      </c>
      <c r="BG169" s="2">
        <v>7945</v>
      </c>
      <c r="BH169" s="2">
        <v>7958</v>
      </c>
      <c r="BI169" s="2">
        <v>7989</v>
      </c>
      <c r="BJ169" s="2">
        <v>7890</v>
      </c>
      <c r="BK169" s="2">
        <v>8079</v>
      </c>
      <c r="BL169" s="2">
        <v>8254</v>
      </c>
      <c r="BM169" s="2">
        <v>8321</v>
      </c>
      <c r="BN169" s="2">
        <v>8488</v>
      </c>
      <c r="BO169" s="2">
        <v>8547</v>
      </c>
      <c r="BP169" s="2">
        <v>8574</v>
      </c>
      <c r="BQ169" s="2">
        <v>8608</v>
      </c>
      <c r="BR169" s="2">
        <v>8764</v>
      </c>
      <c r="BS169" s="2">
        <v>8552</v>
      </c>
      <c r="BT169" s="2">
        <v>8574</v>
      </c>
      <c r="BU169" s="2">
        <v>8473</v>
      </c>
      <c r="BV169" s="2">
        <v>8473</v>
      </c>
      <c r="BW169" s="2">
        <v>8402</v>
      </c>
      <c r="BX169" s="2">
        <v>8348</v>
      </c>
      <c r="BY169" s="2">
        <v>8203</v>
      </c>
      <c r="BZ169" s="2">
        <v>8134</v>
      </c>
      <c r="CA169" s="2">
        <v>8177</v>
      </c>
      <c r="CB169" s="2">
        <v>8193</v>
      </c>
      <c r="CC169" s="2">
        <v>8239</v>
      </c>
      <c r="CD169" s="2">
        <v>8259</v>
      </c>
    </row>
    <row r="170" spans="1:82" x14ac:dyDescent="0.25">
      <c r="A170" s="2" t="str">
        <f>"49 jaar"</f>
        <v>49 jaar</v>
      </c>
      <c r="B170" s="2">
        <v>4298</v>
      </c>
      <c r="C170" s="2">
        <v>4765</v>
      </c>
      <c r="D170" s="2">
        <v>5244</v>
      </c>
      <c r="E170" s="2">
        <v>5460</v>
      </c>
      <c r="F170" s="2">
        <v>5207</v>
      </c>
      <c r="G170" s="2">
        <v>5967</v>
      </c>
      <c r="H170" s="2">
        <v>5890</v>
      </c>
      <c r="I170" s="2">
        <v>5892</v>
      </c>
      <c r="J170" s="2">
        <v>5678</v>
      </c>
      <c r="K170" s="2">
        <v>5801</v>
      </c>
      <c r="L170" s="2">
        <v>5696</v>
      </c>
      <c r="M170" s="2">
        <v>6064</v>
      </c>
      <c r="N170" s="2">
        <v>6001</v>
      </c>
      <c r="O170" s="2">
        <v>5942</v>
      </c>
      <c r="P170" s="2">
        <v>6096</v>
      </c>
      <c r="Q170" s="2">
        <v>6152</v>
      </c>
      <c r="R170" s="2">
        <v>6152</v>
      </c>
      <c r="S170" s="2">
        <v>6443</v>
      </c>
      <c r="T170" s="2">
        <v>6696</v>
      </c>
      <c r="U170" s="2">
        <v>6925</v>
      </c>
      <c r="V170" s="2">
        <v>6945</v>
      </c>
      <c r="W170" s="2">
        <v>7216</v>
      </c>
      <c r="X170" s="2">
        <v>7486</v>
      </c>
      <c r="Y170" s="2">
        <v>7820</v>
      </c>
      <c r="Z170" s="2">
        <v>7826</v>
      </c>
      <c r="AA170" s="2">
        <v>7895</v>
      </c>
      <c r="AB170" s="2">
        <v>7949</v>
      </c>
      <c r="AC170" s="2">
        <v>8266</v>
      </c>
      <c r="AD170" s="2">
        <v>8341</v>
      </c>
      <c r="AE170" s="2">
        <v>8498</v>
      </c>
      <c r="AF170" s="2">
        <v>8282</v>
      </c>
      <c r="AG170" s="2">
        <v>8289</v>
      </c>
      <c r="AH170" s="2">
        <v>8351</v>
      </c>
      <c r="AI170" s="2">
        <v>8403</v>
      </c>
      <c r="AJ170" s="2">
        <v>8227</v>
      </c>
      <c r="AK170" s="2">
        <v>8204</v>
      </c>
      <c r="AL170" s="2">
        <v>8208</v>
      </c>
      <c r="AM170" s="2">
        <v>8202</v>
      </c>
      <c r="AN170" s="2">
        <v>8088</v>
      </c>
      <c r="AO170" s="2">
        <v>8092</v>
      </c>
      <c r="AP170" s="2">
        <v>7805</v>
      </c>
      <c r="AQ170" s="2">
        <v>7743</v>
      </c>
      <c r="AR170" s="2">
        <v>7609</v>
      </c>
      <c r="AS170" s="2">
        <v>7628</v>
      </c>
      <c r="AT170" s="2">
        <v>7627</v>
      </c>
      <c r="AU170" s="2">
        <v>7529</v>
      </c>
      <c r="AV170" s="2">
        <v>7608</v>
      </c>
      <c r="AW170" s="2">
        <v>7769</v>
      </c>
      <c r="AX170" s="2">
        <v>7805</v>
      </c>
      <c r="AY170" s="2">
        <v>7854</v>
      </c>
      <c r="AZ170" s="2">
        <v>7774</v>
      </c>
      <c r="BA170" s="2">
        <v>7833</v>
      </c>
      <c r="BB170" s="2">
        <v>7762</v>
      </c>
      <c r="BC170" s="2">
        <v>7845</v>
      </c>
      <c r="BD170" s="2">
        <v>7695</v>
      </c>
      <c r="BE170" s="2">
        <v>7690</v>
      </c>
      <c r="BF170" s="2">
        <v>7821</v>
      </c>
      <c r="BG170" s="2">
        <v>7697</v>
      </c>
      <c r="BH170" s="2">
        <v>7854</v>
      </c>
      <c r="BI170" s="2">
        <v>7867</v>
      </c>
      <c r="BJ170" s="2">
        <v>7899</v>
      </c>
      <c r="BK170" s="2">
        <v>7805</v>
      </c>
      <c r="BL170" s="2">
        <v>7989</v>
      </c>
      <c r="BM170" s="2">
        <v>8164</v>
      </c>
      <c r="BN170" s="2">
        <v>8230</v>
      </c>
      <c r="BO170" s="2">
        <v>8396</v>
      </c>
      <c r="BP170" s="2">
        <v>8455</v>
      </c>
      <c r="BQ170" s="2">
        <v>8483</v>
      </c>
      <c r="BR170" s="2">
        <v>8514</v>
      </c>
      <c r="BS170" s="2">
        <v>8670</v>
      </c>
      <c r="BT170" s="2">
        <v>8464</v>
      </c>
      <c r="BU170" s="2">
        <v>8483</v>
      </c>
      <c r="BV170" s="2">
        <v>8382</v>
      </c>
      <c r="BW170" s="2">
        <v>8382</v>
      </c>
      <c r="BX170" s="2">
        <v>8311</v>
      </c>
      <c r="BY170" s="2">
        <v>8258</v>
      </c>
      <c r="BZ170" s="2">
        <v>8113</v>
      </c>
      <c r="CA170" s="2">
        <v>8045</v>
      </c>
      <c r="CB170" s="2">
        <v>8089</v>
      </c>
      <c r="CC170" s="2">
        <v>8106</v>
      </c>
      <c r="CD170" s="2">
        <v>8151</v>
      </c>
    </row>
    <row r="171" spans="1:82" x14ac:dyDescent="0.25">
      <c r="A171" s="2" t="str">
        <f>"50 jaar"</f>
        <v>50 jaar</v>
      </c>
      <c r="B171" s="2">
        <v>5007</v>
      </c>
      <c r="C171" s="2">
        <v>4213</v>
      </c>
      <c r="D171" s="2">
        <v>4747</v>
      </c>
      <c r="E171" s="2">
        <v>5233</v>
      </c>
      <c r="F171" s="2">
        <v>5398</v>
      </c>
      <c r="G171" s="2">
        <v>5097</v>
      </c>
      <c r="H171" s="2">
        <v>5897</v>
      </c>
      <c r="I171" s="2">
        <v>5844</v>
      </c>
      <c r="J171" s="2">
        <v>5840</v>
      </c>
      <c r="K171" s="2">
        <v>5622</v>
      </c>
      <c r="L171" s="2">
        <v>5748</v>
      </c>
      <c r="M171" s="2">
        <v>5631</v>
      </c>
      <c r="N171" s="2">
        <v>6040</v>
      </c>
      <c r="O171" s="2">
        <v>5934</v>
      </c>
      <c r="P171" s="2">
        <v>5880</v>
      </c>
      <c r="Q171" s="2">
        <v>6096</v>
      </c>
      <c r="R171" s="2">
        <v>6097</v>
      </c>
      <c r="S171" s="2">
        <v>6122</v>
      </c>
      <c r="T171" s="2">
        <v>6432</v>
      </c>
      <c r="U171" s="2">
        <v>6667</v>
      </c>
      <c r="V171" s="2">
        <v>6971</v>
      </c>
      <c r="W171" s="2">
        <v>6913</v>
      </c>
      <c r="X171" s="2">
        <v>7214</v>
      </c>
      <c r="Y171" s="2">
        <v>7434</v>
      </c>
      <c r="Z171" s="2">
        <v>7732</v>
      </c>
      <c r="AA171" s="2">
        <v>7766</v>
      </c>
      <c r="AB171" s="2">
        <v>7796</v>
      </c>
      <c r="AC171" s="2">
        <v>7879</v>
      </c>
      <c r="AD171" s="2">
        <v>8173</v>
      </c>
      <c r="AE171" s="2">
        <v>8242</v>
      </c>
      <c r="AF171" s="2">
        <v>8391</v>
      </c>
      <c r="AG171" s="2">
        <v>8183</v>
      </c>
      <c r="AH171" s="2">
        <v>8178</v>
      </c>
      <c r="AI171" s="2">
        <v>8232</v>
      </c>
      <c r="AJ171" s="2">
        <v>8277</v>
      </c>
      <c r="AK171" s="2">
        <v>8108</v>
      </c>
      <c r="AL171" s="2">
        <v>8076</v>
      </c>
      <c r="AM171" s="2">
        <v>8084</v>
      </c>
      <c r="AN171" s="2">
        <v>8081</v>
      </c>
      <c r="AO171" s="2">
        <v>7970</v>
      </c>
      <c r="AP171" s="2">
        <v>7976</v>
      </c>
      <c r="AQ171" s="2">
        <v>7704</v>
      </c>
      <c r="AR171" s="2">
        <v>7645</v>
      </c>
      <c r="AS171" s="2">
        <v>7519</v>
      </c>
      <c r="AT171" s="2">
        <v>7540</v>
      </c>
      <c r="AU171" s="2">
        <v>7541</v>
      </c>
      <c r="AV171" s="2">
        <v>7447</v>
      </c>
      <c r="AW171" s="2">
        <v>7525</v>
      </c>
      <c r="AX171" s="2">
        <v>7684</v>
      </c>
      <c r="AY171" s="2">
        <v>7718</v>
      </c>
      <c r="AZ171" s="2">
        <v>7766</v>
      </c>
      <c r="BA171" s="2">
        <v>7688</v>
      </c>
      <c r="BB171" s="2">
        <v>7749</v>
      </c>
      <c r="BC171" s="2">
        <v>7678</v>
      </c>
      <c r="BD171" s="2">
        <v>7762</v>
      </c>
      <c r="BE171" s="2">
        <v>7616</v>
      </c>
      <c r="BF171" s="2">
        <v>7610</v>
      </c>
      <c r="BG171" s="2">
        <v>7738</v>
      </c>
      <c r="BH171" s="2">
        <v>7619</v>
      </c>
      <c r="BI171" s="2">
        <v>7772</v>
      </c>
      <c r="BJ171" s="2">
        <v>7784</v>
      </c>
      <c r="BK171" s="2">
        <v>7815</v>
      </c>
      <c r="BL171" s="2">
        <v>7724</v>
      </c>
      <c r="BM171" s="2">
        <v>7903</v>
      </c>
      <c r="BN171" s="2">
        <v>8071</v>
      </c>
      <c r="BO171" s="2">
        <v>8139</v>
      </c>
      <c r="BP171" s="2">
        <v>8301</v>
      </c>
      <c r="BQ171" s="2">
        <v>8361</v>
      </c>
      <c r="BR171" s="2">
        <v>8386</v>
      </c>
      <c r="BS171" s="2">
        <v>8418</v>
      </c>
      <c r="BT171" s="2">
        <v>8574</v>
      </c>
      <c r="BU171" s="2">
        <v>8368</v>
      </c>
      <c r="BV171" s="2">
        <v>8386</v>
      </c>
      <c r="BW171" s="2">
        <v>8289</v>
      </c>
      <c r="BX171" s="2">
        <v>8287</v>
      </c>
      <c r="BY171" s="2">
        <v>8218</v>
      </c>
      <c r="BZ171" s="2">
        <v>8167</v>
      </c>
      <c r="CA171" s="2">
        <v>8027</v>
      </c>
      <c r="CB171" s="2">
        <v>7963</v>
      </c>
      <c r="CC171" s="2">
        <v>8005</v>
      </c>
      <c r="CD171" s="2">
        <v>8021</v>
      </c>
    </row>
    <row r="172" spans="1:82" x14ac:dyDescent="0.25">
      <c r="A172" s="2" t="str">
        <f>"51 jaar"</f>
        <v>51 jaar</v>
      </c>
      <c r="B172" s="2">
        <v>5022</v>
      </c>
      <c r="C172" s="2">
        <v>4891</v>
      </c>
      <c r="D172" s="2">
        <v>4160</v>
      </c>
      <c r="E172" s="2">
        <v>4710</v>
      </c>
      <c r="F172" s="2">
        <v>5152</v>
      </c>
      <c r="G172" s="2">
        <v>5319</v>
      </c>
      <c r="H172" s="2">
        <v>5050</v>
      </c>
      <c r="I172" s="2">
        <v>5788</v>
      </c>
      <c r="J172" s="2">
        <v>5789</v>
      </c>
      <c r="K172" s="2">
        <v>5728</v>
      </c>
      <c r="L172" s="2">
        <v>5549</v>
      </c>
      <c r="M172" s="2">
        <v>5715</v>
      </c>
      <c r="N172" s="2">
        <v>5576</v>
      </c>
      <c r="O172" s="2">
        <v>5945</v>
      </c>
      <c r="P172" s="2">
        <v>5859</v>
      </c>
      <c r="Q172" s="2">
        <v>5802</v>
      </c>
      <c r="R172" s="2">
        <v>6070</v>
      </c>
      <c r="S172" s="2">
        <v>6079</v>
      </c>
      <c r="T172" s="2">
        <v>6088</v>
      </c>
      <c r="U172" s="2">
        <v>6385</v>
      </c>
      <c r="V172" s="2">
        <v>6681</v>
      </c>
      <c r="W172" s="2">
        <v>6926</v>
      </c>
      <c r="X172" s="2">
        <v>6890</v>
      </c>
      <c r="Y172" s="2">
        <v>7134</v>
      </c>
      <c r="Z172" s="2">
        <v>7351</v>
      </c>
      <c r="AA172" s="2">
        <v>7667</v>
      </c>
      <c r="AB172" s="2">
        <v>7690</v>
      </c>
      <c r="AC172" s="2">
        <v>7729</v>
      </c>
      <c r="AD172" s="2">
        <v>7796</v>
      </c>
      <c r="AE172" s="2">
        <v>8082</v>
      </c>
      <c r="AF172" s="2">
        <v>8153</v>
      </c>
      <c r="AG172" s="2">
        <v>8299</v>
      </c>
      <c r="AH172" s="2">
        <v>8091</v>
      </c>
      <c r="AI172" s="2">
        <v>8073</v>
      </c>
      <c r="AJ172" s="2">
        <v>8123</v>
      </c>
      <c r="AK172" s="2">
        <v>8160</v>
      </c>
      <c r="AL172" s="2">
        <v>7991</v>
      </c>
      <c r="AM172" s="2">
        <v>7960</v>
      </c>
      <c r="AN172" s="2">
        <v>7972</v>
      </c>
      <c r="AO172" s="2">
        <v>7973</v>
      </c>
      <c r="AP172" s="2">
        <v>7863</v>
      </c>
      <c r="AQ172" s="2">
        <v>7874</v>
      </c>
      <c r="AR172" s="2">
        <v>7613</v>
      </c>
      <c r="AS172" s="2">
        <v>7558</v>
      </c>
      <c r="AT172" s="2">
        <v>7436</v>
      </c>
      <c r="AU172" s="2">
        <v>7459</v>
      </c>
      <c r="AV172" s="2">
        <v>7462</v>
      </c>
      <c r="AW172" s="2">
        <v>7371</v>
      </c>
      <c r="AX172" s="2">
        <v>7447</v>
      </c>
      <c r="AY172" s="2">
        <v>7605</v>
      </c>
      <c r="AZ172" s="2">
        <v>7640</v>
      </c>
      <c r="BA172" s="2">
        <v>7689</v>
      </c>
      <c r="BB172" s="2">
        <v>7613</v>
      </c>
      <c r="BC172" s="2">
        <v>7672</v>
      </c>
      <c r="BD172" s="2">
        <v>7602</v>
      </c>
      <c r="BE172" s="2">
        <v>7687</v>
      </c>
      <c r="BF172" s="2">
        <v>7540</v>
      </c>
      <c r="BG172" s="2">
        <v>7534</v>
      </c>
      <c r="BH172" s="2">
        <v>7662</v>
      </c>
      <c r="BI172" s="2">
        <v>7541</v>
      </c>
      <c r="BJ172" s="2">
        <v>7696</v>
      </c>
      <c r="BK172" s="2">
        <v>7708</v>
      </c>
      <c r="BL172" s="2">
        <v>7740</v>
      </c>
      <c r="BM172" s="2">
        <v>7647</v>
      </c>
      <c r="BN172" s="2">
        <v>7828</v>
      </c>
      <c r="BO172" s="2">
        <v>7995</v>
      </c>
      <c r="BP172" s="2">
        <v>8062</v>
      </c>
      <c r="BQ172" s="2">
        <v>8223</v>
      </c>
      <c r="BR172" s="2">
        <v>8286</v>
      </c>
      <c r="BS172" s="2">
        <v>8313</v>
      </c>
      <c r="BT172" s="2">
        <v>8342</v>
      </c>
      <c r="BU172" s="2">
        <v>8500</v>
      </c>
      <c r="BV172" s="2">
        <v>8293</v>
      </c>
      <c r="BW172" s="2">
        <v>8313</v>
      </c>
      <c r="BX172" s="2">
        <v>8213</v>
      </c>
      <c r="BY172" s="2">
        <v>8212</v>
      </c>
      <c r="BZ172" s="2">
        <v>8145</v>
      </c>
      <c r="CA172" s="2">
        <v>8092</v>
      </c>
      <c r="CB172" s="2">
        <v>7949</v>
      </c>
      <c r="CC172" s="2">
        <v>7887</v>
      </c>
      <c r="CD172" s="2">
        <v>7928</v>
      </c>
    </row>
    <row r="173" spans="1:82" x14ac:dyDescent="0.25">
      <c r="A173" s="2" t="str">
        <f>"52 jaar"</f>
        <v>52 jaar</v>
      </c>
      <c r="B173" s="2">
        <v>5081</v>
      </c>
      <c r="C173" s="2">
        <v>4934</v>
      </c>
      <c r="D173" s="2">
        <v>4832</v>
      </c>
      <c r="E173" s="2">
        <v>4121</v>
      </c>
      <c r="F173" s="2">
        <v>4652</v>
      </c>
      <c r="G173" s="2">
        <v>5063</v>
      </c>
      <c r="H173" s="2">
        <v>5213</v>
      </c>
      <c r="I173" s="2">
        <v>4994</v>
      </c>
      <c r="J173" s="2">
        <v>5717</v>
      </c>
      <c r="K173" s="2">
        <v>5699</v>
      </c>
      <c r="L173" s="2">
        <v>5682</v>
      </c>
      <c r="M173" s="2">
        <v>5536</v>
      </c>
      <c r="N173" s="2">
        <v>5676</v>
      </c>
      <c r="O173" s="2">
        <v>5505</v>
      </c>
      <c r="P173" s="2">
        <v>5845</v>
      </c>
      <c r="Q173" s="2">
        <v>5800</v>
      </c>
      <c r="R173" s="2">
        <v>5771</v>
      </c>
      <c r="S173" s="2">
        <v>6041</v>
      </c>
      <c r="T173" s="2">
        <v>6065</v>
      </c>
      <c r="U173" s="2">
        <v>6068</v>
      </c>
      <c r="V173" s="2">
        <v>6428</v>
      </c>
      <c r="W173" s="2">
        <v>6666</v>
      </c>
      <c r="X173" s="2">
        <v>6904</v>
      </c>
      <c r="Y173" s="2">
        <v>6879</v>
      </c>
      <c r="Z173" s="2">
        <v>7110</v>
      </c>
      <c r="AA173" s="2">
        <v>7275</v>
      </c>
      <c r="AB173" s="2">
        <v>7544</v>
      </c>
      <c r="AC173" s="2">
        <v>7550</v>
      </c>
      <c r="AD173" s="2">
        <v>7611</v>
      </c>
      <c r="AE173" s="2">
        <v>7674</v>
      </c>
      <c r="AF173" s="2">
        <v>7946</v>
      </c>
      <c r="AG173" s="2">
        <v>8010</v>
      </c>
      <c r="AH173" s="2">
        <v>8153</v>
      </c>
      <c r="AI173" s="2">
        <v>7952</v>
      </c>
      <c r="AJ173" s="2">
        <v>7922</v>
      </c>
      <c r="AK173" s="2">
        <v>7970</v>
      </c>
      <c r="AL173" s="2">
        <v>7995</v>
      </c>
      <c r="AM173" s="2">
        <v>7839</v>
      </c>
      <c r="AN173" s="2">
        <v>7808</v>
      </c>
      <c r="AO173" s="2">
        <v>7824</v>
      </c>
      <c r="AP173" s="2">
        <v>7826</v>
      </c>
      <c r="AQ173" s="2">
        <v>7722</v>
      </c>
      <c r="AR173" s="2">
        <v>7738</v>
      </c>
      <c r="AS173" s="2">
        <v>7486</v>
      </c>
      <c r="AT173" s="2">
        <v>7431</v>
      </c>
      <c r="AU173" s="2">
        <v>7316</v>
      </c>
      <c r="AV173" s="2">
        <v>7339</v>
      </c>
      <c r="AW173" s="2">
        <v>7343</v>
      </c>
      <c r="AX173" s="2">
        <v>7254</v>
      </c>
      <c r="AY173" s="2">
        <v>7331</v>
      </c>
      <c r="AZ173" s="2">
        <v>7485</v>
      </c>
      <c r="BA173" s="2">
        <v>7522</v>
      </c>
      <c r="BB173" s="2">
        <v>7571</v>
      </c>
      <c r="BC173" s="2">
        <v>7497</v>
      </c>
      <c r="BD173" s="2">
        <v>7554</v>
      </c>
      <c r="BE173" s="2">
        <v>7487</v>
      </c>
      <c r="BF173" s="2">
        <v>7570</v>
      </c>
      <c r="BG173" s="2">
        <v>7426</v>
      </c>
      <c r="BH173" s="2">
        <v>7424</v>
      </c>
      <c r="BI173" s="2">
        <v>7549</v>
      </c>
      <c r="BJ173" s="2">
        <v>7431</v>
      </c>
      <c r="BK173" s="2">
        <v>7581</v>
      </c>
      <c r="BL173" s="2">
        <v>7595</v>
      </c>
      <c r="BM173" s="2">
        <v>7625</v>
      </c>
      <c r="BN173" s="2">
        <v>7534</v>
      </c>
      <c r="BO173" s="2">
        <v>7712</v>
      </c>
      <c r="BP173" s="2">
        <v>7875</v>
      </c>
      <c r="BQ173" s="2">
        <v>7944</v>
      </c>
      <c r="BR173" s="2">
        <v>8103</v>
      </c>
      <c r="BS173" s="2">
        <v>8165</v>
      </c>
      <c r="BT173" s="2">
        <v>8191</v>
      </c>
      <c r="BU173" s="2">
        <v>8221</v>
      </c>
      <c r="BV173" s="2">
        <v>8375</v>
      </c>
      <c r="BW173" s="2">
        <v>8172</v>
      </c>
      <c r="BX173" s="2">
        <v>8191</v>
      </c>
      <c r="BY173" s="2">
        <v>8093</v>
      </c>
      <c r="BZ173" s="2">
        <v>8092</v>
      </c>
      <c r="CA173" s="2">
        <v>8024</v>
      </c>
      <c r="CB173" s="2">
        <v>7973</v>
      </c>
      <c r="CC173" s="2">
        <v>7831</v>
      </c>
      <c r="CD173" s="2">
        <v>7774</v>
      </c>
    </row>
    <row r="174" spans="1:82" x14ac:dyDescent="0.25">
      <c r="A174" s="2" t="str">
        <f>"53 jaar"</f>
        <v>53 jaar</v>
      </c>
      <c r="B174" s="2">
        <v>4945</v>
      </c>
      <c r="C174" s="2">
        <v>4974</v>
      </c>
      <c r="D174" s="2">
        <v>4849</v>
      </c>
      <c r="E174" s="2">
        <v>4756</v>
      </c>
      <c r="F174" s="2">
        <v>4078</v>
      </c>
      <c r="G174" s="2">
        <v>4574</v>
      </c>
      <c r="H174" s="2">
        <v>4979</v>
      </c>
      <c r="I174" s="2">
        <v>5173</v>
      </c>
      <c r="J174" s="2">
        <v>4930</v>
      </c>
      <c r="K174" s="2">
        <v>5603</v>
      </c>
      <c r="L174" s="2">
        <v>5612</v>
      </c>
      <c r="M174" s="2">
        <v>5638</v>
      </c>
      <c r="N174" s="2">
        <v>5502</v>
      </c>
      <c r="O174" s="2">
        <v>5594</v>
      </c>
      <c r="P174" s="2">
        <v>5423</v>
      </c>
      <c r="Q174" s="2">
        <v>5794</v>
      </c>
      <c r="R174" s="2">
        <v>5741</v>
      </c>
      <c r="S174" s="2">
        <v>5759</v>
      </c>
      <c r="T174" s="2">
        <v>5985</v>
      </c>
      <c r="U174" s="2">
        <v>6036</v>
      </c>
      <c r="V174" s="2">
        <v>6100</v>
      </c>
      <c r="W174" s="2">
        <v>6412</v>
      </c>
      <c r="X174" s="2">
        <v>6611</v>
      </c>
      <c r="Y174" s="2">
        <v>6787</v>
      </c>
      <c r="Z174" s="2">
        <v>6835</v>
      </c>
      <c r="AA174" s="2">
        <v>7052</v>
      </c>
      <c r="AB174" s="2">
        <v>7129</v>
      </c>
      <c r="AC174" s="2">
        <v>7454</v>
      </c>
      <c r="AD174" s="2">
        <v>7458</v>
      </c>
      <c r="AE174" s="2">
        <v>7506</v>
      </c>
      <c r="AF174" s="2">
        <v>7566</v>
      </c>
      <c r="AG174" s="2">
        <v>7822</v>
      </c>
      <c r="AH174" s="2">
        <v>7878</v>
      </c>
      <c r="AI174" s="2">
        <v>8017</v>
      </c>
      <c r="AJ174" s="2">
        <v>7822</v>
      </c>
      <c r="AK174" s="2">
        <v>7780</v>
      </c>
      <c r="AL174" s="2">
        <v>7826</v>
      </c>
      <c r="AM174" s="2">
        <v>7848</v>
      </c>
      <c r="AN174" s="2">
        <v>7703</v>
      </c>
      <c r="AO174" s="2">
        <v>7674</v>
      </c>
      <c r="AP174" s="2">
        <v>7694</v>
      </c>
      <c r="AQ174" s="2">
        <v>7696</v>
      </c>
      <c r="AR174" s="2">
        <v>7597</v>
      </c>
      <c r="AS174" s="2">
        <v>7618</v>
      </c>
      <c r="AT174" s="2">
        <v>7372</v>
      </c>
      <c r="AU174" s="2">
        <v>7321</v>
      </c>
      <c r="AV174" s="2">
        <v>7207</v>
      </c>
      <c r="AW174" s="2">
        <v>7234</v>
      </c>
      <c r="AX174" s="2">
        <v>7239</v>
      </c>
      <c r="AY174" s="2">
        <v>7152</v>
      </c>
      <c r="AZ174" s="2">
        <v>7229</v>
      </c>
      <c r="BA174" s="2">
        <v>7380</v>
      </c>
      <c r="BB174" s="2">
        <v>7418</v>
      </c>
      <c r="BC174" s="2">
        <v>7465</v>
      </c>
      <c r="BD174" s="2">
        <v>7393</v>
      </c>
      <c r="BE174" s="2">
        <v>7450</v>
      </c>
      <c r="BF174" s="2">
        <v>7381</v>
      </c>
      <c r="BG174" s="2">
        <v>7466</v>
      </c>
      <c r="BH174" s="2">
        <v>7324</v>
      </c>
      <c r="BI174" s="2">
        <v>7324</v>
      </c>
      <c r="BJ174" s="2">
        <v>7446</v>
      </c>
      <c r="BK174" s="2">
        <v>7330</v>
      </c>
      <c r="BL174" s="2">
        <v>7478</v>
      </c>
      <c r="BM174" s="2">
        <v>7492</v>
      </c>
      <c r="BN174" s="2">
        <v>7524</v>
      </c>
      <c r="BO174" s="2">
        <v>7431</v>
      </c>
      <c r="BP174" s="2">
        <v>7611</v>
      </c>
      <c r="BQ174" s="2">
        <v>7769</v>
      </c>
      <c r="BR174" s="2">
        <v>7836</v>
      </c>
      <c r="BS174" s="2">
        <v>7994</v>
      </c>
      <c r="BT174" s="2">
        <v>8057</v>
      </c>
      <c r="BU174" s="2">
        <v>8083</v>
      </c>
      <c r="BV174" s="2">
        <v>8110</v>
      </c>
      <c r="BW174" s="2">
        <v>8263</v>
      </c>
      <c r="BX174" s="2">
        <v>8064</v>
      </c>
      <c r="BY174" s="2">
        <v>8084</v>
      </c>
      <c r="BZ174" s="2">
        <v>7987</v>
      </c>
      <c r="CA174" s="2">
        <v>7985</v>
      </c>
      <c r="CB174" s="2">
        <v>7919</v>
      </c>
      <c r="CC174" s="2">
        <v>7870</v>
      </c>
      <c r="CD174" s="2">
        <v>7728</v>
      </c>
    </row>
    <row r="175" spans="1:82" x14ac:dyDescent="0.25">
      <c r="A175" s="2" t="str">
        <f>"54 jaar"</f>
        <v>54 jaar</v>
      </c>
      <c r="B175" s="2">
        <v>4865</v>
      </c>
      <c r="C175" s="2">
        <v>4817</v>
      </c>
      <c r="D175" s="2">
        <v>4876</v>
      </c>
      <c r="E175" s="2">
        <v>4819</v>
      </c>
      <c r="F175" s="2">
        <v>4713</v>
      </c>
      <c r="G175" s="2">
        <v>4026</v>
      </c>
      <c r="H175" s="2">
        <v>4519</v>
      </c>
      <c r="I175" s="2">
        <v>4904</v>
      </c>
      <c r="J175" s="2">
        <v>5101</v>
      </c>
      <c r="K175" s="2">
        <v>4838</v>
      </c>
      <c r="L175" s="2">
        <v>5509</v>
      </c>
      <c r="M175" s="2">
        <v>5532</v>
      </c>
      <c r="N175" s="2">
        <v>5579</v>
      </c>
      <c r="O175" s="2">
        <v>5423</v>
      </c>
      <c r="P175" s="2">
        <v>5494</v>
      </c>
      <c r="Q175" s="2">
        <v>5345</v>
      </c>
      <c r="R175" s="2">
        <v>5705</v>
      </c>
      <c r="S175" s="2">
        <v>5679</v>
      </c>
      <c r="T175" s="2">
        <v>5707</v>
      </c>
      <c r="U175" s="2">
        <v>5931</v>
      </c>
      <c r="V175" s="2">
        <v>6036</v>
      </c>
      <c r="W175" s="2">
        <v>6043</v>
      </c>
      <c r="X175" s="2">
        <v>6366</v>
      </c>
      <c r="Y175" s="2">
        <v>6506</v>
      </c>
      <c r="Z175" s="2">
        <v>6728</v>
      </c>
      <c r="AA175" s="2">
        <v>6768</v>
      </c>
      <c r="AB175" s="2">
        <v>6942</v>
      </c>
      <c r="AC175" s="2">
        <v>7041</v>
      </c>
      <c r="AD175" s="2">
        <v>7351</v>
      </c>
      <c r="AE175" s="2">
        <v>7357</v>
      </c>
      <c r="AF175" s="2">
        <v>7393</v>
      </c>
      <c r="AG175" s="2">
        <v>7448</v>
      </c>
      <c r="AH175" s="2">
        <v>7691</v>
      </c>
      <c r="AI175" s="2">
        <v>7740</v>
      </c>
      <c r="AJ175" s="2">
        <v>7874</v>
      </c>
      <c r="AK175" s="2">
        <v>7688</v>
      </c>
      <c r="AL175" s="2">
        <v>7638</v>
      </c>
      <c r="AM175" s="2">
        <v>7685</v>
      </c>
      <c r="AN175" s="2">
        <v>7706</v>
      </c>
      <c r="AO175" s="2">
        <v>7570</v>
      </c>
      <c r="AP175" s="2">
        <v>7541</v>
      </c>
      <c r="AQ175" s="2">
        <v>7565</v>
      </c>
      <c r="AR175" s="2">
        <v>7571</v>
      </c>
      <c r="AS175" s="2">
        <v>7474</v>
      </c>
      <c r="AT175" s="2">
        <v>7495</v>
      </c>
      <c r="AU175" s="2">
        <v>7262</v>
      </c>
      <c r="AV175" s="2">
        <v>7213</v>
      </c>
      <c r="AW175" s="2">
        <v>7100</v>
      </c>
      <c r="AX175" s="2">
        <v>7127</v>
      </c>
      <c r="AY175" s="2">
        <v>7134</v>
      </c>
      <c r="AZ175" s="2">
        <v>7046</v>
      </c>
      <c r="BA175" s="2">
        <v>7124</v>
      </c>
      <c r="BB175" s="2">
        <v>7274</v>
      </c>
      <c r="BC175" s="2">
        <v>7312</v>
      </c>
      <c r="BD175" s="2">
        <v>7356</v>
      </c>
      <c r="BE175" s="2">
        <v>7284</v>
      </c>
      <c r="BF175" s="2">
        <v>7341</v>
      </c>
      <c r="BG175" s="2">
        <v>7277</v>
      </c>
      <c r="BH175" s="2">
        <v>7361</v>
      </c>
      <c r="BI175" s="2">
        <v>7221</v>
      </c>
      <c r="BJ175" s="2">
        <v>7222</v>
      </c>
      <c r="BK175" s="2">
        <v>7340</v>
      </c>
      <c r="BL175" s="2">
        <v>7228</v>
      </c>
      <c r="BM175" s="2">
        <v>7374</v>
      </c>
      <c r="BN175" s="2">
        <v>7386</v>
      </c>
      <c r="BO175" s="2">
        <v>7418</v>
      </c>
      <c r="BP175" s="2">
        <v>7327</v>
      </c>
      <c r="BQ175" s="2">
        <v>7510</v>
      </c>
      <c r="BR175" s="2">
        <v>7664</v>
      </c>
      <c r="BS175" s="2">
        <v>7730</v>
      </c>
      <c r="BT175" s="2">
        <v>7887</v>
      </c>
      <c r="BU175" s="2">
        <v>7945</v>
      </c>
      <c r="BV175" s="2">
        <v>7972</v>
      </c>
      <c r="BW175" s="2">
        <v>7999</v>
      </c>
      <c r="BX175" s="2">
        <v>8151</v>
      </c>
      <c r="BY175" s="2">
        <v>7954</v>
      </c>
      <c r="BZ175" s="2">
        <v>7973</v>
      </c>
      <c r="CA175" s="2">
        <v>7881</v>
      </c>
      <c r="CB175" s="2">
        <v>7878</v>
      </c>
      <c r="CC175" s="2">
        <v>7812</v>
      </c>
      <c r="CD175" s="2">
        <v>7764</v>
      </c>
    </row>
    <row r="176" spans="1:82" x14ac:dyDescent="0.25">
      <c r="A176" s="2" t="str">
        <f>"55 jaar"</f>
        <v>55 jaar</v>
      </c>
      <c r="B176" s="2">
        <v>4775</v>
      </c>
      <c r="C176" s="2">
        <v>4757</v>
      </c>
      <c r="D176" s="2">
        <v>4735</v>
      </c>
      <c r="E176" s="2">
        <v>4781</v>
      </c>
      <c r="F176" s="2">
        <v>4749</v>
      </c>
      <c r="G176" s="2">
        <v>4641</v>
      </c>
      <c r="H176" s="2">
        <v>3964</v>
      </c>
      <c r="I176" s="2">
        <v>4453</v>
      </c>
      <c r="J176" s="2">
        <v>4871</v>
      </c>
      <c r="K176" s="2">
        <v>5024</v>
      </c>
      <c r="L176" s="2">
        <v>4760</v>
      </c>
      <c r="M176" s="2">
        <v>5432</v>
      </c>
      <c r="N176" s="2">
        <v>5472</v>
      </c>
      <c r="O176" s="2">
        <v>5459</v>
      </c>
      <c r="P176" s="2">
        <v>5321</v>
      </c>
      <c r="Q176" s="2">
        <v>5389</v>
      </c>
      <c r="R176" s="2">
        <v>5280</v>
      </c>
      <c r="S176" s="2">
        <v>5660</v>
      </c>
      <c r="T176" s="2">
        <v>5616</v>
      </c>
      <c r="U176" s="2">
        <v>5652</v>
      </c>
      <c r="V176" s="2">
        <v>5921</v>
      </c>
      <c r="W176" s="2">
        <v>5966</v>
      </c>
      <c r="X176" s="2">
        <v>5981</v>
      </c>
      <c r="Y176" s="2">
        <v>6266</v>
      </c>
      <c r="Z176" s="2">
        <v>6440</v>
      </c>
      <c r="AA176" s="2">
        <v>6653</v>
      </c>
      <c r="AB176" s="2">
        <v>6661</v>
      </c>
      <c r="AC176" s="2">
        <v>6869</v>
      </c>
      <c r="AD176" s="2">
        <v>6970</v>
      </c>
      <c r="AE176" s="2">
        <v>7271</v>
      </c>
      <c r="AF176" s="2">
        <v>7282</v>
      </c>
      <c r="AG176" s="2">
        <v>7304</v>
      </c>
      <c r="AH176" s="2">
        <v>7346</v>
      </c>
      <c r="AI176" s="2">
        <v>7579</v>
      </c>
      <c r="AJ176" s="2">
        <v>7627</v>
      </c>
      <c r="AK176" s="2">
        <v>7756</v>
      </c>
      <c r="AL176" s="2">
        <v>7574</v>
      </c>
      <c r="AM176" s="2">
        <v>7520</v>
      </c>
      <c r="AN176" s="2">
        <v>7572</v>
      </c>
      <c r="AO176" s="2">
        <v>7593</v>
      </c>
      <c r="AP176" s="2">
        <v>7461</v>
      </c>
      <c r="AQ176" s="2">
        <v>7432</v>
      </c>
      <c r="AR176" s="2">
        <v>7461</v>
      </c>
      <c r="AS176" s="2">
        <v>7471</v>
      </c>
      <c r="AT176" s="2">
        <v>7378</v>
      </c>
      <c r="AU176" s="2">
        <v>7399</v>
      </c>
      <c r="AV176" s="2">
        <v>7172</v>
      </c>
      <c r="AW176" s="2">
        <v>7123</v>
      </c>
      <c r="AX176" s="2">
        <v>7012</v>
      </c>
      <c r="AY176" s="2">
        <v>7041</v>
      </c>
      <c r="AZ176" s="2">
        <v>7048</v>
      </c>
      <c r="BA176" s="2">
        <v>6963</v>
      </c>
      <c r="BB176" s="2">
        <v>7042</v>
      </c>
      <c r="BC176" s="2">
        <v>7189</v>
      </c>
      <c r="BD176" s="2">
        <v>7228</v>
      </c>
      <c r="BE176" s="2">
        <v>7272</v>
      </c>
      <c r="BF176" s="2">
        <v>7202</v>
      </c>
      <c r="BG176" s="2">
        <v>7259</v>
      </c>
      <c r="BH176" s="2">
        <v>7195</v>
      </c>
      <c r="BI176" s="2">
        <v>7280</v>
      </c>
      <c r="BJ176" s="2">
        <v>7138</v>
      </c>
      <c r="BK176" s="2">
        <v>7140</v>
      </c>
      <c r="BL176" s="2">
        <v>7257</v>
      </c>
      <c r="BM176" s="2">
        <v>7148</v>
      </c>
      <c r="BN176" s="2">
        <v>7292</v>
      </c>
      <c r="BO176" s="2">
        <v>7306</v>
      </c>
      <c r="BP176" s="2">
        <v>7338</v>
      </c>
      <c r="BQ176" s="2">
        <v>7244</v>
      </c>
      <c r="BR176" s="2">
        <v>7429</v>
      </c>
      <c r="BS176" s="2">
        <v>7582</v>
      </c>
      <c r="BT176" s="2">
        <v>7649</v>
      </c>
      <c r="BU176" s="2">
        <v>7805</v>
      </c>
      <c r="BV176" s="2">
        <v>7864</v>
      </c>
      <c r="BW176" s="2">
        <v>7889</v>
      </c>
      <c r="BX176" s="2">
        <v>7919</v>
      </c>
      <c r="BY176" s="2">
        <v>8068</v>
      </c>
      <c r="BZ176" s="2">
        <v>7873</v>
      </c>
      <c r="CA176" s="2">
        <v>7891</v>
      </c>
      <c r="CB176" s="2">
        <v>7801</v>
      </c>
      <c r="CC176" s="2">
        <v>7798</v>
      </c>
      <c r="CD176" s="2">
        <v>7734</v>
      </c>
    </row>
    <row r="177" spans="1:82" x14ac:dyDescent="0.25">
      <c r="A177" s="2" t="str">
        <f>"56 jaar"</f>
        <v>56 jaar</v>
      </c>
      <c r="B177" s="2">
        <v>4947</v>
      </c>
      <c r="C177" s="2">
        <v>4652</v>
      </c>
      <c r="D177" s="2">
        <v>4704</v>
      </c>
      <c r="E177" s="2">
        <v>4686</v>
      </c>
      <c r="F177" s="2">
        <v>4716</v>
      </c>
      <c r="G177" s="2">
        <v>4648</v>
      </c>
      <c r="H177" s="2">
        <v>4534</v>
      </c>
      <c r="I177" s="2">
        <v>3879</v>
      </c>
      <c r="J177" s="2">
        <v>4382</v>
      </c>
      <c r="K177" s="2">
        <v>4763</v>
      </c>
      <c r="L177" s="2">
        <v>4888</v>
      </c>
      <c r="M177" s="2">
        <v>4691</v>
      </c>
      <c r="N177" s="2">
        <v>5375</v>
      </c>
      <c r="O177" s="2">
        <v>5398</v>
      </c>
      <c r="P177" s="2">
        <v>5353</v>
      </c>
      <c r="Q177" s="2">
        <v>5222</v>
      </c>
      <c r="R177" s="2">
        <v>5336</v>
      </c>
      <c r="S177" s="2">
        <v>5185</v>
      </c>
      <c r="T177" s="2">
        <v>5551</v>
      </c>
      <c r="U177" s="2">
        <v>5542</v>
      </c>
      <c r="V177" s="2">
        <v>5618</v>
      </c>
      <c r="W177" s="2">
        <v>5841</v>
      </c>
      <c r="X177" s="2">
        <v>5896</v>
      </c>
      <c r="Y177" s="2">
        <v>5859</v>
      </c>
      <c r="Z177" s="2">
        <v>6164</v>
      </c>
      <c r="AA177" s="2">
        <v>6349</v>
      </c>
      <c r="AB177" s="2">
        <v>6585</v>
      </c>
      <c r="AC177" s="2">
        <v>6606</v>
      </c>
      <c r="AD177" s="2">
        <v>6785</v>
      </c>
      <c r="AE177" s="2">
        <v>6882</v>
      </c>
      <c r="AF177" s="2">
        <v>7173</v>
      </c>
      <c r="AG177" s="2">
        <v>7183</v>
      </c>
      <c r="AH177" s="2">
        <v>7190</v>
      </c>
      <c r="AI177" s="2">
        <v>7223</v>
      </c>
      <c r="AJ177" s="2">
        <v>7450</v>
      </c>
      <c r="AK177" s="2">
        <v>7491</v>
      </c>
      <c r="AL177" s="2">
        <v>7619</v>
      </c>
      <c r="AM177" s="2">
        <v>7446</v>
      </c>
      <c r="AN177" s="2">
        <v>7390</v>
      </c>
      <c r="AO177" s="2">
        <v>7447</v>
      </c>
      <c r="AP177" s="2">
        <v>7466</v>
      </c>
      <c r="AQ177" s="2">
        <v>7342</v>
      </c>
      <c r="AR177" s="2">
        <v>7314</v>
      </c>
      <c r="AS177" s="2">
        <v>7348</v>
      </c>
      <c r="AT177" s="2">
        <v>7361</v>
      </c>
      <c r="AU177" s="2">
        <v>7270</v>
      </c>
      <c r="AV177" s="2">
        <v>7291</v>
      </c>
      <c r="AW177" s="2">
        <v>7067</v>
      </c>
      <c r="AX177" s="2">
        <v>7020</v>
      </c>
      <c r="AY177" s="2">
        <v>6911</v>
      </c>
      <c r="AZ177" s="2">
        <v>6941</v>
      </c>
      <c r="BA177" s="2">
        <v>6949</v>
      </c>
      <c r="BB177" s="2">
        <v>6865</v>
      </c>
      <c r="BC177" s="2">
        <v>6944</v>
      </c>
      <c r="BD177" s="2">
        <v>7091</v>
      </c>
      <c r="BE177" s="2">
        <v>7129</v>
      </c>
      <c r="BF177" s="2">
        <v>7173</v>
      </c>
      <c r="BG177" s="2">
        <v>7105</v>
      </c>
      <c r="BH177" s="2">
        <v>7162</v>
      </c>
      <c r="BI177" s="2">
        <v>7097</v>
      </c>
      <c r="BJ177" s="2">
        <v>7182</v>
      </c>
      <c r="BK177" s="2">
        <v>7042</v>
      </c>
      <c r="BL177" s="2">
        <v>7044</v>
      </c>
      <c r="BM177" s="2">
        <v>7160</v>
      </c>
      <c r="BN177" s="2">
        <v>7054</v>
      </c>
      <c r="BO177" s="2">
        <v>7195</v>
      </c>
      <c r="BP177" s="2">
        <v>7209</v>
      </c>
      <c r="BQ177" s="2">
        <v>7240</v>
      </c>
      <c r="BR177" s="2">
        <v>7147</v>
      </c>
      <c r="BS177" s="2">
        <v>7332</v>
      </c>
      <c r="BT177" s="2">
        <v>7486</v>
      </c>
      <c r="BU177" s="2">
        <v>7551</v>
      </c>
      <c r="BV177" s="2">
        <v>7706</v>
      </c>
      <c r="BW177" s="2">
        <v>7763</v>
      </c>
      <c r="BX177" s="2">
        <v>7788</v>
      </c>
      <c r="BY177" s="2">
        <v>7820</v>
      </c>
      <c r="BZ177" s="2">
        <v>7965</v>
      </c>
      <c r="CA177" s="2">
        <v>7774</v>
      </c>
      <c r="CB177" s="2">
        <v>7794</v>
      </c>
      <c r="CC177" s="2">
        <v>7705</v>
      </c>
      <c r="CD177" s="2">
        <v>7701</v>
      </c>
    </row>
    <row r="178" spans="1:82" x14ac:dyDescent="0.25">
      <c r="A178" s="2" t="str">
        <f>"57 jaar"</f>
        <v>57 jaar</v>
      </c>
      <c r="B178" s="2">
        <v>4909</v>
      </c>
      <c r="C178" s="2">
        <v>4830</v>
      </c>
      <c r="D178" s="2">
        <v>4559</v>
      </c>
      <c r="E178" s="2">
        <v>4620</v>
      </c>
      <c r="F178" s="2">
        <v>4599</v>
      </c>
      <c r="G178" s="2">
        <v>4597</v>
      </c>
      <c r="H178" s="2">
        <v>4533</v>
      </c>
      <c r="I178" s="2">
        <v>4441</v>
      </c>
      <c r="J178" s="2">
        <v>3812</v>
      </c>
      <c r="K178" s="2">
        <v>4299</v>
      </c>
      <c r="L178" s="2">
        <v>4677</v>
      </c>
      <c r="M178" s="2">
        <v>4846</v>
      </c>
      <c r="N178" s="2">
        <v>4622</v>
      </c>
      <c r="O178" s="2">
        <v>5296</v>
      </c>
      <c r="P178" s="2">
        <v>5293</v>
      </c>
      <c r="Q178" s="2">
        <v>5225</v>
      </c>
      <c r="R178" s="2">
        <v>5166</v>
      </c>
      <c r="S178" s="2">
        <v>5288</v>
      </c>
      <c r="T178" s="2">
        <v>5112</v>
      </c>
      <c r="U178" s="2">
        <v>5479</v>
      </c>
      <c r="V178" s="2">
        <v>5510</v>
      </c>
      <c r="W178" s="2">
        <v>5542</v>
      </c>
      <c r="X178" s="2">
        <v>5755</v>
      </c>
      <c r="Y178" s="2">
        <v>5786</v>
      </c>
      <c r="Z178" s="2">
        <v>5742</v>
      </c>
      <c r="AA178" s="2">
        <v>6062</v>
      </c>
      <c r="AB178" s="2">
        <v>6200</v>
      </c>
      <c r="AC178" s="2">
        <v>6483</v>
      </c>
      <c r="AD178" s="2">
        <v>6462</v>
      </c>
      <c r="AE178" s="2">
        <v>6635</v>
      </c>
      <c r="AF178" s="2">
        <v>6728</v>
      </c>
      <c r="AG178" s="2">
        <v>7009</v>
      </c>
      <c r="AH178" s="2">
        <v>7015</v>
      </c>
      <c r="AI178" s="2">
        <v>7009</v>
      </c>
      <c r="AJ178" s="2">
        <v>7036</v>
      </c>
      <c r="AK178" s="2">
        <v>7255</v>
      </c>
      <c r="AL178" s="2">
        <v>7290</v>
      </c>
      <c r="AM178" s="2">
        <v>7421</v>
      </c>
      <c r="AN178" s="2">
        <v>7258</v>
      </c>
      <c r="AO178" s="2">
        <v>7201</v>
      </c>
      <c r="AP178" s="2">
        <v>7262</v>
      </c>
      <c r="AQ178" s="2">
        <v>7285</v>
      </c>
      <c r="AR178" s="2">
        <v>7167</v>
      </c>
      <c r="AS178" s="2">
        <v>7141</v>
      </c>
      <c r="AT178" s="2">
        <v>7179</v>
      </c>
      <c r="AU178" s="2">
        <v>7198</v>
      </c>
      <c r="AV178" s="2">
        <v>7107</v>
      </c>
      <c r="AW178" s="2">
        <v>7128</v>
      </c>
      <c r="AX178" s="2">
        <v>6908</v>
      </c>
      <c r="AY178" s="2">
        <v>6862</v>
      </c>
      <c r="AZ178" s="2">
        <v>6756</v>
      </c>
      <c r="BA178" s="2">
        <v>6787</v>
      </c>
      <c r="BB178" s="2">
        <v>6796</v>
      </c>
      <c r="BC178" s="2">
        <v>6714</v>
      </c>
      <c r="BD178" s="2">
        <v>6789</v>
      </c>
      <c r="BE178" s="2">
        <v>6935</v>
      </c>
      <c r="BF178" s="2">
        <v>6974</v>
      </c>
      <c r="BG178" s="2">
        <v>7019</v>
      </c>
      <c r="BH178" s="2">
        <v>6951</v>
      </c>
      <c r="BI178" s="2">
        <v>7009</v>
      </c>
      <c r="BJ178" s="2">
        <v>6945</v>
      </c>
      <c r="BK178" s="2">
        <v>7027</v>
      </c>
      <c r="BL178" s="2">
        <v>6891</v>
      </c>
      <c r="BM178" s="2">
        <v>6890</v>
      </c>
      <c r="BN178" s="2">
        <v>7007</v>
      </c>
      <c r="BO178" s="2">
        <v>6901</v>
      </c>
      <c r="BP178" s="2">
        <v>7044</v>
      </c>
      <c r="BQ178" s="2">
        <v>7056</v>
      </c>
      <c r="BR178" s="2">
        <v>7090</v>
      </c>
      <c r="BS178" s="2">
        <v>6998</v>
      </c>
      <c r="BT178" s="2">
        <v>7180</v>
      </c>
      <c r="BU178" s="2">
        <v>7331</v>
      </c>
      <c r="BV178" s="2">
        <v>7394</v>
      </c>
      <c r="BW178" s="2">
        <v>7548</v>
      </c>
      <c r="BX178" s="2">
        <v>7604</v>
      </c>
      <c r="BY178" s="2">
        <v>7628</v>
      </c>
      <c r="BZ178" s="2">
        <v>7661</v>
      </c>
      <c r="CA178" s="2">
        <v>7801</v>
      </c>
      <c r="CB178" s="2">
        <v>7616</v>
      </c>
      <c r="CC178" s="2">
        <v>7636</v>
      </c>
      <c r="CD178" s="2">
        <v>7549</v>
      </c>
    </row>
    <row r="179" spans="1:82" x14ac:dyDescent="0.25">
      <c r="A179" s="2" t="str">
        <f>"58 jaar"</f>
        <v>58 jaar</v>
      </c>
      <c r="B179" s="2">
        <v>5216</v>
      </c>
      <c r="C179" s="2">
        <v>4766</v>
      </c>
      <c r="D179" s="2">
        <v>4742</v>
      </c>
      <c r="E179" s="2">
        <v>4447</v>
      </c>
      <c r="F179" s="2">
        <v>4527</v>
      </c>
      <c r="G179" s="2">
        <v>4494</v>
      </c>
      <c r="H179" s="2">
        <v>4515</v>
      </c>
      <c r="I179" s="2">
        <v>4446</v>
      </c>
      <c r="J179" s="2">
        <v>4357</v>
      </c>
      <c r="K179" s="2">
        <v>3759</v>
      </c>
      <c r="L179" s="2">
        <v>4225</v>
      </c>
      <c r="M179" s="2">
        <v>4603</v>
      </c>
      <c r="N179" s="2">
        <v>4757</v>
      </c>
      <c r="O179" s="2">
        <v>4548</v>
      </c>
      <c r="P179" s="2">
        <v>5200</v>
      </c>
      <c r="Q179" s="2">
        <v>5167</v>
      </c>
      <c r="R179" s="2">
        <v>5151</v>
      </c>
      <c r="S179" s="2">
        <v>5082</v>
      </c>
      <c r="T179" s="2">
        <v>5202</v>
      </c>
      <c r="U179" s="2">
        <v>5048</v>
      </c>
      <c r="V179" s="2">
        <v>5480</v>
      </c>
      <c r="W179" s="2">
        <v>5473</v>
      </c>
      <c r="X179" s="2">
        <v>5446</v>
      </c>
      <c r="Y179" s="2">
        <v>5632</v>
      </c>
      <c r="Z179" s="2">
        <v>5695</v>
      </c>
      <c r="AA179" s="2">
        <v>5662</v>
      </c>
      <c r="AB179" s="2">
        <v>5939</v>
      </c>
      <c r="AC179" s="2">
        <v>6136</v>
      </c>
      <c r="AD179" s="2">
        <v>6377</v>
      </c>
      <c r="AE179" s="2">
        <v>6354</v>
      </c>
      <c r="AF179" s="2">
        <v>6522</v>
      </c>
      <c r="AG179" s="2">
        <v>6608</v>
      </c>
      <c r="AH179" s="2">
        <v>6879</v>
      </c>
      <c r="AI179" s="2">
        <v>6884</v>
      </c>
      <c r="AJ179" s="2">
        <v>6867</v>
      </c>
      <c r="AK179" s="2">
        <v>6890</v>
      </c>
      <c r="AL179" s="2">
        <v>7103</v>
      </c>
      <c r="AM179" s="2">
        <v>7139</v>
      </c>
      <c r="AN179" s="2">
        <v>7273</v>
      </c>
      <c r="AO179" s="2">
        <v>7118</v>
      </c>
      <c r="AP179" s="2">
        <v>7059</v>
      </c>
      <c r="AQ179" s="2">
        <v>7127</v>
      </c>
      <c r="AR179" s="2">
        <v>7146</v>
      </c>
      <c r="AS179" s="2">
        <v>7037</v>
      </c>
      <c r="AT179" s="2">
        <v>7014</v>
      </c>
      <c r="AU179" s="2">
        <v>7053</v>
      </c>
      <c r="AV179" s="2">
        <v>7073</v>
      </c>
      <c r="AW179" s="2">
        <v>6984</v>
      </c>
      <c r="AX179" s="2">
        <v>7006</v>
      </c>
      <c r="AY179" s="2">
        <v>6790</v>
      </c>
      <c r="AZ179" s="2">
        <v>6745</v>
      </c>
      <c r="BA179" s="2">
        <v>6641</v>
      </c>
      <c r="BB179" s="2">
        <v>6673</v>
      </c>
      <c r="BC179" s="2">
        <v>6681</v>
      </c>
      <c r="BD179" s="2">
        <v>6601</v>
      </c>
      <c r="BE179" s="2">
        <v>6677</v>
      </c>
      <c r="BF179" s="2">
        <v>6822</v>
      </c>
      <c r="BG179" s="2">
        <v>6860</v>
      </c>
      <c r="BH179" s="2">
        <v>6905</v>
      </c>
      <c r="BI179" s="2">
        <v>6838</v>
      </c>
      <c r="BJ179" s="2">
        <v>6894</v>
      </c>
      <c r="BK179" s="2">
        <v>6833</v>
      </c>
      <c r="BL179" s="2">
        <v>6913</v>
      </c>
      <c r="BM179" s="2">
        <v>6780</v>
      </c>
      <c r="BN179" s="2">
        <v>6780</v>
      </c>
      <c r="BO179" s="2">
        <v>6895</v>
      </c>
      <c r="BP179" s="2">
        <v>6790</v>
      </c>
      <c r="BQ179" s="2">
        <v>6932</v>
      </c>
      <c r="BR179" s="2">
        <v>6943</v>
      </c>
      <c r="BS179" s="2">
        <v>6977</v>
      </c>
      <c r="BT179" s="2">
        <v>6886</v>
      </c>
      <c r="BU179" s="2">
        <v>7068</v>
      </c>
      <c r="BV179" s="2">
        <v>7215</v>
      </c>
      <c r="BW179" s="2">
        <v>7280</v>
      </c>
      <c r="BX179" s="2">
        <v>7433</v>
      </c>
      <c r="BY179" s="2">
        <v>7489</v>
      </c>
      <c r="BZ179" s="2">
        <v>7515</v>
      </c>
      <c r="CA179" s="2">
        <v>7548</v>
      </c>
      <c r="CB179" s="2">
        <v>7688</v>
      </c>
      <c r="CC179" s="2">
        <v>7505</v>
      </c>
      <c r="CD179" s="2">
        <v>7522</v>
      </c>
    </row>
    <row r="180" spans="1:82" x14ac:dyDescent="0.25">
      <c r="A180" s="2" t="str">
        <f>"59 jaar"</f>
        <v>59 jaar</v>
      </c>
      <c r="B180" s="2">
        <v>5034</v>
      </c>
      <c r="C180" s="2">
        <v>5043</v>
      </c>
      <c r="D180" s="2">
        <v>4664</v>
      </c>
      <c r="E180" s="2">
        <v>4647</v>
      </c>
      <c r="F180" s="2">
        <v>4364</v>
      </c>
      <c r="G180" s="2">
        <v>4396</v>
      </c>
      <c r="H180" s="2">
        <v>4394</v>
      </c>
      <c r="I180" s="2">
        <v>4429</v>
      </c>
      <c r="J180" s="2">
        <v>4337</v>
      </c>
      <c r="K180" s="2">
        <v>4244</v>
      </c>
      <c r="L180" s="2">
        <v>3669</v>
      </c>
      <c r="M180" s="2">
        <v>4152</v>
      </c>
      <c r="N180" s="2">
        <v>4533</v>
      </c>
      <c r="O180" s="2">
        <v>4643</v>
      </c>
      <c r="P180" s="2">
        <v>4423</v>
      </c>
      <c r="Q180" s="2">
        <v>5081</v>
      </c>
      <c r="R180" s="2">
        <v>5049</v>
      </c>
      <c r="S180" s="2">
        <v>5029</v>
      </c>
      <c r="T180" s="2">
        <v>5021</v>
      </c>
      <c r="U180" s="2">
        <v>5147</v>
      </c>
      <c r="V180" s="2">
        <v>4988</v>
      </c>
      <c r="W180" s="2">
        <v>5412</v>
      </c>
      <c r="X180" s="2">
        <v>5379</v>
      </c>
      <c r="Y180" s="2">
        <v>5353</v>
      </c>
      <c r="Z180" s="2">
        <v>5543</v>
      </c>
      <c r="AA180" s="2">
        <v>5621</v>
      </c>
      <c r="AB180" s="2">
        <v>5544</v>
      </c>
      <c r="AC180" s="2">
        <v>5838</v>
      </c>
      <c r="AD180" s="2">
        <v>6035</v>
      </c>
      <c r="AE180" s="2">
        <v>6265</v>
      </c>
      <c r="AF180" s="2">
        <v>6238</v>
      </c>
      <c r="AG180" s="2">
        <v>6397</v>
      </c>
      <c r="AH180" s="2">
        <v>6479</v>
      </c>
      <c r="AI180" s="2">
        <v>6741</v>
      </c>
      <c r="AJ180" s="2">
        <v>6745</v>
      </c>
      <c r="AK180" s="2">
        <v>6716</v>
      </c>
      <c r="AL180" s="2">
        <v>6734</v>
      </c>
      <c r="AM180" s="2">
        <v>6948</v>
      </c>
      <c r="AN180" s="2">
        <v>6987</v>
      </c>
      <c r="AO180" s="2">
        <v>7122</v>
      </c>
      <c r="AP180" s="2">
        <v>6971</v>
      </c>
      <c r="AQ180" s="2">
        <v>6914</v>
      </c>
      <c r="AR180" s="2">
        <v>6984</v>
      </c>
      <c r="AS180" s="2">
        <v>7003</v>
      </c>
      <c r="AT180" s="2">
        <v>6899</v>
      </c>
      <c r="AU180" s="2">
        <v>6877</v>
      </c>
      <c r="AV180" s="2">
        <v>6917</v>
      </c>
      <c r="AW180" s="2">
        <v>6938</v>
      </c>
      <c r="AX180" s="2">
        <v>6851</v>
      </c>
      <c r="AY180" s="2">
        <v>6874</v>
      </c>
      <c r="AZ180" s="2">
        <v>6665</v>
      </c>
      <c r="BA180" s="2">
        <v>6621</v>
      </c>
      <c r="BB180" s="2">
        <v>6518</v>
      </c>
      <c r="BC180" s="2">
        <v>6550</v>
      </c>
      <c r="BD180" s="2">
        <v>6559</v>
      </c>
      <c r="BE180" s="2">
        <v>6481</v>
      </c>
      <c r="BF180" s="2">
        <v>6557</v>
      </c>
      <c r="BG180" s="2">
        <v>6701</v>
      </c>
      <c r="BH180" s="2">
        <v>6739</v>
      </c>
      <c r="BI180" s="2">
        <v>6782</v>
      </c>
      <c r="BJ180" s="2">
        <v>6717</v>
      </c>
      <c r="BK180" s="2">
        <v>6772</v>
      </c>
      <c r="BL180" s="2">
        <v>6715</v>
      </c>
      <c r="BM180" s="2">
        <v>6795</v>
      </c>
      <c r="BN180" s="2">
        <v>6662</v>
      </c>
      <c r="BO180" s="2">
        <v>6661</v>
      </c>
      <c r="BP180" s="2">
        <v>6777</v>
      </c>
      <c r="BQ180" s="2">
        <v>6673</v>
      </c>
      <c r="BR180" s="2">
        <v>6814</v>
      </c>
      <c r="BS180" s="2">
        <v>6824</v>
      </c>
      <c r="BT180" s="2">
        <v>6859</v>
      </c>
      <c r="BU180" s="2">
        <v>6766</v>
      </c>
      <c r="BV180" s="2">
        <v>6949</v>
      </c>
      <c r="BW180" s="2">
        <v>7096</v>
      </c>
      <c r="BX180" s="2">
        <v>7159</v>
      </c>
      <c r="BY180" s="2">
        <v>7312</v>
      </c>
      <c r="BZ180" s="2">
        <v>7368</v>
      </c>
      <c r="CA180" s="2">
        <v>7393</v>
      </c>
      <c r="CB180" s="2">
        <v>7426</v>
      </c>
      <c r="CC180" s="2">
        <v>7566</v>
      </c>
      <c r="CD180" s="2">
        <v>7384</v>
      </c>
    </row>
    <row r="181" spans="1:82" x14ac:dyDescent="0.25">
      <c r="A181" s="2" t="str">
        <f>"60 jaar"</f>
        <v>60 jaar</v>
      </c>
      <c r="B181" s="2">
        <v>5081</v>
      </c>
      <c r="C181" s="2">
        <v>4861</v>
      </c>
      <c r="D181" s="2">
        <v>4858</v>
      </c>
      <c r="E181" s="2">
        <v>4509</v>
      </c>
      <c r="F181" s="2">
        <v>4514</v>
      </c>
      <c r="G181" s="2">
        <v>4255</v>
      </c>
      <c r="H181" s="2">
        <v>4271</v>
      </c>
      <c r="I181" s="2">
        <v>4288</v>
      </c>
      <c r="J181" s="2">
        <v>4307</v>
      </c>
      <c r="K181" s="2">
        <v>4210</v>
      </c>
      <c r="L181" s="2">
        <v>4146</v>
      </c>
      <c r="M181" s="2">
        <v>3546</v>
      </c>
      <c r="N181" s="2">
        <v>4043</v>
      </c>
      <c r="O181" s="2">
        <v>4397</v>
      </c>
      <c r="P181" s="2">
        <v>4540</v>
      </c>
      <c r="Q181" s="2">
        <v>4289</v>
      </c>
      <c r="R181" s="2">
        <v>4910</v>
      </c>
      <c r="S181" s="2">
        <v>4937</v>
      </c>
      <c r="T181" s="2">
        <v>4927</v>
      </c>
      <c r="U181" s="2">
        <v>4896</v>
      </c>
      <c r="V181" s="2">
        <v>5097</v>
      </c>
      <c r="W181" s="2">
        <v>4871</v>
      </c>
      <c r="X181" s="2">
        <v>5272</v>
      </c>
      <c r="Y181" s="2">
        <v>5229</v>
      </c>
      <c r="Z181" s="2">
        <v>5246</v>
      </c>
      <c r="AA181" s="2">
        <v>5426</v>
      </c>
      <c r="AB181" s="2">
        <v>5524</v>
      </c>
      <c r="AC181" s="2">
        <v>5427</v>
      </c>
      <c r="AD181" s="2">
        <v>5706</v>
      </c>
      <c r="AE181" s="2">
        <v>5896</v>
      </c>
      <c r="AF181" s="2">
        <v>6119</v>
      </c>
      <c r="AG181" s="2">
        <v>6088</v>
      </c>
      <c r="AH181" s="2">
        <v>6238</v>
      </c>
      <c r="AI181" s="2">
        <v>6317</v>
      </c>
      <c r="AJ181" s="2">
        <v>6569</v>
      </c>
      <c r="AK181" s="2">
        <v>6574</v>
      </c>
      <c r="AL181" s="2">
        <v>6534</v>
      </c>
      <c r="AM181" s="2">
        <v>6553</v>
      </c>
      <c r="AN181" s="2">
        <v>6763</v>
      </c>
      <c r="AO181" s="2">
        <v>6805</v>
      </c>
      <c r="AP181" s="2">
        <v>6942</v>
      </c>
      <c r="AQ181" s="2">
        <v>6798</v>
      </c>
      <c r="AR181" s="2">
        <v>6743</v>
      </c>
      <c r="AS181" s="2">
        <v>6817</v>
      </c>
      <c r="AT181" s="2">
        <v>6835</v>
      </c>
      <c r="AU181" s="2">
        <v>6736</v>
      </c>
      <c r="AV181" s="2">
        <v>6714</v>
      </c>
      <c r="AW181" s="2">
        <v>6756</v>
      </c>
      <c r="AX181" s="2">
        <v>6778</v>
      </c>
      <c r="AY181" s="2">
        <v>6692</v>
      </c>
      <c r="AZ181" s="2">
        <v>6716</v>
      </c>
      <c r="BA181" s="2">
        <v>6511</v>
      </c>
      <c r="BB181" s="2">
        <v>6468</v>
      </c>
      <c r="BC181" s="2">
        <v>6366</v>
      </c>
      <c r="BD181" s="2">
        <v>6398</v>
      </c>
      <c r="BE181" s="2">
        <v>6413</v>
      </c>
      <c r="BF181" s="2">
        <v>6333</v>
      </c>
      <c r="BG181" s="2">
        <v>6409</v>
      </c>
      <c r="BH181" s="2">
        <v>6552</v>
      </c>
      <c r="BI181" s="2">
        <v>6590</v>
      </c>
      <c r="BJ181" s="2">
        <v>6632</v>
      </c>
      <c r="BK181" s="2">
        <v>6568</v>
      </c>
      <c r="BL181" s="2">
        <v>6623</v>
      </c>
      <c r="BM181" s="2">
        <v>6565</v>
      </c>
      <c r="BN181" s="2">
        <v>6647</v>
      </c>
      <c r="BO181" s="2">
        <v>6517</v>
      </c>
      <c r="BP181" s="2">
        <v>6515</v>
      </c>
      <c r="BQ181" s="2">
        <v>6630</v>
      </c>
      <c r="BR181" s="2">
        <v>6528</v>
      </c>
      <c r="BS181" s="2">
        <v>6669</v>
      </c>
      <c r="BT181" s="2">
        <v>6678</v>
      </c>
      <c r="BU181" s="2">
        <v>6712</v>
      </c>
      <c r="BV181" s="2">
        <v>6621</v>
      </c>
      <c r="BW181" s="2">
        <v>6804</v>
      </c>
      <c r="BX181" s="2">
        <v>6951</v>
      </c>
      <c r="BY181" s="2">
        <v>7009</v>
      </c>
      <c r="BZ181" s="2">
        <v>7162</v>
      </c>
      <c r="CA181" s="2">
        <v>7218</v>
      </c>
      <c r="CB181" s="2">
        <v>7241</v>
      </c>
      <c r="CC181" s="2">
        <v>7274</v>
      </c>
      <c r="CD181" s="2">
        <v>7412</v>
      </c>
    </row>
    <row r="182" spans="1:82" x14ac:dyDescent="0.25">
      <c r="A182" s="2" t="str">
        <f>"61 jaar"</f>
        <v>61 jaar</v>
      </c>
      <c r="B182" s="2">
        <v>4880</v>
      </c>
      <c r="C182" s="2">
        <v>4917</v>
      </c>
      <c r="D182" s="2">
        <v>4716</v>
      </c>
      <c r="E182" s="2">
        <v>4709</v>
      </c>
      <c r="F182" s="2">
        <v>4369</v>
      </c>
      <c r="G182" s="2">
        <v>4397</v>
      </c>
      <c r="H182" s="2">
        <v>4109</v>
      </c>
      <c r="I182" s="2">
        <v>4153</v>
      </c>
      <c r="J182" s="2">
        <v>4138</v>
      </c>
      <c r="K182" s="2">
        <v>4190</v>
      </c>
      <c r="L182" s="2">
        <v>4103</v>
      </c>
      <c r="M182" s="2">
        <v>4039</v>
      </c>
      <c r="N182" s="2">
        <v>3456</v>
      </c>
      <c r="O182" s="2">
        <v>3953</v>
      </c>
      <c r="P182" s="2">
        <v>4239</v>
      </c>
      <c r="Q182" s="2">
        <v>4425</v>
      </c>
      <c r="R182" s="2">
        <v>4177</v>
      </c>
      <c r="S182" s="2">
        <v>4791</v>
      </c>
      <c r="T182" s="2">
        <v>4795</v>
      </c>
      <c r="U182" s="2">
        <v>4836</v>
      </c>
      <c r="V182" s="2">
        <v>4798</v>
      </c>
      <c r="W182" s="2">
        <v>4992</v>
      </c>
      <c r="X182" s="2">
        <v>4756</v>
      </c>
      <c r="Y182" s="2">
        <v>5125</v>
      </c>
      <c r="Z182" s="2">
        <v>5062</v>
      </c>
      <c r="AA182" s="2">
        <v>5116</v>
      </c>
      <c r="AB182" s="2">
        <v>5273</v>
      </c>
      <c r="AC182" s="2">
        <v>5390</v>
      </c>
      <c r="AD182" s="2">
        <v>5278</v>
      </c>
      <c r="AE182" s="2">
        <v>5543</v>
      </c>
      <c r="AF182" s="2">
        <v>5727</v>
      </c>
      <c r="AG182" s="2">
        <v>5940</v>
      </c>
      <c r="AH182" s="2">
        <v>5903</v>
      </c>
      <c r="AI182" s="2">
        <v>6046</v>
      </c>
      <c r="AJ182" s="2">
        <v>6118</v>
      </c>
      <c r="AK182" s="2">
        <v>6363</v>
      </c>
      <c r="AL182" s="2">
        <v>6367</v>
      </c>
      <c r="AM182" s="2">
        <v>6321</v>
      </c>
      <c r="AN182" s="2">
        <v>6341</v>
      </c>
      <c r="AO182" s="2">
        <v>6551</v>
      </c>
      <c r="AP182" s="2">
        <v>6595</v>
      </c>
      <c r="AQ182" s="2">
        <v>6732</v>
      </c>
      <c r="AR182" s="2">
        <v>6596</v>
      </c>
      <c r="AS182" s="2">
        <v>6543</v>
      </c>
      <c r="AT182" s="2">
        <v>6616</v>
      </c>
      <c r="AU182" s="2">
        <v>6636</v>
      </c>
      <c r="AV182" s="2">
        <v>6542</v>
      </c>
      <c r="AW182" s="2">
        <v>6519</v>
      </c>
      <c r="AX182" s="2">
        <v>6561</v>
      </c>
      <c r="AY182" s="2">
        <v>6586</v>
      </c>
      <c r="AZ182" s="2">
        <v>6499</v>
      </c>
      <c r="BA182" s="2">
        <v>6524</v>
      </c>
      <c r="BB182" s="2">
        <v>6326</v>
      </c>
      <c r="BC182" s="2">
        <v>6284</v>
      </c>
      <c r="BD182" s="2">
        <v>6185</v>
      </c>
      <c r="BE182" s="2">
        <v>6217</v>
      </c>
      <c r="BF182" s="2">
        <v>6233</v>
      </c>
      <c r="BG182" s="2">
        <v>6155</v>
      </c>
      <c r="BH182" s="2">
        <v>6228</v>
      </c>
      <c r="BI182" s="2">
        <v>6370</v>
      </c>
      <c r="BJ182" s="2">
        <v>6408</v>
      </c>
      <c r="BK182" s="2">
        <v>6451</v>
      </c>
      <c r="BL182" s="2">
        <v>6387</v>
      </c>
      <c r="BM182" s="2">
        <v>6441</v>
      </c>
      <c r="BN182" s="2">
        <v>6385</v>
      </c>
      <c r="BO182" s="2">
        <v>6467</v>
      </c>
      <c r="BP182" s="2">
        <v>6341</v>
      </c>
      <c r="BQ182" s="2">
        <v>6339</v>
      </c>
      <c r="BR182" s="2">
        <v>6452</v>
      </c>
      <c r="BS182" s="2">
        <v>6352</v>
      </c>
      <c r="BT182" s="2">
        <v>6490</v>
      </c>
      <c r="BU182" s="2">
        <v>6501</v>
      </c>
      <c r="BV182" s="2">
        <v>6536</v>
      </c>
      <c r="BW182" s="2">
        <v>6445</v>
      </c>
      <c r="BX182" s="2">
        <v>6626</v>
      </c>
      <c r="BY182" s="2">
        <v>6770</v>
      </c>
      <c r="BZ182" s="2">
        <v>6828</v>
      </c>
      <c r="CA182" s="2">
        <v>6978</v>
      </c>
      <c r="CB182" s="2">
        <v>7032</v>
      </c>
      <c r="CC182" s="2">
        <v>7057</v>
      </c>
      <c r="CD182" s="2">
        <v>7089</v>
      </c>
    </row>
    <row r="183" spans="1:82" x14ac:dyDescent="0.25">
      <c r="A183" s="2" t="str">
        <f>"62 jaar"</f>
        <v>62 jaar</v>
      </c>
      <c r="B183" s="2">
        <v>4738</v>
      </c>
      <c r="C183" s="2">
        <v>4699</v>
      </c>
      <c r="D183" s="2">
        <v>4769</v>
      </c>
      <c r="E183" s="2">
        <v>4574</v>
      </c>
      <c r="F183" s="2">
        <v>4564</v>
      </c>
      <c r="G183" s="2">
        <v>4196</v>
      </c>
      <c r="H183" s="2">
        <v>4256</v>
      </c>
      <c r="I183" s="2">
        <v>3998</v>
      </c>
      <c r="J183" s="2">
        <v>4027</v>
      </c>
      <c r="K183" s="2">
        <v>4019</v>
      </c>
      <c r="L183" s="2">
        <v>4101</v>
      </c>
      <c r="M183" s="2">
        <v>3999</v>
      </c>
      <c r="N183" s="2">
        <v>3940</v>
      </c>
      <c r="O183" s="2">
        <v>3327</v>
      </c>
      <c r="P183" s="2">
        <v>3857</v>
      </c>
      <c r="Q183" s="2">
        <v>4107</v>
      </c>
      <c r="R183" s="2">
        <v>4312</v>
      </c>
      <c r="S183" s="2">
        <v>4030</v>
      </c>
      <c r="T183" s="2">
        <v>4680</v>
      </c>
      <c r="U183" s="2">
        <v>4670</v>
      </c>
      <c r="V183" s="2">
        <v>4718</v>
      </c>
      <c r="W183" s="2">
        <v>4719</v>
      </c>
      <c r="X183" s="2">
        <v>4884</v>
      </c>
      <c r="Y183" s="2">
        <v>4619</v>
      </c>
      <c r="Z183" s="2">
        <v>4991</v>
      </c>
      <c r="AA183" s="2">
        <v>4912</v>
      </c>
      <c r="AB183" s="2">
        <v>4945</v>
      </c>
      <c r="AC183" s="2">
        <v>5123</v>
      </c>
      <c r="AD183" s="2">
        <v>5233</v>
      </c>
      <c r="AE183" s="2">
        <v>5128</v>
      </c>
      <c r="AF183" s="2">
        <v>5382</v>
      </c>
      <c r="AG183" s="2">
        <v>5558</v>
      </c>
      <c r="AH183" s="2">
        <v>5764</v>
      </c>
      <c r="AI183" s="2">
        <v>5724</v>
      </c>
      <c r="AJ183" s="2">
        <v>5858</v>
      </c>
      <c r="AK183" s="2">
        <v>5926</v>
      </c>
      <c r="AL183" s="2">
        <v>6165</v>
      </c>
      <c r="AM183" s="2">
        <v>6173</v>
      </c>
      <c r="AN183" s="2">
        <v>6124</v>
      </c>
      <c r="AO183" s="2">
        <v>6144</v>
      </c>
      <c r="AP183" s="2">
        <v>6353</v>
      </c>
      <c r="AQ183" s="2">
        <v>6398</v>
      </c>
      <c r="AR183" s="2">
        <v>6533</v>
      </c>
      <c r="AS183" s="2">
        <v>6406</v>
      </c>
      <c r="AT183" s="2">
        <v>6353</v>
      </c>
      <c r="AU183" s="2">
        <v>6429</v>
      </c>
      <c r="AV183" s="2">
        <v>6451</v>
      </c>
      <c r="AW183" s="2">
        <v>6361</v>
      </c>
      <c r="AX183" s="2">
        <v>6338</v>
      </c>
      <c r="AY183" s="2">
        <v>6379</v>
      </c>
      <c r="AZ183" s="2">
        <v>6406</v>
      </c>
      <c r="BA183" s="2">
        <v>6320</v>
      </c>
      <c r="BB183" s="2">
        <v>6346</v>
      </c>
      <c r="BC183" s="2">
        <v>6151</v>
      </c>
      <c r="BD183" s="2">
        <v>6110</v>
      </c>
      <c r="BE183" s="2">
        <v>6012</v>
      </c>
      <c r="BF183" s="2">
        <v>6046</v>
      </c>
      <c r="BG183" s="2">
        <v>6061</v>
      </c>
      <c r="BH183" s="2">
        <v>5986</v>
      </c>
      <c r="BI183" s="2">
        <v>6059</v>
      </c>
      <c r="BJ183" s="2">
        <v>6200</v>
      </c>
      <c r="BK183" s="2">
        <v>6237</v>
      </c>
      <c r="BL183" s="2">
        <v>6280</v>
      </c>
      <c r="BM183" s="2">
        <v>6217</v>
      </c>
      <c r="BN183" s="2">
        <v>6271</v>
      </c>
      <c r="BO183" s="2">
        <v>6215</v>
      </c>
      <c r="BP183" s="2">
        <v>6297</v>
      </c>
      <c r="BQ183" s="2">
        <v>6175</v>
      </c>
      <c r="BR183" s="2">
        <v>6174</v>
      </c>
      <c r="BS183" s="2">
        <v>6286</v>
      </c>
      <c r="BT183" s="2">
        <v>6189</v>
      </c>
      <c r="BU183" s="2">
        <v>6323</v>
      </c>
      <c r="BV183" s="2">
        <v>6336</v>
      </c>
      <c r="BW183" s="2">
        <v>6371</v>
      </c>
      <c r="BX183" s="2">
        <v>6281</v>
      </c>
      <c r="BY183" s="2">
        <v>6459</v>
      </c>
      <c r="BZ183" s="2">
        <v>6601</v>
      </c>
      <c r="CA183" s="2">
        <v>6659</v>
      </c>
      <c r="CB183" s="2">
        <v>6805</v>
      </c>
      <c r="CC183" s="2">
        <v>6859</v>
      </c>
      <c r="CD183" s="2">
        <v>6884</v>
      </c>
    </row>
    <row r="184" spans="1:82" x14ac:dyDescent="0.25">
      <c r="A184" s="2" t="str">
        <f>"63 jaar"</f>
        <v>63 jaar</v>
      </c>
      <c r="B184" s="2">
        <v>4584</v>
      </c>
      <c r="C184" s="2">
        <v>4563</v>
      </c>
      <c r="D184" s="2">
        <v>4528</v>
      </c>
      <c r="E184" s="2">
        <v>4634</v>
      </c>
      <c r="F184" s="2">
        <v>4471</v>
      </c>
      <c r="G184" s="2">
        <v>4410</v>
      </c>
      <c r="H184" s="2">
        <v>4080</v>
      </c>
      <c r="I184" s="2">
        <v>4146</v>
      </c>
      <c r="J184" s="2">
        <v>3881</v>
      </c>
      <c r="K184" s="2">
        <v>3910</v>
      </c>
      <c r="L184" s="2">
        <v>3903</v>
      </c>
      <c r="M184" s="2">
        <v>3994</v>
      </c>
      <c r="N184" s="2">
        <v>3901</v>
      </c>
      <c r="O184" s="2">
        <v>3846</v>
      </c>
      <c r="P184" s="2">
        <v>3250</v>
      </c>
      <c r="Q184" s="2">
        <v>3743</v>
      </c>
      <c r="R184" s="2">
        <v>4004</v>
      </c>
      <c r="S184" s="2">
        <v>4221</v>
      </c>
      <c r="T184" s="2">
        <v>3935</v>
      </c>
      <c r="U184" s="2">
        <v>4555</v>
      </c>
      <c r="V184" s="2">
        <v>4568</v>
      </c>
      <c r="W184" s="2">
        <v>4625</v>
      </c>
      <c r="X184" s="2">
        <v>4574</v>
      </c>
      <c r="Y184" s="2">
        <v>4747</v>
      </c>
      <c r="Z184" s="2">
        <v>4528</v>
      </c>
      <c r="AA184" s="2">
        <v>4875</v>
      </c>
      <c r="AB184" s="2">
        <v>4780</v>
      </c>
      <c r="AC184" s="2">
        <v>4822</v>
      </c>
      <c r="AD184" s="2">
        <v>5006</v>
      </c>
      <c r="AE184" s="2">
        <v>5109</v>
      </c>
      <c r="AF184" s="2">
        <v>5012</v>
      </c>
      <c r="AG184" s="2">
        <v>5252</v>
      </c>
      <c r="AH184" s="2">
        <v>5421</v>
      </c>
      <c r="AI184" s="2">
        <v>5624</v>
      </c>
      <c r="AJ184" s="2">
        <v>5578</v>
      </c>
      <c r="AK184" s="2">
        <v>5709</v>
      </c>
      <c r="AL184" s="2">
        <v>5774</v>
      </c>
      <c r="AM184" s="2">
        <v>6006</v>
      </c>
      <c r="AN184" s="2">
        <v>6019</v>
      </c>
      <c r="AO184" s="2">
        <v>5969</v>
      </c>
      <c r="AP184" s="2">
        <v>5988</v>
      </c>
      <c r="AQ184" s="2">
        <v>6195</v>
      </c>
      <c r="AR184" s="2">
        <v>6240</v>
      </c>
      <c r="AS184" s="2">
        <v>6374</v>
      </c>
      <c r="AT184" s="2">
        <v>6253</v>
      </c>
      <c r="AU184" s="2">
        <v>6203</v>
      </c>
      <c r="AV184" s="2">
        <v>6280</v>
      </c>
      <c r="AW184" s="2">
        <v>6299</v>
      </c>
      <c r="AX184" s="2">
        <v>6216</v>
      </c>
      <c r="AY184" s="2">
        <v>6190</v>
      </c>
      <c r="AZ184" s="2">
        <v>6235</v>
      </c>
      <c r="BA184" s="2">
        <v>6260</v>
      </c>
      <c r="BB184" s="2">
        <v>6178</v>
      </c>
      <c r="BC184" s="2">
        <v>6204</v>
      </c>
      <c r="BD184" s="2">
        <v>6012</v>
      </c>
      <c r="BE184" s="2">
        <v>5974</v>
      </c>
      <c r="BF184" s="2">
        <v>5878</v>
      </c>
      <c r="BG184" s="2">
        <v>5913</v>
      </c>
      <c r="BH184" s="2">
        <v>5928</v>
      </c>
      <c r="BI184" s="2">
        <v>5854</v>
      </c>
      <c r="BJ184" s="2">
        <v>5927</v>
      </c>
      <c r="BK184" s="2">
        <v>6068</v>
      </c>
      <c r="BL184" s="2">
        <v>6104</v>
      </c>
      <c r="BM184" s="2">
        <v>6146</v>
      </c>
      <c r="BN184" s="2">
        <v>6085</v>
      </c>
      <c r="BO184" s="2">
        <v>6139</v>
      </c>
      <c r="BP184" s="2">
        <v>6084</v>
      </c>
      <c r="BQ184" s="2">
        <v>6165</v>
      </c>
      <c r="BR184" s="2">
        <v>6045</v>
      </c>
      <c r="BS184" s="2">
        <v>6045</v>
      </c>
      <c r="BT184" s="2">
        <v>6157</v>
      </c>
      <c r="BU184" s="2">
        <v>6061</v>
      </c>
      <c r="BV184" s="2">
        <v>6191</v>
      </c>
      <c r="BW184" s="2">
        <v>6205</v>
      </c>
      <c r="BX184" s="2">
        <v>6240</v>
      </c>
      <c r="BY184" s="2">
        <v>6154</v>
      </c>
      <c r="BZ184" s="2">
        <v>6330</v>
      </c>
      <c r="CA184" s="2">
        <v>6468</v>
      </c>
      <c r="CB184" s="2">
        <v>6528</v>
      </c>
      <c r="CC184" s="2">
        <v>6671</v>
      </c>
      <c r="CD184" s="2">
        <v>6725</v>
      </c>
    </row>
    <row r="185" spans="1:82" x14ac:dyDescent="0.25">
      <c r="A185" s="2" t="str">
        <f>"64 jaar"</f>
        <v>64 jaar</v>
      </c>
      <c r="B185" s="2">
        <v>4624</v>
      </c>
      <c r="C185" s="2">
        <v>4431</v>
      </c>
      <c r="D185" s="2">
        <v>4413</v>
      </c>
      <c r="E185" s="2">
        <v>4397</v>
      </c>
      <c r="F185" s="2">
        <v>4507</v>
      </c>
      <c r="G185" s="2">
        <v>4311</v>
      </c>
      <c r="H185" s="2">
        <v>4279</v>
      </c>
      <c r="I185" s="2">
        <v>3955</v>
      </c>
      <c r="J185" s="2">
        <v>4016</v>
      </c>
      <c r="K185" s="2">
        <v>3763</v>
      </c>
      <c r="L185" s="2">
        <v>3800</v>
      </c>
      <c r="M185" s="2">
        <v>3757</v>
      </c>
      <c r="N185" s="2">
        <v>3918</v>
      </c>
      <c r="O185" s="2">
        <v>3781</v>
      </c>
      <c r="P185" s="2">
        <v>3770</v>
      </c>
      <c r="Q185" s="2">
        <v>3188</v>
      </c>
      <c r="R185" s="2">
        <v>3622</v>
      </c>
      <c r="S185" s="2">
        <v>3895</v>
      </c>
      <c r="T185" s="2">
        <v>4113</v>
      </c>
      <c r="U185" s="2">
        <v>3824</v>
      </c>
      <c r="V185" s="2">
        <v>4466</v>
      </c>
      <c r="W185" s="2">
        <v>4456</v>
      </c>
      <c r="X185" s="2">
        <v>4512</v>
      </c>
      <c r="Y185" s="2">
        <v>4438</v>
      </c>
      <c r="Z185" s="2">
        <v>4629</v>
      </c>
      <c r="AA185" s="2">
        <v>4405</v>
      </c>
      <c r="AB185" s="2">
        <v>4732</v>
      </c>
      <c r="AC185" s="2">
        <v>4628</v>
      </c>
      <c r="AD185" s="2">
        <v>4678</v>
      </c>
      <c r="AE185" s="2">
        <v>4847</v>
      </c>
      <c r="AF185" s="2">
        <v>4941</v>
      </c>
      <c r="AG185" s="2">
        <v>4855</v>
      </c>
      <c r="AH185" s="2">
        <v>5078</v>
      </c>
      <c r="AI185" s="2">
        <v>5241</v>
      </c>
      <c r="AJ185" s="2">
        <v>5435</v>
      </c>
      <c r="AK185" s="2">
        <v>5385</v>
      </c>
      <c r="AL185" s="2">
        <v>5511</v>
      </c>
      <c r="AM185" s="2">
        <v>5578</v>
      </c>
      <c r="AN185" s="2">
        <v>5806</v>
      </c>
      <c r="AO185" s="2">
        <v>5821</v>
      </c>
      <c r="AP185" s="2">
        <v>5772</v>
      </c>
      <c r="AQ185" s="2">
        <v>5791</v>
      </c>
      <c r="AR185" s="2">
        <v>5996</v>
      </c>
      <c r="AS185" s="2">
        <v>6042</v>
      </c>
      <c r="AT185" s="2">
        <v>6177</v>
      </c>
      <c r="AU185" s="2">
        <v>6062</v>
      </c>
      <c r="AV185" s="2">
        <v>6011</v>
      </c>
      <c r="AW185" s="2">
        <v>6091</v>
      </c>
      <c r="AX185" s="2">
        <v>6108</v>
      </c>
      <c r="AY185" s="2">
        <v>6028</v>
      </c>
      <c r="AZ185" s="2">
        <v>6006</v>
      </c>
      <c r="BA185" s="2">
        <v>6048</v>
      </c>
      <c r="BB185" s="2">
        <v>6074</v>
      </c>
      <c r="BC185" s="2">
        <v>5994</v>
      </c>
      <c r="BD185" s="2">
        <v>6021</v>
      </c>
      <c r="BE185" s="2">
        <v>5836</v>
      </c>
      <c r="BF185" s="2">
        <v>5798</v>
      </c>
      <c r="BG185" s="2">
        <v>5704</v>
      </c>
      <c r="BH185" s="2">
        <v>5740</v>
      </c>
      <c r="BI185" s="2">
        <v>5757</v>
      </c>
      <c r="BJ185" s="2">
        <v>5682</v>
      </c>
      <c r="BK185" s="2">
        <v>5756</v>
      </c>
      <c r="BL185" s="2">
        <v>5894</v>
      </c>
      <c r="BM185" s="2">
        <v>5929</v>
      </c>
      <c r="BN185" s="2">
        <v>5972</v>
      </c>
      <c r="BO185" s="2">
        <v>5910</v>
      </c>
      <c r="BP185" s="2">
        <v>5965</v>
      </c>
      <c r="BQ185" s="2">
        <v>5913</v>
      </c>
      <c r="BR185" s="2">
        <v>5992</v>
      </c>
      <c r="BS185" s="2">
        <v>5876</v>
      </c>
      <c r="BT185" s="2">
        <v>5876</v>
      </c>
      <c r="BU185" s="2">
        <v>5988</v>
      </c>
      <c r="BV185" s="2">
        <v>5894</v>
      </c>
      <c r="BW185" s="2">
        <v>6020</v>
      </c>
      <c r="BX185" s="2">
        <v>6033</v>
      </c>
      <c r="BY185" s="2">
        <v>6067</v>
      </c>
      <c r="BZ185" s="2">
        <v>5985</v>
      </c>
      <c r="CA185" s="2">
        <v>6157</v>
      </c>
      <c r="CB185" s="2">
        <v>6294</v>
      </c>
      <c r="CC185" s="2">
        <v>6351</v>
      </c>
      <c r="CD185" s="2">
        <v>6491</v>
      </c>
    </row>
    <row r="186" spans="1:82" x14ac:dyDescent="0.25">
      <c r="A186" s="2" t="str">
        <f>"65 jaar"</f>
        <v>65 jaar</v>
      </c>
      <c r="B186" s="2">
        <v>4586</v>
      </c>
      <c r="C186" s="2">
        <v>4418</v>
      </c>
      <c r="D186" s="2">
        <v>4235</v>
      </c>
      <c r="E186" s="2">
        <v>4249</v>
      </c>
      <c r="F186" s="2">
        <v>4219</v>
      </c>
      <c r="G186" s="2">
        <v>4286</v>
      </c>
      <c r="H186" s="2">
        <v>4146</v>
      </c>
      <c r="I186" s="2">
        <v>4103</v>
      </c>
      <c r="J186" s="2">
        <v>3796</v>
      </c>
      <c r="K186" s="2">
        <v>3865</v>
      </c>
      <c r="L186" s="2">
        <v>3618</v>
      </c>
      <c r="M186" s="2">
        <v>3668</v>
      </c>
      <c r="N186" s="2">
        <v>3604</v>
      </c>
      <c r="O186" s="2">
        <v>3795</v>
      </c>
      <c r="P186" s="2">
        <v>3668</v>
      </c>
      <c r="Q186" s="2">
        <v>3618</v>
      </c>
      <c r="R186" s="2">
        <v>3090</v>
      </c>
      <c r="S186" s="2">
        <v>3498</v>
      </c>
      <c r="T186" s="2">
        <v>3772</v>
      </c>
      <c r="U186" s="2">
        <v>3955</v>
      </c>
      <c r="V186" s="2">
        <v>3701</v>
      </c>
      <c r="W186" s="2">
        <v>4279</v>
      </c>
      <c r="X186" s="2">
        <v>4315</v>
      </c>
      <c r="Y186" s="2">
        <v>4308</v>
      </c>
      <c r="Z186" s="2">
        <v>4284</v>
      </c>
      <c r="AA186" s="2">
        <v>4453</v>
      </c>
      <c r="AB186" s="2">
        <v>4244</v>
      </c>
      <c r="AC186" s="2">
        <v>4548</v>
      </c>
      <c r="AD186" s="2">
        <v>4452</v>
      </c>
      <c r="AE186" s="2">
        <v>4497</v>
      </c>
      <c r="AF186" s="2">
        <v>4653</v>
      </c>
      <c r="AG186" s="2">
        <v>4737</v>
      </c>
      <c r="AH186" s="2">
        <v>4663</v>
      </c>
      <c r="AI186" s="2">
        <v>4868</v>
      </c>
      <c r="AJ186" s="2">
        <v>5026</v>
      </c>
      <c r="AK186" s="2">
        <v>5207</v>
      </c>
      <c r="AL186" s="2">
        <v>5156</v>
      </c>
      <c r="AM186" s="2">
        <v>5276</v>
      </c>
      <c r="AN186" s="2">
        <v>5344</v>
      </c>
      <c r="AO186" s="2">
        <v>5566</v>
      </c>
      <c r="AP186" s="2">
        <v>5584</v>
      </c>
      <c r="AQ186" s="2">
        <v>5536</v>
      </c>
      <c r="AR186" s="2">
        <v>5555</v>
      </c>
      <c r="AS186" s="2">
        <v>5758</v>
      </c>
      <c r="AT186" s="2">
        <v>5804</v>
      </c>
      <c r="AU186" s="2">
        <v>5938</v>
      </c>
      <c r="AV186" s="2">
        <v>5830</v>
      </c>
      <c r="AW186" s="2">
        <v>5777</v>
      </c>
      <c r="AX186" s="2">
        <v>5858</v>
      </c>
      <c r="AY186" s="2">
        <v>5877</v>
      </c>
      <c r="AZ186" s="2">
        <v>5797</v>
      </c>
      <c r="BA186" s="2">
        <v>5776</v>
      </c>
      <c r="BB186" s="2">
        <v>5819</v>
      </c>
      <c r="BC186" s="2">
        <v>5845</v>
      </c>
      <c r="BD186" s="2">
        <v>5768</v>
      </c>
      <c r="BE186" s="2">
        <v>5796</v>
      </c>
      <c r="BF186" s="2">
        <v>5616</v>
      </c>
      <c r="BG186" s="2">
        <v>5580</v>
      </c>
      <c r="BH186" s="2">
        <v>5489</v>
      </c>
      <c r="BI186" s="2">
        <v>5526</v>
      </c>
      <c r="BJ186" s="2">
        <v>5543</v>
      </c>
      <c r="BK186" s="2">
        <v>5469</v>
      </c>
      <c r="BL186" s="2">
        <v>5543</v>
      </c>
      <c r="BM186" s="2">
        <v>5679</v>
      </c>
      <c r="BN186" s="2">
        <v>5711</v>
      </c>
      <c r="BO186" s="2">
        <v>5755</v>
      </c>
      <c r="BP186" s="2">
        <v>5694</v>
      </c>
      <c r="BQ186" s="2">
        <v>5748</v>
      </c>
      <c r="BR186" s="2">
        <v>5701</v>
      </c>
      <c r="BS186" s="2">
        <v>5778</v>
      </c>
      <c r="BT186" s="2">
        <v>5666</v>
      </c>
      <c r="BU186" s="2">
        <v>5665</v>
      </c>
      <c r="BV186" s="2">
        <v>5775</v>
      </c>
      <c r="BW186" s="2">
        <v>5684</v>
      </c>
      <c r="BX186" s="2">
        <v>5807</v>
      </c>
      <c r="BY186" s="2">
        <v>5819</v>
      </c>
      <c r="BZ186" s="2">
        <v>5853</v>
      </c>
      <c r="CA186" s="2">
        <v>5772</v>
      </c>
      <c r="CB186" s="2">
        <v>5941</v>
      </c>
      <c r="CC186" s="2">
        <v>6078</v>
      </c>
      <c r="CD186" s="2">
        <v>6133</v>
      </c>
    </row>
    <row r="187" spans="1:82" x14ac:dyDescent="0.25">
      <c r="A187" s="2" t="str">
        <f>"66 jaar"</f>
        <v>66 jaar</v>
      </c>
      <c r="B187" s="2">
        <v>4567</v>
      </c>
      <c r="C187" s="2">
        <v>4379</v>
      </c>
      <c r="D187" s="2">
        <v>4221</v>
      </c>
      <c r="E187" s="2">
        <v>4080</v>
      </c>
      <c r="F187" s="2">
        <v>4097</v>
      </c>
      <c r="G187" s="2">
        <v>4029</v>
      </c>
      <c r="H187" s="2">
        <v>4122</v>
      </c>
      <c r="I187" s="2">
        <v>3985</v>
      </c>
      <c r="J187" s="2">
        <v>3950</v>
      </c>
      <c r="K187" s="2">
        <v>3663</v>
      </c>
      <c r="L187" s="2">
        <v>3691</v>
      </c>
      <c r="M187" s="2">
        <v>3491</v>
      </c>
      <c r="N187" s="2">
        <v>3535</v>
      </c>
      <c r="O187" s="2">
        <v>3524</v>
      </c>
      <c r="P187" s="2">
        <v>3645</v>
      </c>
      <c r="Q187" s="2">
        <v>3524</v>
      </c>
      <c r="R187" s="2">
        <v>3489</v>
      </c>
      <c r="S187" s="2">
        <v>2971</v>
      </c>
      <c r="T187" s="2">
        <v>3389</v>
      </c>
      <c r="U187" s="2">
        <v>3658</v>
      </c>
      <c r="V187" s="2">
        <v>3830</v>
      </c>
      <c r="W187" s="2">
        <v>3589</v>
      </c>
      <c r="X187" s="2">
        <v>4138</v>
      </c>
      <c r="Y187" s="2">
        <v>4110</v>
      </c>
      <c r="Z187" s="2">
        <v>4168</v>
      </c>
      <c r="AA187" s="2">
        <v>4089</v>
      </c>
      <c r="AB187" s="2">
        <v>4280</v>
      </c>
      <c r="AC187" s="2">
        <v>4086</v>
      </c>
      <c r="AD187" s="2">
        <v>4402</v>
      </c>
      <c r="AE187" s="2">
        <v>4310</v>
      </c>
      <c r="AF187" s="2">
        <v>4350</v>
      </c>
      <c r="AG187" s="2">
        <v>4494</v>
      </c>
      <c r="AH187" s="2">
        <v>4572</v>
      </c>
      <c r="AI187" s="2">
        <v>4506</v>
      </c>
      <c r="AJ187" s="2">
        <v>4699</v>
      </c>
      <c r="AK187" s="2">
        <v>4851</v>
      </c>
      <c r="AL187" s="2">
        <v>5023</v>
      </c>
      <c r="AM187" s="2">
        <v>4972</v>
      </c>
      <c r="AN187" s="2">
        <v>5089</v>
      </c>
      <c r="AO187" s="2">
        <v>5156</v>
      </c>
      <c r="AP187" s="2">
        <v>5375</v>
      </c>
      <c r="AQ187" s="2">
        <v>5397</v>
      </c>
      <c r="AR187" s="2">
        <v>5350</v>
      </c>
      <c r="AS187" s="2">
        <v>5368</v>
      </c>
      <c r="AT187" s="2">
        <v>5568</v>
      </c>
      <c r="AU187" s="2">
        <v>5620</v>
      </c>
      <c r="AV187" s="2">
        <v>5752</v>
      </c>
      <c r="AW187" s="2">
        <v>5649</v>
      </c>
      <c r="AX187" s="2">
        <v>5596</v>
      </c>
      <c r="AY187" s="2">
        <v>5677</v>
      </c>
      <c r="AZ187" s="2">
        <v>5698</v>
      </c>
      <c r="BA187" s="2">
        <v>5619</v>
      </c>
      <c r="BB187" s="2">
        <v>5601</v>
      </c>
      <c r="BC187" s="2">
        <v>5644</v>
      </c>
      <c r="BD187" s="2">
        <v>5670</v>
      </c>
      <c r="BE187" s="2">
        <v>5596</v>
      </c>
      <c r="BF187" s="2">
        <v>5622</v>
      </c>
      <c r="BG187" s="2">
        <v>5446</v>
      </c>
      <c r="BH187" s="2">
        <v>5410</v>
      </c>
      <c r="BI187" s="2">
        <v>5323</v>
      </c>
      <c r="BJ187" s="2">
        <v>5359</v>
      </c>
      <c r="BK187" s="2">
        <v>5377</v>
      </c>
      <c r="BL187" s="2">
        <v>5304</v>
      </c>
      <c r="BM187" s="2">
        <v>5379</v>
      </c>
      <c r="BN187" s="2">
        <v>5513</v>
      </c>
      <c r="BO187" s="2">
        <v>5545</v>
      </c>
      <c r="BP187" s="2">
        <v>5588</v>
      </c>
      <c r="BQ187" s="2">
        <v>5528</v>
      </c>
      <c r="BR187" s="2">
        <v>5582</v>
      </c>
      <c r="BS187" s="2">
        <v>5535</v>
      </c>
      <c r="BT187" s="2">
        <v>5613</v>
      </c>
      <c r="BU187" s="2">
        <v>5503</v>
      </c>
      <c r="BV187" s="2">
        <v>5502</v>
      </c>
      <c r="BW187" s="2">
        <v>5612</v>
      </c>
      <c r="BX187" s="2">
        <v>5523</v>
      </c>
      <c r="BY187" s="2">
        <v>5645</v>
      </c>
      <c r="BZ187" s="2">
        <v>5658</v>
      </c>
      <c r="CA187" s="2">
        <v>5691</v>
      </c>
      <c r="CB187" s="2">
        <v>5610</v>
      </c>
      <c r="CC187" s="2">
        <v>5778</v>
      </c>
      <c r="CD187" s="2">
        <v>5915</v>
      </c>
    </row>
    <row r="188" spans="1:82" x14ac:dyDescent="0.25">
      <c r="A188" s="2" t="str">
        <f>"67 jaar"</f>
        <v>67 jaar</v>
      </c>
      <c r="B188" s="2">
        <v>4425</v>
      </c>
      <c r="C188" s="2">
        <v>4365</v>
      </c>
      <c r="D188" s="2">
        <v>4211</v>
      </c>
      <c r="E188" s="2">
        <v>4039</v>
      </c>
      <c r="F188" s="2">
        <v>3920</v>
      </c>
      <c r="G188" s="2">
        <v>3952</v>
      </c>
      <c r="H188" s="2">
        <v>3889</v>
      </c>
      <c r="I188" s="2">
        <v>3998</v>
      </c>
      <c r="J188" s="2">
        <v>3849</v>
      </c>
      <c r="K188" s="2">
        <v>3813</v>
      </c>
      <c r="L188" s="2">
        <v>3515</v>
      </c>
      <c r="M188" s="2">
        <v>3561</v>
      </c>
      <c r="N188" s="2">
        <v>3404</v>
      </c>
      <c r="O188" s="2">
        <v>3433</v>
      </c>
      <c r="P188" s="2">
        <v>3406</v>
      </c>
      <c r="Q188" s="2">
        <v>3503</v>
      </c>
      <c r="R188" s="2">
        <v>3409</v>
      </c>
      <c r="S188" s="2">
        <v>3377</v>
      </c>
      <c r="T188" s="2">
        <v>2871</v>
      </c>
      <c r="U188" s="2">
        <v>3300</v>
      </c>
      <c r="V188" s="2">
        <v>3555</v>
      </c>
      <c r="W188" s="2">
        <v>3737</v>
      </c>
      <c r="X188" s="2">
        <v>3490</v>
      </c>
      <c r="Y188" s="2">
        <v>3970</v>
      </c>
      <c r="Z188" s="2">
        <v>4017</v>
      </c>
      <c r="AA188" s="2">
        <v>4030</v>
      </c>
      <c r="AB188" s="2">
        <v>3945</v>
      </c>
      <c r="AC188" s="2">
        <v>4134</v>
      </c>
      <c r="AD188" s="2">
        <v>3962</v>
      </c>
      <c r="AE188" s="2">
        <v>4264</v>
      </c>
      <c r="AF188" s="2">
        <v>4177</v>
      </c>
      <c r="AG188" s="2">
        <v>4210</v>
      </c>
      <c r="AH188" s="2">
        <v>4348</v>
      </c>
      <c r="AI188" s="2">
        <v>4423</v>
      </c>
      <c r="AJ188" s="2">
        <v>4360</v>
      </c>
      <c r="AK188" s="2">
        <v>4546</v>
      </c>
      <c r="AL188" s="2">
        <v>4695</v>
      </c>
      <c r="AM188" s="2">
        <v>4860</v>
      </c>
      <c r="AN188" s="2">
        <v>4810</v>
      </c>
      <c r="AO188" s="2">
        <v>4924</v>
      </c>
      <c r="AP188" s="2">
        <v>4992</v>
      </c>
      <c r="AQ188" s="2">
        <v>5205</v>
      </c>
      <c r="AR188" s="2">
        <v>5231</v>
      </c>
      <c r="AS188" s="2">
        <v>5181</v>
      </c>
      <c r="AT188" s="2">
        <v>5201</v>
      </c>
      <c r="AU188" s="2">
        <v>5400</v>
      </c>
      <c r="AV188" s="2">
        <v>5452</v>
      </c>
      <c r="AW188" s="2">
        <v>5583</v>
      </c>
      <c r="AX188" s="2">
        <v>5484</v>
      </c>
      <c r="AY188" s="2">
        <v>5431</v>
      </c>
      <c r="AZ188" s="2">
        <v>5513</v>
      </c>
      <c r="BA188" s="2">
        <v>5535</v>
      </c>
      <c r="BB188" s="2">
        <v>5458</v>
      </c>
      <c r="BC188" s="2">
        <v>5442</v>
      </c>
      <c r="BD188" s="2">
        <v>5486</v>
      </c>
      <c r="BE188" s="2">
        <v>5512</v>
      </c>
      <c r="BF188" s="2">
        <v>5441</v>
      </c>
      <c r="BG188" s="2">
        <v>5467</v>
      </c>
      <c r="BH188" s="2">
        <v>5292</v>
      </c>
      <c r="BI188" s="2">
        <v>5258</v>
      </c>
      <c r="BJ188" s="2">
        <v>5176</v>
      </c>
      <c r="BK188" s="2">
        <v>5213</v>
      </c>
      <c r="BL188" s="2">
        <v>5230</v>
      </c>
      <c r="BM188" s="2">
        <v>5159</v>
      </c>
      <c r="BN188" s="2">
        <v>5232</v>
      </c>
      <c r="BO188" s="2">
        <v>5365</v>
      </c>
      <c r="BP188" s="2">
        <v>5398</v>
      </c>
      <c r="BQ188" s="2">
        <v>5441</v>
      </c>
      <c r="BR188" s="2">
        <v>5382</v>
      </c>
      <c r="BS188" s="2">
        <v>5437</v>
      </c>
      <c r="BT188" s="2">
        <v>5390</v>
      </c>
      <c r="BU188" s="2">
        <v>5468</v>
      </c>
      <c r="BV188" s="2">
        <v>5360</v>
      </c>
      <c r="BW188" s="2">
        <v>5359</v>
      </c>
      <c r="BX188" s="2">
        <v>5471</v>
      </c>
      <c r="BY188" s="2">
        <v>5382</v>
      </c>
      <c r="BZ188" s="2">
        <v>5504</v>
      </c>
      <c r="CA188" s="2">
        <v>5517</v>
      </c>
      <c r="CB188" s="2">
        <v>5550</v>
      </c>
      <c r="CC188" s="2">
        <v>5469</v>
      </c>
      <c r="CD188" s="2">
        <v>5638</v>
      </c>
    </row>
    <row r="189" spans="1:82" x14ac:dyDescent="0.25">
      <c r="A189" s="2" t="str">
        <f>"68 jaar"</f>
        <v>68 jaar</v>
      </c>
      <c r="B189" s="2">
        <v>4335</v>
      </c>
      <c r="C189" s="2">
        <v>4235</v>
      </c>
      <c r="D189" s="2">
        <v>4210</v>
      </c>
      <c r="E189" s="2">
        <v>4032</v>
      </c>
      <c r="F189" s="2">
        <v>3897</v>
      </c>
      <c r="G189" s="2">
        <v>3744</v>
      </c>
      <c r="H189" s="2">
        <v>3781</v>
      </c>
      <c r="I189" s="2">
        <v>3730</v>
      </c>
      <c r="J189" s="2">
        <v>3836</v>
      </c>
      <c r="K189" s="2">
        <v>3709</v>
      </c>
      <c r="L189" s="2">
        <v>3709</v>
      </c>
      <c r="M189" s="2">
        <v>3402</v>
      </c>
      <c r="N189" s="2">
        <v>3442</v>
      </c>
      <c r="O189" s="2">
        <v>3302</v>
      </c>
      <c r="P189" s="2">
        <v>3312</v>
      </c>
      <c r="Q189" s="2">
        <v>3303</v>
      </c>
      <c r="R189" s="2">
        <v>3402</v>
      </c>
      <c r="S189" s="2">
        <v>3297</v>
      </c>
      <c r="T189" s="2">
        <v>3298</v>
      </c>
      <c r="U189" s="2">
        <v>2784</v>
      </c>
      <c r="V189" s="2">
        <v>3219</v>
      </c>
      <c r="W189" s="2">
        <v>3456</v>
      </c>
      <c r="X189" s="2">
        <v>3614</v>
      </c>
      <c r="Y189" s="2">
        <v>3375</v>
      </c>
      <c r="Z189" s="2">
        <v>3862</v>
      </c>
      <c r="AA189" s="2">
        <v>3873</v>
      </c>
      <c r="AB189" s="2">
        <v>3889</v>
      </c>
      <c r="AC189" s="2">
        <v>3830</v>
      </c>
      <c r="AD189" s="2">
        <v>4016</v>
      </c>
      <c r="AE189" s="2">
        <v>3850</v>
      </c>
      <c r="AF189" s="2">
        <v>4148</v>
      </c>
      <c r="AG189" s="2">
        <v>4063</v>
      </c>
      <c r="AH189" s="2">
        <v>4093</v>
      </c>
      <c r="AI189" s="2">
        <v>4225</v>
      </c>
      <c r="AJ189" s="2">
        <v>4295</v>
      </c>
      <c r="AK189" s="2">
        <v>4239</v>
      </c>
      <c r="AL189" s="2">
        <v>4417</v>
      </c>
      <c r="AM189" s="2">
        <v>4562</v>
      </c>
      <c r="AN189" s="2">
        <v>4721</v>
      </c>
      <c r="AO189" s="2">
        <v>4673</v>
      </c>
      <c r="AP189" s="2">
        <v>4785</v>
      </c>
      <c r="AQ189" s="2">
        <v>4853</v>
      </c>
      <c r="AR189" s="2">
        <v>5059</v>
      </c>
      <c r="AS189" s="2">
        <v>5087</v>
      </c>
      <c r="AT189" s="2">
        <v>5041</v>
      </c>
      <c r="AU189" s="2">
        <v>5061</v>
      </c>
      <c r="AV189" s="2">
        <v>5255</v>
      </c>
      <c r="AW189" s="2">
        <v>5306</v>
      </c>
      <c r="AX189" s="2">
        <v>5436</v>
      </c>
      <c r="AY189" s="2">
        <v>5343</v>
      </c>
      <c r="AZ189" s="2">
        <v>5288</v>
      </c>
      <c r="BA189" s="2">
        <v>5369</v>
      </c>
      <c r="BB189" s="2">
        <v>5391</v>
      </c>
      <c r="BC189" s="2">
        <v>5319</v>
      </c>
      <c r="BD189" s="2">
        <v>5306</v>
      </c>
      <c r="BE189" s="2">
        <v>5350</v>
      </c>
      <c r="BF189" s="2">
        <v>5377</v>
      </c>
      <c r="BG189" s="2">
        <v>5308</v>
      </c>
      <c r="BH189" s="2">
        <v>5333</v>
      </c>
      <c r="BI189" s="2">
        <v>5167</v>
      </c>
      <c r="BJ189" s="2">
        <v>5134</v>
      </c>
      <c r="BK189" s="2">
        <v>5055</v>
      </c>
      <c r="BL189" s="2">
        <v>5090</v>
      </c>
      <c r="BM189" s="2">
        <v>5109</v>
      </c>
      <c r="BN189" s="2">
        <v>5040</v>
      </c>
      <c r="BO189" s="2">
        <v>5114</v>
      </c>
      <c r="BP189" s="2">
        <v>5242</v>
      </c>
      <c r="BQ189" s="2">
        <v>5275</v>
      </c>
      <c r="BR189" s="2">
        <v>5316</v>
      </c>
      <c r="BS189" s="2">
        <v>5259</v>
      </c>
      <c r="BT189" s="2">
        <v>5314</v>
      </c>
      <c r="BU189" s="2">
        <v>5269</v>
      </c>
      <c r="BV189" s="2">
        <v>5345</v>
      </c>
      <c r="BW189" s="2">
        <v>5242</v>
      </c>
      <c r="BX189" s="2">
        <v>5241</v>
      </c>
      <c r="BY189" s="2">
        <v>5351</v>
      </c>
      <c r="BZ189" s="2">
        <v>5266</v>
      </c>
      <c r="CA189" s="2">
        <v>5386</v>
      </c>
      <c r="CB189" s="2">
        <v>5398</v>
      </c>
      <c r="CC189" s="2">
        <v>5431</v>
      </c>
      <c r="CD189" s="2">
        <v>5353</v>
      </c>
    </row>
    <row r="190" spans="1:82" x14ac:dyDescent="0.25">
      <c r="A190" s="2" t="str">
        <f>"69 jaar"</f>
        <v>69 jaar</v>
      </c>
      <c r="B190" s="2">
        <v>4489</v>
      </c>
      <c r="C190" s="2">
        <v>4152</v>
      </c>
      <c r="D190" s="2">
        <v>4042</v>
      </c>
      <c r="E190" s="2">
        <v>4033</v>
      </c>
      <c r="F190" s="2">
        <v>3878</v>
      </c>
      <c r="G190" s="2">
        <v>3752</v>
      </c>
      <c r="H190" s="2">
        <v>3608</v>
      </c>
      <c r="I190" s="2">
        <v>3650</v>
      </c>
      <c r="J190" s="2">
        <v>3574</v>
      </c>
      <c r="K190" s="2">
        <v>3678</v>
      </c>
      <c r="L190" s="2">
        <v>3570</v>
      </c>
      <c r="M190" s="2">
        <v>3573</v>
      </c>
      <c r="N190" s="2">
        <v>3269</v>
      </c>
      <c r="O190" s="2">
        <v>3332</v>
      </c>
      <c r="P190" s="2">
        <v>3189</v>
      </c>
      <c r="Q190" s="2">
        <v>3202</v>
      </c>
      <c r="R190" s="2">
        <v>3209</v>
      </c>
      <c r="S190" s="2">
        <v>3283</v>
      </c>
      <c r="T190" s="2">
        <v>3200</v>
      </c>
      <c r="U190" s="2">
        <v>3193</v>
      </c>
      <c r="V190" s="2">
        <v>2706</v>
      </c>
      <c r="W190" s="2">
        <v>3118</v>
      </c>
      <c r="X190" s="2">
        <v>3354</v>
      </c>
      <c r="Y190" s="2">
        <v>3474</v>
      </c>
      <c r="Z190" s="2">
        <v>3261</v>
      </c>
      <c r="AA190" s="2">
        <v>3721</v>
      </c>
      <c r="AB190" s="2">
        <v>3738</v>
      </c>
      <c r="AC190" s="2">
        <v>3747</v>
      </c>
      <c r="AD190" s="2">
        <v>3703</v>
      </c>
      <c r="AE190" s="2">
        <v>3883</v>
      </c>
      <c r="AF190" s="2">
        <v>3724</v>
      </c>
      <c r="AG190" s="2">
        <v>4014</v>
      </c>
      <c r="AH190" s="2">
        <v>3932</v>
      </c>
      <c r="AI190" s="2">
        <v>3960</v>
      </c>
      <c r="AJ190" s="2">
        <v>4090</v>
      </c>
      <c r="AK190" s="2">
        <v>4156</v>
      </c>
      <c r="AL190" s="2">
        <v>4104</v>
      </c>
      <c r="AM190" s="2">
        <v>4277</v>
      </c>
      <c r="AN190" s="2">
        <v>4419</v>
      </c>
      <c r="AO190" s="2">
        <v>4574</v>
      </c>
      <c r="AP190" s="2">
        <v>4528</v>
      </c>
      <c r="AQ190" s="2">
        <v>4638</v>
      </c>
      <c r="AR190" s="2">
        <v>4708</v>
      </c>
      <c r="AS190" s="2">
        <v>4909</v>
      </c>
      <c r="AT190" s="2">
        <v>4941</v>
      </c>
      <c r="AU190" s="2">
        <v>4893</v>
      </c>
      <c r="AV190" s="2">
        <v>4916</v>
      </c>
      <c r="AW190" s="2">
        <v>5108</v>
      </c>
      <c r="AX190" s="2">
        <v>5158</v>
      </c>
      <c r="AY190" s="2">
        <v>5286</v>
      </c>
      <c r="AZ190" s="2">
        <v>5196</v>
      </c>
      <c r="BA190" s="2">
        <v>5142</v>
      </c>
      <c r="BB190" s="2">
        <v>5223</v>
      </c>
      <c r="BC190" s="2">
        <v>5246</v>
      </c>
      <c r="BD190" s="2">
        <v>5178</v>
      </c>
      <c r="BE190" s="2">
        <v>5166</v>
      </c>
      <c r="BF190" s="2">
        <v>5212</v>
      </c>
      <c r="BG190" s="2">
        <v>5238</v>
      </c>
      <c r="BH190" s="2">
        <v>5171</v>
      </c>
      <c r="BI190" s="2">
        <v>5196</v>
      </c>
      <c r="BJ190" s="2">
        <v>5035</v>
      </c>
      <c r="BK190" s="2">
        <v>5003</v>
      </c>
      <c r="BL190" s="2">
        <v>4926</v>
      </c>
      <c r="BM190" s="2">
        <v>4960</v>
      </c>
      <c r="BN190" s="2">
        <v>4981</v>
      </c>
      <c r="BO190" s="2">
        <v>4913</v>
      </c>
      <c r="BP190" s="2">
        <v>4987</v>
      </c>
      <c r="BQ190" s="2">
        <v>5113</v>
      </c>
      <c r="BR190" s="2">
        <v>5148</v>
      </c>
      <c r="BS190" s="2">
        <v>5188</v>
      </c>
      <c r="BT190" s="2">
        <v>5132</v>
      </c>
      <c r="BU190" s="2">
        <v>5187</v>
      </c>
      <c r="BV190" s="2">
        <v>5143</v>
      </c>
      <c r="BW190" s="2">
        <v>5220</v>
      </c>
      <c r="BX190" s="2">
        <v>5120</v>
      </c>
      <c r="BY190" s="2">
        <v>5119</v>
      </c>
      <c r="BZ190" s="2">
        <v>5229</v>
      </c>
      <c r="CA190" s="2">
        <v>5144</v>
      </c>
      <c r="CB190" s="2">
        <v>5266</v>
      </c>
      <c r="CC190" s="2">
        <v>5277</v>
      </c>
      <c r="CD190" s="2">
        <v>5310</v>
      </c>
    </row>
    <row r="191" spans="1:82" x14ac:dyDescent="0.25">
      <c r="A191" s="2" t="str">
        <f>"70 jaar"</f>
        <v>70 jaar</v>
      </c>
      <c r="B191" s="2">
        <v>4346</v>
      </c>
      <c r="C191" s="2">
        <v>4303</v>
      </c>
      <c r="D191" s="2">
        <v>3980</v>
      </c>
      <c r="E191" s="2">
        <v>3860</v>
      </c>
      <c r="F191" s="2">
        <v>3898</v>
      </c>
      <c r="G191" s="2">
        <v>3736</v>
      </c>
      <c r="H191" s="2">
        <v>3642</v>
      </c>
      <c r="I191" s="2">
        <v>3472</v>
      </c>
      <c r="J191" s="2">
        <v>3508</v>
      </c>
      <c r="K191" s="2">
        <v>3402</v>
      </c>
      <c r="L191" s="2">
        <v>3510</v>
      </c>
      <c r="M191" s="2">
        <v>3443</v>
      </c>
      <c r="N191" s="2">
        <v>3437</v>
      </c>
      <c r="O191" s="2">
        <v>3169</v>
      </c>
      <c r="P191" s="2">
        <v>3222</v>
      </c>
      <c r="Q191" s="2">
        <v>3075</v>
      </c>
      <c r="R191" s="2">
        <v>3091</v>
      </c>
      <c r="S191" s="2">
        <v>3089</v>
      </c>
      <c r="T191" s="2">
        <v>3181</v>
      </c>
      <c r="U191" s="2">
        <v>3098</v>
      </c>
      <c r="V191" s="2">
        <v>3103</v>
      </c>
      <c r="W191" s="2">
        <v>2620</v>
      </c>
      <c r="X191" s="2">
        <v>3024</v>
      </c>
      <c r="Y191" s="2">
        <v>3258</v>
      </c>
      <c r="Z191" s="2">
        <v>3354</v>
      </c>
      <c r="AA191" s="2">
        <v>3170</v>
      </c>
      <c r="AB191" s="2">
        <v>3574</v>
      </c>
      <c r="AC191" s="2">
        <v>3609</v>
      </c>
      <c r="AD191" s="2">
        <v>3618</v>
      </c>
      <c r="AE191" s="2">
        <v>3577</v>
      </c>
      <c r="AF191" s="2">
        <v>3757</v>
      </c>
      <c r="AG191" s="2">
        <v>3601</v>
      </c>
      <c r="AH191" s="2">
        <v>3882</v>
      </c>
      <c r="AI191" s="2">
        <v>3805</v>
      </c>
      <c r="AJ191" s="2">
        <v>3830</v>
      </c>
      <c r="AK191" s="2">
        <v>3952</v>
      </c>
      <c r="AL191" s="2">
        <v>4015</v>
      </c>
      <c r="AM191" s="2">
        <v>3970</v>
      </c>
      <c r="AN191" s="2">
        <v>4137</v>
      </c>
      <c r="AO191" s="2">
        <v>4277</v>
      </c>
      <c r="AP191" s="2">
        <v>4428</v>
      </c>
      <c r="AQ191" s="2">
        <v>4384</v>
      </c>
      <c r="AR191" s="2">
        <v>4490</v>
      </c>
      <c r="AS191" s="2">
        <v>4562</v>
      </c>
      <c r="AT191" s="2">
        <v>4759</v>
      </c>
      <c r="AU191" s="2">
        <v>4793</v>
      </c>
      <c r="AV191" s="2">
        <v>4745</v>
      </c>
      <c r="AW191" s="2">
        <v>4768</v>
      </c>
      <c r="AX191" s="2">
        <v>4957</v>
      </c>
      <c r="AY191" s="2">
        <v>5007</v>
      </c>
      <c r="AZ191" s="2">
        <v>5132</v>
      </c>
      <c r="BA191" s="2">
        <v>5049</v>
      </c>
      <c r="BB191" s="2">
        <v>4995</v>
      </c>
      <c r="BC191" s="2">
        <v>5076</v>
      </c>
      <c r="BD191" s="2">
        <v>5100</v>
      </c>
      <c r="BE191" s="2">
        <v>5034</v>
      </c>
      <c r="BF191" s="2">
        <v>5024</v>
      </c>
      <c r="BG191" s="2">
        <v>5070</v>
      </c>
      <c r="BH191" s="2">
        <v>5097</v>
      </c>
      <c r="BI191" s="2">
        <v>5032</v>
      </c>
      <c r="BJ191" s="2">
        <v>5058</v>
      </c>
      <c r="BK191" s="2">
        <v>4900</v>
      </c>
      <c r="BL191" s="2">
        <v>4870</v>
      </c>
      <c r="BM191" s="2">
        <v>4797</v>
      </c>
      <c r="BN191" s="2">
        <v>4832</v>
      </c>
      <c r="BO191" s="2">
        <v>4852</v>
      </c>
      <c r="BP191" s="2">
        <v>4786</v>
      </c>
      <c r="BQ191" s="2">
        <v>4859</v>
      </c>
      <c r="BR191" s="2">
        <v>4984</v>
      </c>
      <c r="BS191" s="2">
        <v>5018</v>
      </c>
      <c r="BT191" s="2">
        <v>5058</v>
      </c>
      <c r="BU191" s="2">
        <v>5003</v>
      </c>
      <c r="BV191" s="2">
        <v>5059</v>
      </c>
      <c r="BW191" s="2">
        <v>5016</v>
      </c>
      <c r="BX191" s="2">
        <v>5093</v>
      </c>
      <c r="BY191" s="2">
        <v>4996</v>
      </c>
      <c r="BZ191" s="2">
        <v>4995</v>
      </c>
      <c r="CA191" s="2">
        <v>5104</v>
      </c>
      <c r="CB191" s="2">
        <v>5022</v>
      </c>
      <c r="CC191" s="2">
        <v>5142</v>
      </c>
      <c r="CD191" s="2">
        <v>5153</v>
      </c>
    </row>
    <row r="192" spans="1:82" x14ac:dyDescent="0.25">
      <c r="A192" s="2" t="str">
        <f>"71 jaar"</f>
        <v>71 jaar</v>
      </c>
      <c r="B192" s="2">
        <v>3153</v>
      </c>
      <c r="C192" s="2">
        <v>4133</v>
      </c>
      <c r="D192" s="2">
        <v>4127</v>
      </c>
      <c r="E192" s="2">
        <v>3801</v>
      </c>
      <c r="F192" s="2">
        <v>3715</v>
      </c>
      <c r="G192" s="2">
        <v>3701</v>
      </c>
      <c r="H192" s="2">
        <v>3579</v>
      </c>
      <c r="I192" s="2">
        <v>3486</v>
      </c>
      <c r="J192" s="2">
        <v>3323</v>
      </c>
      <c r="K192" s="2">
        <v>3369</v>
      </c>
      <c r="L192" s="2">
        <v>3274</v>
      </c>
      <c r="M192" s="2">
        <v>3374</v>
      </c>
      <c r="N192" s="2">
        <v>3304</v>
      </c>
      <c r="O192" s="2">
        <v>3301</v>
      </c>
      <c r="P192" s="2">
        <v>3073</v>
      </c>
      <c r="Q192" s="2">
        <v>3110</v>
      </c>
      <c r="R192" s="2">
        <v>2976</v>
      </c>
      <c r="S192" s="2">
        <v>2980</v>
      </c>
      <c r="T192" s="2">
        <v>2978</v>
      </c>
      <c r="U192" s="2">
        <v>3086</v>
      </c>
      <c r="V192" s="2">
        <v>3015</v>
      </c>
      <c r="W192" s="2">
        <v>3027</v>
      </c>
      <c r="X192" s="2">
        <v>2509</v>
      </c>
      <c r="Y192" s="2">
        <v>2913</v>
      </c>
      <c r="Z192" s="2">
        <v>3129</v>
      </c>
      <c r="AA192" s="2">
        <v>3233</v>
      </c>
      <c r="AB192" s="2">
        <v>3059</v>
      </c>
      <c r="AC192" s="2">
        <v>3475</v>
      </c>
      <c r="AD192" s="2">
        <v>3500</v>
      </c>
      <c r="AE192" s="2">
        <v>3508</v>
      </c>
      <c r="AF192" s="2">
        <v>3469</v>
      </c>
      <c r="AG192" s="2">
        <v>3644</v>
      </c>
      <c r="AH192" s="2">
        <v>3493</v>
      </c>
      <c r="AI192" s="2">
        <v>3769</v>
      </c>
      <c r="AJ192" s="2">
        <v>3696</v>
      </c>
      <c r="AK192" s="2">
        <v>3717</v>
      </c>
      <c r="AL192" s="2">
        <v>3835</v>
      </c>
      <c r="AM192" s="2">
        <v>3899</v>
      </c>
      <c r="AN192" s="2">
        <v>3858</v>
      </c>
      <c r="AO192" s="2">
        <v>4021</v>
      </c>
      <c r="AP192" s="2">
        <v>4160</v>
      </c>
      <c r="AQ192" s="2">
        <v>4307</v>
      </c>
      <c r="AR192" s="2">
        <v>4263</v>
      </c>
      <c r="AS192" s="2">
        <v>4369</v>
      </c>
      <c r="AT192" s="2">
        <v>4440</v>
      </c>
      <c r="AU192" s="2">
        <v>4632</v>
      </c>
      <c r="AV192" s="2">
        <v>4668</v>
      </c>
      <c r="AW192" s="2">
        <v>4622</v>
      </c>
      <c r="AX192" s="2">
        <v>4646</v>
      </c>
      <c r="AY192" s="2">
        <v>4832</v>
      </c>
      <c r="AZ192" s="2">
        <v>4881</v>
      </c>
      <c r="BA192" s="2">
        <v>5003</v>
      </c>
      <c r="BB192" s="2">
        <v>4925</v>
      </c>
      <c r="BC192" s="2">
        <v>4872</v>
      </c>
      <c r="BD192" s="2">
        <v>4952</v>
      </c>
      <c r="BE192" s="2">
        <v>4980</v>
      </c>
      <c r="BF192" s="2">
        <v>4917</v>
      </c>
      <c r="BG192" s="2">
        <v>4909</v>
      </c>
      <c r="BH192" s="2">
        <v>4956</v>
      </c>
      <c r="BI192" s="2">
        <v>4983</v>
      </c>
      <c r="BJ192" s="2">
        <v>4921</v>
      </c>
      <c r="BK192" s="2">
        <v>4947</v>
      </c>
      <c r="BL192" s="2">
        <v>4794</v>
      </c>
      <c r="BM192" s="2">
        <v>4766</v>
      </c>
      <c r="BN192" s="2">
        <v>4694</v>
      </c>
      <c r="BO192" s="2">
        <v>4729</v>
      </c>
      <c r="BP192" s="2">
        <v>4750</v>
      </c>
      <c r="BQ192" s="2">
        <v>4686</v>
      </c>
      <c r="BR192" s="2">
        <v>4758</v>
      </c>
      <c r="BS192" s="2">
        <v>4880</v>
      </c>
      <c r="BT192" s="2">
        <v>4913</v>
      </c>
      <c r="BU192" s="2">
        <v>4956</v>
      </c>
      <c r="BV192" s="2">
        <v>4902</v>
      </c>
      <c r="BW192" s="2">
        <v>4958</v>
      </c>
      <c r="BX192" s="2">
        <v>4916</v>
      </c>
      <c r="BY192" s="2">
        <v>4994</v>
      </c>
      <c r="BZ192" s="2">
        <v>4898</v>
      </c>
      <c r="CA192" s="2">
        <v>4900</v>
      </c>
      <c r="CB192" s="2">
        <v>5007</v>
      </c>
      <c r="CC192" s="2">
        <v>4927</v>
      </c>
      <c r="CD192" s="2">
        <v>5047</v>
      </c>
    </row>
    <row r="193" spans="1:82" x14ac:dyDescent="0.25">
      <c r="A193" s="2" t="str">
        <f>"72 jaar"</f>
        <v>72 jaar</v>
      </c>
      <c r="B193" s="2">
        <v>2009</v>
      </c>
      <c r="C193" s="2">
        <v>2988</v>
      </c>
      <c r="D193" s="2">
        <v>3940</v>
      </c>
      <c r="E193" s="2">
        <v>3936</v>
      </c>
      <c r="F193" s="2">
        <v>3597</v>
      </c>
      <c r="G193" s="2">
        <v>3529</v>
      </c>
      <c r="H193" s="2">
        <v>3539</v>
      </c>
      <c r="I193" s="2">
        <v>3425</v>
      </c>
      <c r="J193" s="2">
        <v>3327</v>
      </c>
      <c r="K193" s="2">
        <v>3213</v>
      </c>
      <c r="L193" s="2">
        <v>3234</v>
      </c>
      <c r="M193" s="2">
        <v>3153</v>
      </c>
      <c r="N193" s="2">
        <v>3233</v>
      </c>
      <c r="O193" s="2">
        <v>3167</v>
      </c>
      <c r="P193" s="2">
        <v>3173</v>
      </c>
      <c r="Q193" s="2">
        <v>2948</v>
      </c>
      <c r="R193" s="2">
        <v>3003</v>
      </c>
      <c r="S193" s="2">
        <v>2881</v>
      </c>
      <c r="T193" s="2">
        <v>2883</v>
      </c>
      <c r="U193" s="2">
        <v>2892</v>
      </c>
      <c r="V193" s="2">
        <v>2975</v>
      </c>
      <c r="W193" s="2">
        <v>2923</v>
      </c>
      <c r="X193" s="2">
        <v>2904</v>
      </c>
      <c r="Y193" s="2">
        <v>2420</v>
      </c>
      <c r="Z193" s="2">
        <v>2791</v>
      </c>
      <c r="AA193" s="2">
        <v>3019</v>
      </c>
      <c r="AB193" s="2">
        <v>3091</v>
      </c>
      <c r="AC193" s="2">
        <v>2971</v>
      </c>
      <c r="AD193" s="2">
        <v>3360</v>
      </c>
      <c r="AE193" s="2">
        <v>3387</v>
      </c>
      <c r="AF193" s="2">
        <v>3397</v>
      </c>
      <c r="AG193" s="2">
        <v>3359</v>
      </c>
      <c r="AH193" s="2">
        <v>3530</v>
      </c>
      <c r="AI193" s="2">
        <v>3384</v>
      </c>
      <c r="AJ193" s="2">
        <v>3654</v>
      </c>
      <c r="AK193" s="2">
        <v>3584</v>
      </c>
      <c r="AL193" s="2">
        <v>3603</v>
      </c>
      <c r="AM193" s="2">
        <v>3719</v>
      </c>
      <c r="AN193" s="2">
        <v>3779</v>
      </c>
      <c r="AO193" s="2">
        <v>3745</v>
      </c>
      <c r="AP193" s="2">
        <v>3903</v>
      </c>
      <c r="AQ193" s="2">
        <v>4040</v>
      </c>
      <c r="AR193" s="2">
        <v>4185</v>
      </c>
      <c r="AS193" s="2">
        <v>4139</v>
      </c>
      <c r="AT193" s="2">
        <v>4246</v>
      </c>
      <c r="AU193" s="2">
        <v>4318</v>
      </c>
      <c r="AV193" s="2">
        <v>4504</v>
      </c>
      <c r="AW193" s="2">
        <v>4542</v>
      </c>
      <c r="AX193" s="2">
        <v>4494</v>
      </c>
      <c r="AY193" s="2">
        <v>4521</v>
      </c>
      <c r="AZ193" s="2">
        <v>4704</v>
      </c>
      <c r="BA193" s="2">
        <v>4753</v>
      </c>
      <c r="BB193" s="2">
        <v>4875</v>
      </c>
      <c r="BC193" s="2">
        <v>4800</v>
      </c>
      <c r="BD193" s="2">
        <v>4750</v>
      </c>
      <c r="BE193" s="2">
        <v>4829</v>
      </c>
      <c r="BF193" s="2">
        <v>4858</v>
      </c>
      <c r="BG193" s="2">
        <v>4796</v>
      </c>
      <c r="BH193" s="2">
        <v>4791</v>
      </c>
      <c r="BI193" s="2">
        <v>4836</v>
      </c>
      <c r="BJ193" s="2">
        <v>4865</v>
      </c>
      <c r="BK193" s="2">
        <v>4805</v>
      </c>
      <c r="BL193" s="2">
        <v>4833</v>
      </c>
      <c r="BM193" s="2">
        <v>4683</v>
      </c>
      <c r="BN193" s="2">
        <v>4657</v>
      </c>
      <c r="BO193" s="2">
        <v>4586</v>
      </c>
      <c r="BP193" s="2">
        <v>4623</v>
      </c>
      <c r="BQ193" s="2">
        <v>4643</v>
      </c>
      <c r="BR193" s="2">
        <v>4584</v>
      </c>
      <c r="BS193" s="2">
        <v>4657</v>
      </c>
      <c r="BT193" s="2">
        <v>4777</v>
      </c>
      <c r="BU193" s="2">
        <v>4810</v>
      </c>
      <c r="BV193" s="2">
        <v>4854</v>
      </c>
      <c r="BW193" s="2">
        <v>4802</v>
      </c>
      <c r="BX193" s="2">
        <v>4858</v>
      </c>
      <c r="BY193" s="2">
        <v>4817</v>
      </c>
      <c r="BZ193" s="2">
        <v>4893</v>
      </c>
      <c r="CA193" s="2">
        <v>4800</v>
      </c>
      <c r="CB193" s="2">
        <v>4804</v>
      </c>
      <c r="CC193" s="2">
        <v>4911</v>
      </c>
      <c r="CD193" s="2">
        <v>4833</v>
      </c>
    </row>
    <row r="194" spans="1:82" x14ac:dyDescent="0.25">
      <c r="A194" s="2" t="str">
        <f>"73 jaar"</f>
        <v>73 jaar</v>
      </c>
      <c r="B194" s="2">
        <v>1989</v>
      </c>
      <c r="C194" s="2">
        <v>1912</v>
      </c>
      <c r="D194" s="2">
        <v>2826</v>
      </c>
      <c r="E194" s="2">
        <v>3732</v>
      </c>
      <c r="F194" s="2">
        <v>3743</v>
      </c>
      <c r="G194" s="2">
        <v>3419</v>
      </c>
      <c r="H194" s="2">
        <v>3369</v>
      </c>
      <c r="I194" s="2">
        <v>3391</v>
      </c>
      <c r="J194" s="2">
        <v>3276</v>
      </c>
      <c r="K194" s="2">
        <v>3174</v>
      </c>
      <c r="L194" s="2">
        <v>3075</v>
      </c>
      <c r="M194" s="2">
        <v>3110</v>
      </c>
      <c r="N194" s="2">
        <v>3017</v>
      </c>
      <c r="O194" s="2">
        <v>3105</v>
      </c>
      <c r="P194" s="2">
        <v>3032</v>
      </c>
      <c r="Q194" s="2">
        <v>3037</v>
      </c>
      <c r="R194" s="2">
        <v>2845</v>
      </c>
      <c r="S194" s="2">
        <v>2894</v>
      </c>
      <c r="T194" s="2">
        <v>2765</v>
      </c>
      <c r="U194" s="2">
        <v>2804</v>
      </c>
      <c r="V194" s="2">
        <v>2780</v>
      </c>
      <c r="W194" s="2">
        <v>2869</v>
      </c>
      <c r="X194" s="2">
        <v>2817</v>
      </c>
      <c r="Y194" s="2">
        <v>2787</v>
      </c>
      <c r="Z194" s="2">
        <v>2319</v>
      </c>
      <c r="AA194" s="2">
        <v>2697</v>
      </c>
      <c r="AB194" s="2">
        <v>2909</v>
      </c>
      <c r="AC194" s="2">
        <v>2985</v>
      </c>
      <c r="AD194" s="2">
        <v>2866</v>
      </c>
      <c r="AE194" s="2">
        <v>3242</v>
      </c>
      <c r="AF194" s="2">
        <v>3271</v>
      </c>
      <c r="AG194" s="2">
        <v>3280</v>
      </c>
      <c r="AH194" s="2">
        <v>3247</v>
      </c>
      <c r="AI194" s="2">
        <v>3410</v>
      </c>
      <c r="AJ194" s="2">
        <v>3273</v>
      </c>
      <c r="AK194" s="2">
        <v>3533</v>
      </c>
      <c r="AL194" s="2">
        <v>3467</v>
      </c>
      <c r="AM194" s="2">
        <v>3485</v>
      </c>
      <c r="AN194" s="2">
        <v>3600</v>
      </c>
      <c r="AO194" s="2">
        <v>3657</v>
      </c>
      <c r="AP194" s="2">
        <v>3629</v>
      </c>
      <c r="AQ194" s="2">
        <v>3783</v>
      </c>
      <c r="AR194" s="2">
        <v>3917</v>
      </c>
      <c r="AS194" s="2">
        <v>4060</v>
      </c>
      <c r="AT194" s="2">
        <v>4017</v>
      </c>
      <c r="AU194" s="2">
        <v>4124</v>
      </c>
      <c r="AV194" s="2">
        <v>4195</v>
      </c>
      <c r="AW194" s="2">
        <v>4377</v>
      </c>
      <c r="AX194" s="2">
        <v>4415</v>
      </c>
      <c r="AY194" s="2">
        <v>4368</v>
      </c>
      <c r="AZ194" s="2">
        <v>4394</v>
      </c>
      <c r="BA194" s="2">
        <v>4573</v>
      </c>
      <c r="BB194" s="2">
        <v>4624</v>
      </c>
      <c r="BC194" s="2">
        <v>4746</v>
      </c>
      <c r="BD194" s="2">
        <v>4677</v>
      </c>
      <c r="BE194" s="2">
        <v>4628</v>
      </c>
      <c r="BF194" s="2">
        <v>4707</v>
      </c>
      <c r="BG194" s="2">
        <v>4737</v>
      </c>
      <c r="BH194" s="2">
        <v>4677</v>
      </c>
      <c r="BI194" s="2">
        <v>4673</v>
      </c>
      <c r="BJ194" s="2">
        <v>4718</v>
      </c>
      <c r="BK194" s="2">
        <v>4747</v>
      </c>
      <c r="BL194" s="2">
        <v>4690</v>
      </c>
      <c r="BM194" s="2">
        <v>4717</v>
      </c>
      <c r="BN194" s="2">
        <v>4572</v>
      </c>
      <c r="BO194" s="2">
        <v>4547</v>
      </c>
      <c r="BP194" s="2">
        <v>4479</v>
      </c>
      <c r="BQ194" s="2">
        <v>4518</v>
      </c>
      <c r="BR194" s="2">
        <v>4536</v>
      </c>
      <c r="BS194" s="2">
        <v>4480</v>
      </c>
      <c r="BT194" s="2">
        <v>4554</v>
      </c>
      <c r="BU194" s="2">
        <v>4672</v>
      </c>
      <c r="BV194" s="2">
        <v>4706</v>
      </c>
      <c r="BW194" s="2">
        <v>4751</v>
      </c>
      <c r="BX194" s="2">
        <v>4699</v>
      </c>
      <c r="BY194" s="2">
        <v>4757</v>
      </c>
      <c r="BZ194" s="2">
        <v>4717</v>
      </c>
      <c r="CA194" s="2">
        <v>4793</v>
      </c>
      <c r="CB194" s="2">
        <v>4702</v>
      </c>
      <c r="CC194" s="2">
        <v>4707</v>
      </c>
      <c r="CD194" s="2">
        <v>4814</v>
      </c>
    </row>
    <row r="195" spans="1:82" x14ac:dyDescent="0.25">
      <c r="A195" s="2" t="str">
        <f>"74 jaar"</f>
        <v>74 jaar</v>
      </c>
      <c r="B195" s="2">
        <v>2059</v>
      </c>
      <c r="C195" s="2">
        <v>1873</v>
      </c>
      <c r="D195" s="2">
        <v>1830</v>
      </c>
      <c r="E195" s="2">
        <v>2676</v>
      </c>
      <c r="F195" s="2">
        <v>3517</v>
      </c>
      <c r="G195" s="2">
        <v>3561</v>
      </c>
      <c r="H195" s="2">
        <v>3246</v>
      </c>
      <c r="I195" s="2">
        <v>3207</v>
      </c>
      <c r="J195" s="2">
        <v>3234</v>
      </c>
      <c r="K195" s="2">
        <v>3114</v>
      </c>
      <c r="L195" s="2">
        <v>3035</v>
      </c>
      <c r="M195" s="2">
        <v>2953</v>
      </c>
      <c r="N195" s="2">
        <v>2975</v>
      </c>
      <c r="O195" s="2">
        <v>2895</v>
      </c>
      <c r="P195" s="2">
        <v>2965</v>
      </c>
      <c r="Q195" s="2">
        <v>2897</v>
      </c>
      <c r="R195" s="2">
        <v>2906</v>
      </c>
      <c r="S195" s="2">
        <v>2728</v>
      </c>
      <c r="T195" s="2">
        <v>2770</v>
      </c>
      <c r="U195" s="2">
        <v>2666</v>
      </c>
      <c r="V195" s="2">
        <v>2722</v>
      </c>
      <c r="W195" s="2">
        <v>2673</v>
      </c>
      <c r="X195" s="2">
        <v>2734</v>
      </c>
      <c r="Y195" s="2">
        <v>2697</v>
      </c>
      <c r="Z195" s="2">
        <v>2666</v>
      </c>
      <c r="AA195" s="2">
        <v>2227</v>
      </c>
      <c r="AB195" s="2">
        <v>2598</v>
      </c>
      <c r="AC195" s="2">
        <v>2787</v>
      </c>
      <c r="AD195" s="2">
        <v>2870</v>
      </c>
      <c r="AE195" s="2">
        <v>2759</v>
      </c>
      <c r="AF195" s="2">
        <v>3117</v>
      </c>
      <c r="AG195" s="2">
        <v>3145</v>
      </c>
      <c r="AH195" s="2">
        <v>3152</v>
      </c>
      <c r="AI195" s="2">
        <v>3125</v>
      </c>
      <c r="AJ195" s="2">
        <v>3284</v>
      </c>
      <c r="AK195" s="2">
        <v>3151</v>
      </c>
      <c r="AL195" s="2">
        <v>3406</v>
      </c>
      <c r="AM195" s="2">
        <v>3342</v>
      </c>
      <c r="AN195" s="2">
        <v>3360</v>
      </c>
      <c r="AO195" s="2">
        <v>3470</v>
      </c>
      <c r="AP195" s="2">
        <v>3526</v>
      </c>
      <c r="AQ195" s="2">
        <v>3502</v>
      </c>
      <c r="AR195" s="2">
        <v>3653</v>
      </c>
      <c r="AS195" s="2">
        <v>3785</v>
      </c>
      <c r="AT195" s="2">
        <v>3926</v>
      </c>
      <c r="AU195" s="2">
        <v>3888</v>
      </c>
      <c r="AV195" s="2">
        <v>3990</v>
      </c>
      <c r="AW195" s="2">
        <v>4061</v>
      </c>
      <c r="AX195" s="2">
        <v>4239</v>
      </c>
      <c r="AY195" s="2">
        <v>4278</v>
      </c>
      <c r="AZ195" s="2">
        <v>4232</v>
      </c>
      <c r="BA195" s="2">
        <v>4257</v>
      </c>
      <c r="BB195" s="2">
        <v>4435</v>
      </c>
      <c r="BC195" s="2">
        <v>4488</v>
      </c>
      <c r="BD195" s="2">
        <v>4610</v>
      </c>
      <c r="BE195" s="2">
        <v>4543</v>
      </c>
      <c r="BF195" s="2">
        <v>4496</v>
      </c>
      <c r="BG195" s="2">
        <v>4575</v>
      </c>
      <c r="BH195" s="2">
        <v>4606</v>
      </c>
      <c r="BI195" s="2">
        <v>4548</v>
      </c>
      <c r="BJ195" s="2">
        <v>4547</v>
      </c>
      <c r="BK195" s="2">
        <v>4592</v>
      </c>
      <c r="BL195" s="2">
        <v>4622</v>
      </c>
      <c r="BM195" s="2">
        <v>4567</v>
      </c>
      <c r="BN195" s="2">
        <v>4596</v>
      </c>
      <c r="BO195" s="2">
        <v>4454</v>
      </c>
      <c r="BP195" s="2">
        <v>4429</v>
      </c>
      <c r="BQ195" s="2">
        <v>4366</v>
      </c>
      <c r="BR195" s="2">
        <v>4405</v>
      </c>
      <c r="BS195" s="2">
        <v>4423</v>
      </c>
      <c r="BT195" s="2">
        <v>4368</v>
      </c>
      <c r="BU195" s="2">
        <v>4442</v>
      </c>
      <c r="BV195" s="2">
        <v>4559</v>
      </c>
      <c r="BW195" s="2">
        <v>4594</v>
      </c>
      <c r="BX195" s="2">
        <v>4639</v>
      </c>
      <c r="BY195" s="2">
        <v>4588</v>
      </c>
      <c r="BZ195" s="2">
        <v>4647</v>
      </c>
      <c r="CA195" s="2">
        <v>4607</v>
      </c>
      <c r="CB195" s="2">
        <v>4683</v>
      </c>
      <c r="CC195" s="2">
        <v>4596</v>
      </c>
      <c r="CD195" s="2">
        <v>4601</v>
      </c>
    </row>
    <row r="196" spans="1:82" x14ac:dyDescent="0.25">
      <c r="A196" s="2" t="str">
        <f>"75 jaar"</f>
        <v>75 jaar</v>
      </c>
      <c r="B196" s="2">
        <v>2415</v>
      </c>
      <c r="C196" s="2">
        <v>1927</v>
      </c>
      <c r="D196" s="2">
        <v>1761</v>
      </c>
      <c r="E196" s="2">
        <v>1702</v>
      </c>
      <c r="F196" s="2">
        <v>2534</v>
      </c>
      <c r="G196" s="2">
        <v>3310</v>
      </c>
      <c r="H196" s="2">
        <v>3369</v>
      </c>
      <c r="I196" s="2">
        <v>3062</v>
      </c>
      <c r="J196" s="2">
        <v>3045</v>
      </c>
      <c r="K196" s="2">
        <v>3066</v>
      </c>
      <c r="L196" s="2">
        <v>2945</v>
      </c>
      <c r="M196" s="2">
        <v>2876</v>
      </c>
      <c r="N196" s="2">
        <v>2813</v>
      </c>
      <c r="O196" s="2">
        <v>2817</v>
      </c>
      <c r="P196" s="2">
        <v>2757</v>
      </c>
      <c r="Q196" s="2">
        <v>2841</v>
      </c>
      <c r="R196" s="2">
        <v>2770</v>
      </c>
      <c r="S196" s="2">
        <v>2777</v>
      </c>
      <c r="T196" s="2">
        <v>2611</v>
      </c>
      <c r="U196" s="2">
        <v>2659</v>
      </c>
      <c r="V196" s="2">
        <v>2570</v>
      </c>
      <c r="W196" s="2">
        <v>2626</v>
      </c>
      <c r="X196" s="2">
        <v>2554</v>
      </c>
      <c r="Y196" s="2">
        <v>2619</v>
      </c>
      <c r="Z196" s="2">
        <v>2569</v>
      </c>
      <c r="AA196" s="2">
        <v>2542</v>
      </c>
      <c r="AB196" s="2">
        <v>2142</v>
      </c>
      <c r="AC196" s="2">
        <v>2501</v>
      </c>
      <c r="AD196" s="2">
        <v>2681</v>
      </c>
      <c r="AE196" s="2">
        <v>2762</v>
      </c>
      <c r="AF196" s="2">
        <v>2658</v>
      </c>
      <c r="AG196" s="2">
        <v>3002</v>
      </c>
      <c r="AH196" s="2">
        <v>3033</v>
      </c>
      <c r="AI196" s="2">
        <v>3038</v>
      </c>
      <c r="AJ196" s="2">
        <v>3014</v>
      </c>
      <c r="AK196" s="2">
        <v>3169</v>
      </c>
      <c r="AL196" s="2">
        <v>3040</v>
      </c>
      <c r="AM196" s="2">
        <v>3291</v>
      </c>
      <c r="AN196" s="2">
        <v>3230</v>
      </c>
      <c r="AO196" s="2">
        <v>3252</v>
      </c>
      <c r="AP196" s="2">
        <v>3357</v>
      </c>
      <c r="AQ196" s="2">
        <v>3413</v>
      </c>
      <c r="AR196" s="2">
        <v>3395</v>
      </c>
      <c r="AS196" s="2">
        <v>3540</v>
      </c>
      <c r="AT196" s="2">
        <v>3669</v>
      </c>
      <c r="AU196" s="2">
        <v>3809</v>
      </c>
      <c r="AV196" s="2">
        <v>3775</v>
      </c>
      <c r="AW196" s="2">
        <v>3874</v>
      </c>
      <c r="AX196" s="2">
        <v>3944</v>
      </c>
      <c r="AY196" s="2">
        <v>4119</v>
      </c>
      <c r="AZ196" s="2">
        <v>4159</v>
      </c>
      <c r="BA196" s="2">
        <v>4116</v>
      </c>
      <c r="BB196" s="2">
        <v>4140</v>
      </c>
      <c r="BC196" s="2">
        <v>4316</v>
      </c>
      <c r="BD196" s="2">
        <v>4367</v>
      </c>
      <c r="BE196" s="2">
        <v>4491</v>
      </c>
      <c r="BF196" s="2">
        <v>4428</v>
      </c>
      <c r="BG196" s="2">
        <v>4383</v>
      </c>
      <c r="BH196" s="2">
        <v>4461</v>
      </c>
      <c r="BI196" s="2">
        <v>4492</v>
      </c>
      <c r="BJ196" s="2">
        <v>4439</v>
      </c>
      <c r="BK196" s="2">
        <v>4439</v>
      </c>
      <c r="BL196" s="2">
        <v>4483</v>
      </c>
      <c r="BM196" s="2">
        <v>4514</v>
      </c>
      <c r="BN196" s="2">
        <v>4462</v>
      </c>
      <c r="BO196" s="2">
        <v>4492</v>
      </c>
      <c r="BP196" s="2">
        <v>4355</v>
      </c>
      <c r="BQ196" s="2">
        <v>4331</v>
      </c>
      <c r="BR196" s="2">
        <v>4270</v>
      </c>
      <c r="BS196" s="2">
        <v>4309</v>
      </c>
      <c r="BT196" s="2">
        <v>4329</v>
      </c>
      <c r="BU196" s="2">
        <v>4276</v>
      </c>
      <c r="BV196" s="2">
        <v>4350</v>
      </c>
      <c r="BW196" s="2">
        <v>4469</v>
      </c>
      <c r="BX196" s="2">
        <v>4505</v>
      </c>
      <c r="BY196" s="2">
        <v>4549</v>
      </c>
      <c r="BZ196" s="2">
        <v>4498</v>
      </c>
      <c r="CA196" s="2">
        <v>4558</v>
      </c>
      <c r="CB196" s="2">
        <v>4519</v>
      </c>
      <c r="CC196" s="2">
        <v>4596</v>
      </c>
      <c r="CD196" s="2">
        <v>4509</v>
      </c>
    </row>
    <row r="197" spans="1:82" x14ac:dyDescent="0.25">
      <c r="A197" s="2" t="str">
        <f>"76 jaar"</f>
        <v>76 jaar</v>
      </c>
      <c r="B197" s="2">
        <v>2734</v>
      </c>
      <c r="C197" s="2">
        <v>2247</v>
      </c>
      <c r="D197" s="2">
        <v>1798</v>
      </c>
      <c r="E197" s="2">
        <v>1657</v>
      </c>
      <c r="F197" s="2">
        <v>1593</v>
      </c>
      <c r="G197" s="2">
        <v>2369</v>
      </c>
      <c r="H197" s="2">
        <v>3062</v>
      </c>
      <c r="I197" s="2">
        <v>3171</v>
      </c>
      <c r="J197" s="2">
        <v>2879</v>
      </c>
      <c r="K197" s="2">
        <v>2856</v>
      </c>
      <c r="L197" s="2">
        <v>2895</v>
      </c>
      <c r="M197" s="2">
        <v>2802</v>
      </c>
      <c r="N197" s="2">
        <v>2707</v>
      </c>
      <c r="O197" s="2">
        <v>2670</v>
      </c>
      <c r="P197" s="2">
        <v>2674</v>
      </c>
      <c r="Q197" s="2">
        <v>2618</v>
      </c>
      <c r="R197" s="2">
        <v>2692</v>
      </c>
      <c r="S197" s="2">
        <v>2649</v>
      </c>
      <c r="T197" s="2">
        <v>2652</v>
      </c>
      <c r="U197" s="2">
        <v>2510</v>
      </c>
      <c r="V197" s="2">
        <v>2546</v>
      </c>
      <c r="W197" s="2">
        <v>2467</v>
      </c>
      <c r="X197" s="2">
        <v>2500</v>
      </c>
      <c r="Y197" s="2">
        <v>2429</v>
      </c>
      <c r="Z197" s="2">
        <v>2512</v>
      </c>
      <c r="AA197" s="2">
        <v>2451</v>
      </c>
      <c r="AB197" s="2">
        <v>2445</v>
      </c>
      <c r="AC197" s="2">
        <v>2045</v>
      </c>
      <c r="AD197" s="2">
        <v>2402</v>
      </c>
      <c r="AE197" s="2">
        <v>2575</v>
      </c>
      <c r="AF197" s="2">
        <v>2655</v>
      </c>
      <c r="AG197" s="2">
        <v>2556</v>
      </c>
      <c r="AH197" s="2">
        <v>2888</v>
      </c>
      <c r="AI197" s="2">
        <v>2920</v>
      </c>
      <c r="AJ197" s="2">
        <v>2924</v>
      </c>
      <c r="AK197" s="2">
        <v>2906</v>
      </c>
      <c r="AL197" s="2">
        <v>3059</v>
      </c>
      <c r="AM197" s="2">
        <v>2934</v>
      </c>
      <c r="AN197" s="2">
        <v>3177</v>
      </c>
      <c r="AO197" s="2">
        <v>3121</v>
      </c>
      <c r="AP197" s="2">
        <v>3144</v>
      </c>
      <c r="AQ197" s="2">
        <v>3246</v>
      </c>
      <c r="AR197" s="2">
        <v>3299</v>
      </c>
      <c r="AS197" s="2">
        <v>3285</v>
      </c>
      <c r="AT197" s="2">
        <v>3429</v>
      </c>
      <c r="AU197" s="2">
        <v>3555</v>
      </c>
      <c r="AV197" s="2">
        <v>3694</v>
      </c>
      <c r="AW197" s="2">
        <v>3661</v>
      </c>
      <c r="AX197" s="2">
        <v>3761</v>
      </c>
      <c r="AY197" s="2">
        <v>3830</v>
      </c>
      <c r="AZ197" s="2">
        <v>4001</v>
      </c>
      <c r="BA197" s="2">
        <v>4041</v>
      </c>
      <c r="BB197" s="2">
        <v>4000</v>
      </c>
      <c r="BC197" s="2">
        <v>4026</v>
      </c>
      <c r="BD197" s="2">
        <v>4198</v>
      </c>
      <c r="BE197" s="2">
        <v>4250</v>
      </c>
      <c r="BF197" s="2">
        <v>4373</v>
      </c>
      <c r="BG197" s="2">
        <v>4312</v>
      </c>
      <c r="BH197" s="2">
        <v>4270</v>
      </c>
      <c r="BI197" s="2">
        <v>4347</v>
      </c>
      <c r="BJ197" s="2">
        <v>4379</v>
      </c>
      <c r="BK197" s="2">
        <v>4331</v>
      </c>
      <c r="BL197" s="2">
        <v>4331</v>
      </c>
      <c r="BM197" s="2">
        <v>4376</v>
      </c>
      <c r="BN197" s="2">
        <v>4407</v>
      </c>
      <c r="BO197" s="2">
        <v>4358</v>
      </c>
      <c r="BP197" s="2">
        <v>4388</v>
      </c>
      <c r="BQ197" s="2">
        <v>4257</v>
      </c>
      <c r="BR197" s="2">
        <v>4235</v>
      </c>
      <c r="BS197" s="2">
        <v>4175</v>
      </c>
      <c r="BT197" s="2">
        <v>4215</v>
      </c>
      <c r="BU197" s="2">
        <v>4236</v>
      </c>
      <c r="BV197" s="2">
        <v>4185</v>
      </c>
      <c r="BW197" s="2">
        <v>4258</v>
      </c>
      <c r="BX197" s="2">
        <v>4376</v>
      </c>
      <c r="BY197" s="2">
        <v>4413</v>
      </c>
      <c r="BZ197" s="2">
        <v>4459</v>
      </c>
      <c r="CA197" s="2">
        <v>4410</v>
      </c>
      <c r="CB197" s="2">
        <v>4470</v>
      </c>
      <c r="CC197" s="2">
        <v>4433</v>
      </c>
      <c r="CD197" s="2">
        <v>4512</v>
      </c>
    </row>
    <row r="198" spans="1:82" x14ac:dyDescent="0.25">
      <c r="A198" s="2" t="str">
        <f>"77 jaar"</f>
        <v>77 jaar</v>
      </c>
      <c r="B198" s="2">
        <v>2532</v>
      </c>
      <c r="C198" s="2">
        <v>2502</v>
      </c>
      <c r="D198" s="2">
        <v>2097</v>
      </c>
      <c r="E198" s="2">
        <v>1655</v>
      </c>
      <c r="F198" s="2">
        <v>1537</v>
      </c>
      <c r="G198" s="2">
        <v>1484</v>
      </c>
      <c r="H198" s="2">
        <v>2243</v>
      </c>
      <c r="I198" s="2">
        <v>2876</v>
      </c>
      <c r="J198" s="2">
        <v>2951</v>
      </c>
      <c r="K198" s="2">
        <v>2705</v>
      </c>
      <c r="L198" s="2">
        <v>2671</v>
      </c>
      <c r="M198" s="2">
        <v>2712</v>
      </c>
      <c r="N198" s="2">
        <v>2640</v>
      </c>
      <c r="O198" s="2">
        <v>2537</v>
      </c>
      <c r="P198" s="2">
        <v>2512</v>
      </c>
      <c r="Q198" s="2">
        <v>2532</v>
      </c>
      <c r="R198" s="2">
        <v>2465</v>
      </c>
      <c r="S198" s="2">
        <v>2560</v>
      </c>
      <c r="T198" s="2">
        <v>2500</v>
      </c>
      <c r="U198" s="2">
        <v>2538</v>
      </c>
      <c r="V198" s="2">
        <v>2408</v>
      </c>
      <c r="W198" s="2">
        <v>2423</v>
      </c>
      <c r="X198" s="2">
        <v>2338</v>
      </c>
      <c r="Y198" s="2">
        <v>2378</v>
      </c>
      <c r="Z198" s="2">
        <v>2291</v>
      </c>
      <c r="AA198" s="2">
        <v>2391</v>
      </c>
      <c r="AB198" s="2">
        <v>2326</v>
      </c>
      <c r="AC198" s="2">
        <v>2322</v>
      </c>
      <c r="AD198" s="2">
        <v>1949</v>
      </c>
      <c r="AE198" s="2">
        <v>2293</v>
      </c>
      <c r="AF198" s="2">
        <v>2452</v>
      </c>
      <c r="AG198" s="2">
        <v>2532</v>
      </c>
      <c r="AH198" s="2">
        <v>2441</v>
      </c>
      <c r="AI198" s="2">
        <v>2756</v>
      </c>
      <c r="AJ198" s="2">
        <v>2791</v>
      </c>
      <c r="AK198" s="2">
        <v>2794</v>
      </c>
      <c r="AL198" s="2">
        <v>2778</v>
      </c>
      <c r="AM198" s="2">
        <v>2927</v>
      </c>
      <c r="AN198" s="2">
        <v>2809</v>
      </c>
      <c r="AO198" s="2">
        <v>3043</v>
      </c>
      <c r="AP198" s="2">
        <v>2993</v>
      </c>
      <c r="AQ198" s="2">
        <v>3016</v>
      </c>
      <c r="AR198" s="2">
        <v>3117</v>
      </c>
      <c r="AS198" s="2">
        <v>3170</v>
      </c>
      <c r="AT198" s="2">
        <v>3159</v>
      </c>
      <c r="AU198" s="2">
        <v>3298</v>
      </c>
      <c r="AV198" s="2">
        <v>3422</v>
      </c>
      <c r="AW198" s="2">
        <v>3558</v>
      </c>
      <c r="AX198" s="2">
        <v>3527</v>
      </c>
      <c r="AY198" s="2">
        <v>3627</v>
      </c>
      <c r="AZ198" s="2">
        <v>3697</v>
      </c>
      <c r="BA198" s="2">
        <v>3861</v>
      </c>
      <c r="BB198" s="2">
        <v>3904</v>
      </c>
      <c r="BC198" s="2">
        <v>3867</v>
      </c>
      <c r="BD198" s="2">
        <v>3893</v>
      </c>
      <c r="BE198" s="2">
        <v>4061</v>
      </c>
      <c r="BF198" s="2">
        <v>4113</v>
      </c>
      <c r="BG198" s="2">
        <v>4237</v>
      </c>
      <c r="BH198" s="2">
        <v>4178</v>
      </c>
      <c r="BI198" s="2">
        <v>4139</v>
      </c>
      <c r="BJ198" s="2">
        <v>4216</v>
      </c>
      <c r="BK198" s="2">
        <v>4251</v>
      </c>
      <c r="BL198" s="2">
        <v>4203</v>
      </c>
      <c r="BM198" s="2">
        <v>4207</v>
      </c>
      <c r="BN198" s="2">
        <v>4253</v>
      </c>
      <c r="BO198" s="2">
        <v>4284</v>
      </c>
      <c r="BP198" s="2">
        <v>4239</v>
      </c>
      <c r="BQ198" s="2">
        <v>4270</v>
      </c>
      <c r="BR198" s="2">
        <v>4140</v>
      </c>
      <c r="BS198" s="2">
        <v>4120</v>
      </c>
      <c r="BT198" s="2">
        <v>4065</v>
      </c>
      <c r="BU198" s="2">
        <v>4104</v>
      </c>
      <c r="BV198" s="2">
        <v>4127</v>
      </c>
      <c r="BW198" s="2">
        <v>4078</v>
      </c>
      <c r="BX198" s="2">
        <v>4153</v>
      </c>
      <c r="BY198" s="2">
        <v>4270</v>
      </c>
      <c r="BZ198" s="2">
        <v>4307</v>
      </c>
      <c r="CA198" s="2">
        <v>4354</v>
      </c>
      <c r="CB198" s="2">
        <v>4308</v>
      </c>
      <c r="CC198" s="2">
        <v>4368</v>
      </c>
      <c r="CD198" s="2">
        <v>4334</v>
      </c>
    </row>
    <row r="199" spans="1:82" x14ac:dyDescent="0.25">
      <c r="A199" s="2" t="str">
        <f>"78 jaar"</f>
        <v>78 jaar</v>
      </c>
      <c r="B199" s="2">
        <v>2280</v>
      </c>
      <c r="C199" s="2">
        <v>2335</v>
      </c>
      <c r="D199" s="2">
        <v>2326</v>
      </c>
      <c r="E199" s="2">
        <v>1930</v>
      </c>
      <c r="F199" s="2">
        <v>1515</v>
      </c>
      <c r="G199" s="2">
        <v>1426</v>
      </c>
      <c r="H199" s="2">
        <v>1377</v>
      </c>
      <c r="I199" s="2">
        <v>2080</v>
      </c>
      <c r="J199" s="2">
        <v>2663</v>
      </c>
      <c r="K199" s="2">
        <v>2730</v>
      </c>
      <c r="L199" s="2">
        <v>2540</v>
      </c>
      <c r="M199" s="2">
        <v>2496</v>
      </c>
      <c r="N199" s="2">
        <v>2551</v>
      </c>
      <c r="O199" s="2">
        <v>2447</v>
      </c>
      <c r="P199" s="2">
        <v>2380</v>
      </c>
      <c r="Q199" s="2">
        <v>2354</v>
      </c>
      <c r="R199" s="2">
        <v>2387</v>
      </c>
      <c r="S199" s="2">
        <v>2339</v>
      </c>
      <c r="T199" s="2">
        <v>2404</v>
      </c>
      <c r="U199" s="2">
        <v>2353</v>
      </c>
      <c r="V199" s="2">
        <v>2416</v>
      </c>
      <c r="W199" s="2">
        <v>2263</v>
      </c>
      <c r="X199" s="2">
        <v>2300</v>
      </c>
      <c r="Y199" s="2">
        <v>2207</v>
      </c>
      <c r="Z199" s="2">
        <v>2267</v>
      </c>
      <c r="AA199" s="2">
        <v>2165</v>
      </c>
      <c r="AB199" s="2">
        <v>2258</v>
      </c>
      <c r="AC199" s="2">
        <v>2216</v>
      </c>
      <c r="AD199" s="2">
        <v>2207</v>
      </c>
      <c r="AE199" s="2">
        <v>1851</v>
      </c>
      <c r="AF199" s="2">
        <v>2182</v>
      </c>
      <c r="AG199" s="2">
        <v>2332</v>
      </c>
      <c r="AH199" s="2">
        <v>2412</v>
      </c>
      <c r="AI199" s="2">
        <v>2325</v>
      </c>
      <c r="AJ199" s="2">
        <v>2630</v>
      </c>
      <c r="AK199" s="2">
        <v>2664</v>
      </c>
      <c r="AL199" s="2">
        <v>2670</v>
      </c>
      <c r="AM199" s="2">
        <v>2656</v>
      </c>
      <c r="AN199" s="2">
        <v>2801</v>
      </c>
      <c r="AO199" s="2">
        <v>2689</v>
      </c>
      <c r="AP199" s="2">
        <v>2915</v>
      </c>
      <c r="AQ199" s="2">
        <v>2870</v>
      </c>
      <c r="AR199" s="2">
        <v>2894</v>
      </c>
      <c r="AS199" s="2">
        <v>2993</v>
      </c>
      <c r="AT199" s="2">
        <v>3044</v>
      </c>
      <c r="AU199" s="2">
        <v>3035</v>
      </c>
      <c r="AV199" s="2">
        <v>3171</v>
      </c>
      <c r="AW199" s="2">
        <v>3294</v>
      </c>
      <c r="AX199" s="2">
        <v>3427</v>
      </c>
      <c r="AY199" s="2">
        <v>3400</v>
      </c>
      <c r="AZ199" s="2">
        <v>3498</v>
      </c>
      <c r="BA199" s="2">
        <v>3566</v>
      </c>
      <c r="BB199" s="2">
        <v>3726</v>
      </c>
      <c r="BC199" s="2">
        <v>3774</v>
      </c>
      <c r="BD199" s="2">
        <v>3735</v>
      </c>
      <c r="BE199" s="2">
        <v>3762</v>
      </c>
      <c r="BF199" s="2">
        <v>3928</v>
      </c>
      <c r="BG199" s="2">
        <v>3980</v>
      </c>
      <c r="BH199" s="2">
        <v>4105</v>
      </c>
      <c r="BI199" s="2">
        <v>4051</v>
      </c>
      <c r="BJ199" s="2">
        <v>4015</v>
      </c>
      <c r="BK199" s="2">
        <v>4090</v>
      </c>
      <c r="BL199" s="2">
        <v>4125</v>
      </c>
      <c r="BM199" s="2">
        <v>4082</v>
      </c>
      <c r="BN199" s="2">
        <v>4086</v>
      </c>
      <c r="BO199" s="2">
        <v>4134</v>
      </c>
      <c r="BP199" s="2">
        <v>4164</v>
      </c>
      <c r="BQ199" s="2">
        <v>4124</v>
      </c>
      <c r="BR199" s="2">
        <v>4156</v>
      </c>
      <c r="BS199" s="2">
        <v>4031</v>
      </c>
      <c r="BT199" s="2">
        <v>4012</v>
      </c>
      <c r="BU199" s="2">
        <v>3958</v>
      </c>
      <c r="BV199" s="2">
        <v>3996</v>
      </c>
      <c r="BW199" s="2">
        <v>4020</v>
      </c>
      <c r="BX199" s="2">
        <v>3975</v>
      </c>
      <c r="BY199" s="2">
        <v>4050</v>
      </c>
      <c r="BZ199" s="2">
        <v>4165</v>
      </c>
      <c r="CA199" s="2">
        <v>4203</v>
      </c>
      <c r="CB199" s="2">
        <v>4252</v>
      </c>
      <c r="CC199" s="2">
        <v>4208</v>
      </c>
      <c r="CD199" s="2">
        <v>4267</v>
      </c>
    </row>
    <row r="200" spans="1:82" x14ac:dyDescent="0.25">
      <c r="A200" s="2" t="str">
        <f>"79 jaar"</f>
        <v>79 jaar</v>
      </c>
      <c r="B200" s="2">
        <v>2098</v>
      </c>
      <c r="C200" s="2">
        <v>2108</v>
      </c>
      <c r="D200" s="2">
        <v>2121</v>
      </c>
      <c r="E200" s="2">
        <v>2132</v>
      </c>
      <c r="F200" s="2">
        <v>1782</v>
      </c>
      <c r="G200" s="2">
        <v>1406</v>
      </c>
      <c r="H200" s="2">
        <v>1305</v>
      </c>
      <c r="I200" s="2">
        <v>1266</v>
      </c>
      <c r="J200" s="2">
        <v>1906</v>
      </c>
      <c r="K200" s="2">
        <v>2464</v>
      </c>
      <c r="L200" s="2">
        <v>2567</v>
      </c>
      <c r="M200" s="2">
        <v>2362</v>
      </c>
      <c r="N200" s="2">
        <v>2324</v>
      </c>
      <c r="O200" s="2">
        <v>2386</v>
      </c>
      <c r="P200" s="2">
        <v>2277</v>
      </c>
      <c r="Q200" s="2">
        <v>2246</v>
      </c>
      <c r="R200" s="2">
        <v>2196</v>
      </c>
      <c r="S200" s="2">
        <v>2248</v>
      </c>
      <c r="T200" s="2">
        <v>2190</v>
      </c>
      <c r="U200" s="2">
        <v>2237</v>
      </c>
      <c r="V200" s="2">
        <v>2213</v>
      </c>
      <c r="W200" s="2">
        <v>2255</v>
      </c>
      <c r="X200" s="2">
        <v>2105</v>
      </c>
      <c r="Y200" s="2">
        <v>2163</v>
      </c>
      <c r="Z200" s="2">
        <v>2080</v>
      </c>
      <c r="AA200" s="2">
        <v>2136</v>
      </c>
      <c r="AB200" s="2">
        <v>2067</v>
      </c>
      <c r="AC200" s="2">
        <v>2121</v>
      </c>
      <c r="AD200" s="2">
        <v>2101</v>
      </c>
      <c r="AE200" s="2">
        <v>2093</v>
      </c>
      <c r="AF200" s="2">
        <v>1756</v>
      </c>
      <c r="AG200" s="2">
        <v>2071</v>
      </c>
      <c r="AH200" s="2">
        <v>2216</v>
      </c>
      <c r="AI200" s="2">
        <v>2290</v>
      </c>
      <c r="AJ200" s="2">
        <v>2211</v>
      </c>
      <c r="AK200" s="2">
        <v>2504</v>
      </c>
      <c r="AL200" s="2">
        <v>2540</v>
      </c>
      <c r="AM200" s="2">
        <v>2545</v>
      </c>
      <c r="AN200" s="2">
        <v>2536</v>
      </c>
      <c r="AO200" s="2">
        <v>2677</v>
      </c>
      <c r="AP200" s="2">
        <v>2571</v>
      </c>
      <c r="AQ200" s="2">
        <v>2790</v>
      </c>
      <c r="AR200" s="2">
        <v>2749</v>
      </c>
      <c r="AS200" s="2">
        <v>2772</v>
      </c>
      <c r="AT200" s="2">
        <v>2869</v>
      </c>
      <c r="AU200" s="2">
        <v>2919</v>
      </c>
      <c r="AV200" s="2">
        <v>2914</v>
      </c>
      <c r="AW200" s="2">
        <v>3047</v>
      </c>
      <c r="AX200" s="2">
        <v>3169</v>
      </c>
      <c r="AY200" s="2">
        <v>3296</v>
      </c>
      <c r="AZ200" s="2">
        <v>3274</v>
      </c>
      <c r="BA200" s="2">
        <v>3371</v>
      </c>
      <c r="BB200" s="2">
        <v>3436</v>
      </c>
      <c r="BC200" s="2">
        <v>3591</v>
      </c>
      <c r="BD200" s="2">
        <v>3638</v>
      </c>
      <c r="BE200" s="2">
        <v>3602</v>
      </c>
      <c r="BF200" s="2">
        <v>3632</v>
      </c>
      <c r="BG200" s="2">
        <v>3793</v>
      </c>
      <c r="BH200" s="2">
        <v>3845</v>
      </c>
      <c r="BI200" s="2">
        <v>3969</v>
      </c>
      <c r="BJ200" s="2">
        <v>3919</v>
      </c>
      <c r="BK200" s="2">
        <v>3885</v>
      </c>
      <c r="BL200" s="2">
        <v>3960</v>
      </c>
      <c r="BM200" s="2">
        <v>3998</v>
      </c>
      <c r="BN200" s="2">
        <v>3960</v>
      </c>
      <c r="BO200" s="2">
        <v>3961</v>
      </c>
      <c r="BP200" s="2">
        <v>4010</v>
      </c>
      <c r="BQ200" s="2">
        <v>4041</v>
      </c>
      <c r="BR200" s="2">
        <v>4005</v>
      </c>
      <c r="BS200" s="2">
        <v>4033</v>
      </c>
      <c r="BT200" s="2">
        <v>3917</v>
      </c>
      <c r="BU200" s="2">
        <v>3897</v>
      </c>
      <c r="BV200" s="2">
        <v>3846</v>
      </c>
      <c r="BW200" s="2">
        <v>3887</v>
      </c>
      <c r="BX200" s="2">
        <v>3911</v>
      </c>
      <c r="BY200" s="2">
        <v>3868</v>
      </c>
      <c r="BZ200" s="2">
        <v>3946</v>
      </c>
      <c r="CA200" s="2">
        <v>4061</v>
      </c>
      <c r="CB200" s="2">
        <v>4100</v>
      </c>
      <c r="CC200" s="2">
        <v>4148</v>
      </c>
      <c r="CD200" s="2">
        <v>4105</v>
      </c>
    </row>
    <row r="201" spans="1:82" x14ac:dyDescent="0.25">
      <c r="A201" s="2" t="str">
        <f>"80 jaar"</f>
        <v>80 jaar</v>
      </c>
      <c r="B201" s="2">
        <v>1870</v>
      </c>
      <c r="C201" s="2">
        <v>1876</v>
      </c>
      <c r="D201" s="2">
        <v>1932</v>
      </c>
      <c r="E201" s="2">
        <v>1934</v>
      </c>
      <c r="F201" s="2">
        <v>1961</v>
      </c>
      <c r="G201" s="2">
        <v>1625</v>
      </c>
      <c r="H201" s="2">
        <v>1280</v>
      </c>
      <c r="I201" s="2">
        <v>1183</v>
      </c>
      <c r="J201" s="2">
        <v>1160</v>
      </c>
      <c r="K201" s="2">
        <v>1749</v>
      </c>
      <c r="L201" s="2">
        <v>2256</v>
      </c>
      <c r="M201" s="2">
        <v>2364</v>
      </c>
      <c r="N201" s="2">
        <v>2158</v>
      </c>
      <c r="O201" s="2">
        <v>2143</v>
      </c>
      <c r="P201" s="2">
        <v>2224</v>
      </c>
      <c r="Q201" s="2">
        <v>2093</v>
      </c>
      <c r="R201" s="2">
        <v>2079</v>
      </c>
      <c r="S201" s="2">
        <v>2050</v>
      </c>
      <c r="T201" s="2">
        <v>2084</v>
      </c>
      <c r="U201" s="2">
        <v>2069</v>
      </c>
      <c r="V201" s="2">
        <v>2108</v>
      </c>
      <c r="W201" s="2">
        <v>2084</v>
      </c>
      <c r="X201" s="2">
        <v>2106</v>
      </c>
      <c r="Y201" s="2">
        <v>1999</v>
      </c>
      <c r="Z201" s="2">
        <v>2029</v>
      </c>
      <c r="AA201" s="2">
        <v>1936</v>
      </c>
      <c r="AB201" s="2">
        <v>2009</v>
      </c>
      <c r="AC201" s="2">
        <v>1947</v>
      </c>
      <c r="AD201" s="2">
        <v>1999</v>
      </c>
      <c r="AE201" s="2">
        <v>1982</v>
      </c>
      <c r="AF201" s="2">
        <v>1978</v>
      </c>
      <c r="AG201" s="2">
        <v>1659</v>
      </c>
      <c r="AH201" s="2">
        <v>1959</v>
      </c>
      <c r="AI201" s="2">
        <v>2097</v>
      </c>
      <c r="AJ201" s="2">
        <v>2171</v>
      </c>
      <c r="AK201" s="2">
        <v>2096</v>
      </c>
      <c r="AL201" s="2">
        <v>2377</v>
      </c>
      <c r="AM201" s="2">
        <v>2414</v>
      </c>
      <c r="AN201" s="2">
        <v>2420</v>
      </c>
      <c r="AO201" s="2">
        <v>2415</v>
      </c>
      <c r="AP201" s="2">
        <v>2549</v>
      </c>
      <c r="AQ201" s="2">
        <v>2451</v>
      </c>
      <c r="AR201" s="2">
        <v>2661</v>
      </c>
      <c r="AS201" s="2">
        <v>2625</v>
      </c>
      <c r="AT201" s="2">
        <v>2647</v>
      </c>
      <c r="AU201" s="2">
        <v>2745</v>
      </c>
      <c r="AV201" s="2">
        <v>2792</v>
      </c>
      <c r="AW201" s="2">
        <v>2790</v>
      </c>
      <c r="AX201" s="2">
        <v>2919</v>
      </c>
      <c r="AY201" s="2">
        <v>3038</v>
      </c>
      <c r="AZ201" s="2">
        <v>3160</v>
      </c>
      <c r="BA201" s="2">
        <v>3142</v>
      </c>
      <c r="BB201" s="2">
        <v>3234</v>
      </c>
      <c r="BC201" s="2">
        <v>3297</v>
      </c>
      <c r="BD201" s="2">
        <v>3452</v>
      </c>
      <c r="BE201" s="2">
        <v>3498</v>
      </c>
      <c r="BF201" s="2">
        <v>3462</v>
      </c>
      <c r="BG201" s="2">
        <v>3491</v>
      </c>
      <c r="BH201" s="2">
        <v>3651</v>
      </c>
      <c r="BI201" s="2">
        <v>3703</v>
      </c>
      <c r="BJ201" s="2">
        <v>3827</v>
      </c>
      <c r="BK201" s="2">
        <v>3782</v>
      </c>
      <c r="BL201" s="2">
        <v>3748</v>
      </c>
      <c r="BM201" s="2">
        <v>3824</v>
      </c>
      <c r="BN201" s="2">
        <v>3863</v>
      </c>
      <c r="BO201" s="2">
        <v>3827</v>
      </c>
      <c r="BP201" s="2">
        <v>3829</v>
      </c>
      <c r="BQ201" s="2">
        <v>3879</v>
      </c>
      <c r="BR201" s="2">
        <v>3910</v>
      </c>
      <c r="BS201" s="2">
        <v>3876</v>
      </c>
      <c r="BT201" s="2">
        <v>3907</v>
      </c>
      <c r="BU201" s="2">
        <v>3799</v>
      </c>
      <c r="BV201" s="2">
        <v>3778</v>
      </c>
      <c r="BW201" s="2">
        <v>3731</v>
      </c>
      <c r="BX201" s="2">
        <v>3775</v>
      </c>
      <c r="BY201" s="2">
        <v>3799</v>
      </c>
      <c r="BZ201" s="2">
        <v>3758</v>
      </c>
      <c r="CA201" s="2">
        <v>3835</v>
      </c>
      <c r="CB201" s="2">
        <v>3950</v>
      </c>
      <c r="CC201" s="2">
        <v>3988</v>
      </c>
      <c r="CD201" s="2">
        <v>4035</v>
      </c>
    </row>
    <row r="202" spans="1:82" x14ac:dyDescent="0.25">
      <c r="A202" s="2" t="str">
        <f>"81 jaar"</f>
        <v>81 jaar</v>
      </c>
      <c r="B202" s="2">
        <v>1641</v>
      </c>
      <c r="C202" s="2">
        <v>1691</v>
      </c>
      <c r="D202" s="2">
        <v>1684</v>
      </c>
      <c r="E202" s="2">
        <v>1747</v>
      </c>
      <c r="F202" s="2">
        <v>1753</v>
      </c>
      <c r="G202" s="2">
        <v>1788</v>
      </c>
      <c r="H202" s="2">
        <v>1497</v>
      </c>
      <c r="I202" s="2">
        <v>1164</v>
      </c>
      <c r="J202" s="2">
        <v>1089</v>
      </c>
      <c r="K202" s="2">
        <v>1035</v>
      </c>
      <c r="L202" s="2">
        <v>1585</v>
      </c>
      <c r="M202" s="2">
        <v>2074</v>
      </c>
      <c r="N202" s="2">
        <v>2187</v>
      </c>
      <c r="O202" s="2">
        <v>1989</v>
      </c>
      <c r="P202" s="2">
        <v>1989</v>
      </c>
      <c r="Q202" s="2">
        <v>2037</v>
      </c>
      <c r="R202" s="2">
        <v>1926</v>
      </c>
      <c r="S202" s="2">
        <v>1935</v>
      </c>
      <c r="T202" s="2">
        <v>1905</v>
      </c>
      <c r="U202" s="2">
        <v>1935</v>
      </c>
      <c r="V202" s="2">
        <v>1914</v>
      </c>
      <c r="W202" s="2">
        <v>1974</v>
      </c>
      <c r="X202" s="2">
        <v>1930</v>
      </c>
      <c r="Y202" s="2">
        <v>1976</v>
      </c>
      <c r="Z202" s="2">
        <v>1845</v>
      </c>
      <c r="AA202" s="2">
        <v>1897</v>
      </c>
      <c r="AB202" s="2">
        <v>1818</v>
      </c>
      <c r="AC202" s="2">
        <v>1874</v>
      </c>
      <c r="AD202" s="2">
        <v>1819</v>
      </c>
      <c r="AE202" s="2">
        <v>1869</v>
      </c>
      <c r="AF202" s="2">
        <v>1854</v>
      </c>
      <c r="AG202" s="2">
        <v>1854</v>
      </c>
      <c r="AH202" s="2">
        <v>1555</v>
      </c>
      <c r="AI202" s="2">
        <v>1841</v>
      </c>
      <c r="AJ202" s="2">
        <v>1969</v>
      </c>
      <c r="AK202" s="2">
        <v>2042</v>
      </c>
      <c r="AL202" s="2">
        <v>1973</v>
      </c>
      <c r="AM202" s="2">
        <v>2238</v>
      </c>
      <c r="AN202" s="2">
        <v>2275</v>
      </c>
      <c r="AO202" s="2">
        <v>2283</v>
      </c>
      <c r="AP202" s="2">
        <v>2281</v>
      </c>
      <c r="AQ202" s="2">
        <v>2410</v>
      </c>
      <c r="AR202" s="2">
        <v>2319</v>
      </c>
      <c r="AS202" s="2">
        <v>2522</v>
      </c>
      <c r="AT202" s="2">
        <v>2490</v>
      </c>
      <c r="AU202" s="2">
        <v>2512</v>
      </c>
      <c r="AV202" s="2">
        <v>2607</v>
      </c>
      <c r="AW202" s="2">
        <v>2653</v>
      </c>
      <c r="AX202" s="2">
        <v>2655</v>
      </c>
      <c r="AY202" s="2">
        <v>2779</v>
      </c>
      <c r="AZ202" s="2">
        <v>2894</v>
      </c>
      <c r="BA202" s="2">
        <v>3012</v>
      </c>
      <c r="BB202" s="2">
        <v>2997</v>
      </c>
      <c r="BC202" s="2">
        <v>3087</v>
      </c>
      <c r="BD202" s="2">
        <v>3149</v>
      </c>
      <c r="BE202" s="2">
        <v>3302</v>
      </c>
      <c r="BF202" s="2">
        <v>3348</v>
      </c>
      <c r="BG202" s="2">
        <v>3315</v>
      </c>
      <c r="BH202" s="2">
        <v>3345</v>
      </c>
      <c r="BI202" s="2">
        <v>3501</v>
      </c>
      <c r="BJ202" s="2">
        <v>3551</v>
      </c>
      <c r="BK202" s="2">
        <v>3670</v>
      </c>
      <c r="BL202" s="2">
        <v>3632</v>
      </c>
      <c r="BM202" s="2">
        <v>3601</v>
      </c>
      <c r="BN202" s="2">
        <v>3676</v>
      </c>
      <c r="BO202" s="2">
        <v>3717</v>
      </c>
      <c r="BP202" s="2">
        <v>3682</v>
      </c>
      <c r="BQ202" s="2">
        <v>3687</v>
      </c>
      <c r="BR202" s="2">
        <v>3737</v>
      </c>
      <c r="BS202" s="2">
        <v>3771</v>
      </c>
      <c r="BT202" s="2">
        <v>3740</v>
      </c>
      <c r="BU202" s="2">
        <v>3770</v>
      </c>
      <c r="BV202" s="2">
        <v>3668</v>
      </c>
      <c r="BW202" s="2">
        <v>3650</v>
      </c>
      <c r="BX202" s="2">
        <v>3605</v>
      </c>
      <c r="BY202" s="2">
        <v>3650</v>
      </c>
      <c r="BZ202" s="2">
        <v>3676</v>
      </c>
      <c r="CA202" s="2">
        <v>3636</v>
      </c>
      <c r="CB202" s="2">
        <v>3712</v>
      </c>
      <c r="CC202" s="2">
        <v>3823</v>
      </c>
      <c r="CD202" s="2">
        <v>3867</v>
      </c>
    </row>
    <row r="203" spans="1:82" x14ac:dyDescent="0.25">
      <c r="A203" s="2" t="str">
        <f>"82 jaar"</f>
        <v>82 jaar</v>
      </c>
      <c r="B203" s="2">
        <v>1476</v>
      </c>
      <c r="C203" s="2">
        <v>1444</v>
      </c>
      <c r="D203" s="2">
        <v>1496</v>
      </c>
      <c r="E203" s="2">
        <v>1504</v>
      </c>
      <c r="F203" s="2">
        <v>1536</v>
      </c>
      <c r="G203" s="2">
        <v>1576</v>
      </c>
      <c r="H203" s="2">
        <v>1618</v>
      </c>
      <c r="I203" s="2">
        <v>1345</v>
      </c>
      <c r="J203" s="2">
        <v>1022</v>
      </c>
      <c r="K203" s="2">
        <v>995</v>
      </c>
      <c r="L203" s="2">
        <v>962</v>
      </c>
      <c r="M203" s="2">
        <v>1454</v>
      </c>
      <c r="N203" s="2">
        <v>1876</v>
      </c>
      <c r="O203" s="2">
        <v>2027</v>
      </c>
      <c r="P203" s="2">
        <v>1830</v>
      </c>
      <c r="Q203" s="2">
        <v>1819</v>
      </c>
      <c r="R203" s="2">
        <v>1886</v>
      </c>
      <c r="S203" s="2">
        <v>1744</v>
      </c>
      <c r="T203" s="2">
        <v>1774</v>
      </c>
      <c r="U203" s="2">
        <v>1753</v>
      </c>
      <c r="V203" s="2">
        <v>1754</v>
      </c>
      <c r="W203" s="2">
        <v>1770</v>
      </c>
      <c r="X203" s="2">
        <v>1836</v>
      </c>
      <c r="Y203" s="2">
        <v>1788</v>
      </c>
      <c r="Z203" s="2">
        <v>1838</v>
      </c>
      <c r="AA203" s="2">
        <v>1703</v>
      </c>
      <c r="AB203" s="2">
        <v>1767</v>
      </c>
      <c r="AC203" s="2">
        <v>1680</v>
      </c>
      <c r="AD203" s="2">
        <v>1736</v>
      </c>
      <c r="AE203" s="2">
        <v>1689</v>
      </c>
      <c r="AF203" s="2">
        <v>1738</v>
      </c>
      <c r="AG203" s="2">
        <v>1723</v>
      </c>
      <c r="AH203" s="2">
        <v>1723</v>
      </c>
      <c r="AI203" s="2">
        <v>1446</v>
      </c>
      <c r="AJ203" s="2">
        <v>1714</v>
      </c>
      <c r="AK203" s="2">
        <v>1837</v>
      </c>
      <c r="AL203" s="2">
        <v>1910</v>
      </c>
      <c r="AM203" s="2">
        <v>1845</v>
      </c>
      <c r="AN203" s="2">
        <v>2095</v>
      </c>
      <c r="AO203" s="2">
        <v>2133</v>
      </c>
      <c r="AP203" s="2">
        <v>2142</v>
      </c>
      <c r="AQ203" s="2">
        <v>2142</v>
      </c>
      <c r="AR203" s="2">
        <v>2266</v>
      </c>
      <c r="AS203" s="2">
        <v>2183</v>
      </c>
      <c r="AT203" s="2">
        <v>2377</v>
      </c>
      <c r="AU203" s="2">
        <v>2350</v>
      </c>
      <c r="AV203" s="2">
        <v>2370</v>
      </c>
      <c r="AW203" s="2">
        <v>2461</v>
      </c>
      <c r="AX203" s="2">
        <v>2506</v>
      </c>
      <c r="AY203" s="2">
        <v>2511</v>
      </c>
      <c r="AZ203" s="2">
        <v>2629</v>
      </c>
      <c r="BA203" s="2">
        <v>2741</v>
      </c>
      <c r="BB203" s="2">
        <v>2856</v>
      </c>
      <c r="BC203" s="2">
        <v>2845</v>
      </c>
      <c r="BD203" s="2">
        <v>2935</v>
      </c>
      <c r="BE203" s="2">
        <v>2995</v>
      </c>
      <c r="BF203" s="2">
        <v>3144</v>
      </c>
      <c r="BG203" s="2">
        <v>3191</v>
      </c>
      <c r="BH203" s="2">
        <v>3162</v>
      </c>
      <c r="BI203" s="2">
        <v>3190</v>
      </c>
      <c r="BJ203" s="2">
        <v>3338</v>
      </c>
      <c r="BK203" s="2">
        <v>3388</v>
      </c>
      <c r="BL203" s="2">
        <v>3505</v>
      </c>
      <c r="BM203" s="2">
        <v>3470</v>
      </c>
      <c r="BN203" s="2">
        <v>3443</v>
      </c>
      <c r="BO203" s="2">
        <v>3516</v>
      </c>
      <c r="BP203" s="2">
        <v>3559</v>
      </c>
      <c r="BQ203" s="2">
        <v>3528</v>
      </c>
      <c r="BR203" s="2">
        <v>3535</v>
      </c>
      <c r="BS203" s="2">
        <v>3582</v>
      </c>
      <c r="BT203" s="2">
        <v>3618</v>
      </c>
      <c r="BU203" s="2">
        <v>3591</v>
      </c>
      <c r="BV203" s="2">
        <v>3621</v>
      </c>
      <c r="BW203" s="2">
        <v>3525</v>
      </c>
      <c r="BX203" s="2">
        <v>3511</v>
      </c>
      <c r="BY203" s="2">
        <v>3470</v>
      </c>
      <c r="BZ203" s="2">
        <v>3513</v>
      </c>
      <c r="CA203" s="2">
        <v>3540</v>
      </c>
      <c r="CB203" s="2">
        <v>3502</v>
      </c>
      <c r="CC203" s="2">
        <v>3577</v>
      </c>
      <c r="CD203" s="2">
        <v>3683</v>
      </c>
    </row>
    <row r="204" spans="1:82" x14ac:dyDescent="0.25">
      <c r="A204" s="2" t="str">
        <f>"83 jaar"</f>
        <v>83 jaar</v>
      </c>
      <c r="B204" s="2">
        <v>1268</v>
      </c>
      <c r="C204" s="2">
        <v>1290</v>
      </c>
      <c r="D204" s="2">
        <v>1287</v>
      </c>
      <c r="E204" s="2">
        <v>1318</v>
      </c>
      <c r="F204" s="2">
        <v>1308</v>
      </c>
      <c r="G204" s="2">
        <v>1363</v>
      </c>
      <c r="H204" s="2">
        <v>1410</v>
      </c>
      <c r="I204" s="2">
        <v>1443</v>
      </c>
      <c r="J204" s="2">
        <v>1194</v>
      </c>
      <c r="K204" s="2">
        <v>893</v>
      </c>
      <c r="L204" s="2">
        <v>908</v>
      </c>
      <c r="M204" s="2">
        <v>878</v>
      </c>
      <c r="N204" s="2">
        <v>1305</v>
      </c>
      <c r="O204" s="2">
        <v>1676</v>
      </c>
      <c r="P204" s="2">
        <v>1827</v>
      </c>
      <c r="Q204" s="2">
        <v>1672</v>
      </c>
      <c r="R204" s="2">
        <v>1639</v>
      </c>
      <c r="S204" s="2">
        <v>1729</v>
      </c>
      <c r="T204" s="2">
        <v>1589</v>
      </c>
      <c r="U204" s="2">
        <v>1603</v>
      </c>
      <c r="V204" s="2">
        <v>1583</v>
      </c>
      <c r="W204" s="2">
        <v>1602</v>
      </c>
      <c r="X204" s="2">
        <v>1627</v>
      </c>
      <c r="Y204" s="2">
        <v>1669</v>
      </c>
      <c r="Z204" s="2">
        <v>1651</v>
      </c>
      <c r="AA204" s="2">
        <v>1687</v>
      </c>
      <c r="AB204" s="2">
        <v>1560</v>
      </c>
      <c r="AC204" s="2">
        <v>1619</v>
      </c>
      <c r="AD204" s="2">
        <v>1549</v>
      </c>
      <c r="AE204" s="2">
        <v>1601</v>
      </c>
      <c r="AF204" s="2">
        <v>1556</v>
      </c>
      <c r="AG204" s="2">
        <v>1603</v>
      </c>
      <c r="AH204" s="2">
        <v>1592</v>
      </c>
      <c r="AI204" s="2">
        <v>1593</v>
      </c>
      <c r="AJ204" s="2">
        <v>1340</v>
      </c>
      <c r="AK204" s="2">
        <v>1589</v>
      </c>
      <c r="AL204" s="2">
        <v>1705</v>
      </c>
      <c r="AM204" s="2">
        <v>1775</v>
      </c>
      <c r="AN204" s="2">
        <v>1715</v>
      </c>
      <c r="AO204" s="2">
        <v>1949</v>
      </c>
      <c r="AP204" s="2">
        <v>1987</v>
      </c>
      <c r="AQ204" s="2">
        <v>1998</v>
      </c>
      <c r="AR204" s="2">
        <v>2000</v>
      </c>
      <c r="AS204" s="2">
        <v>2117</v>
      </c>
      <c r="AT204" s="2">
        <v>2041</v>
      </c>
      <c r="AU204" s="2">
        <v>2224</v>
      </c>
      <c r="AV204" s="2">
        <v>2202</v>
      </c>
      <c r="AW204" s="2">
        <v>2222</v>
      </c>
      <c r="AX204" s="2">
        <v>2310</v>
      </c>
      <c r="AY204" s="2">
        <v>2353</v>
      </c>
      <c r="AZ204" s="2">
        <v>2361</v>
      </c>
      <c r="BA204" s="2">
        <v>2474</v>
      </c>
      <c r="BB204" s="2">
        <v>2584</v>
      </c>
      <c r="BC204" s="2">
        <v>2692</v>
      </c>
      <c r="BD204" s="2">
        <v>2681</v>
      </c>
      <c r="BE204" s="2">
        <v>2769</v>
      </c>
      <c r="BF204" s="2">
        <v>2827</v>
      </c>
      <c r="BG204" s="2">
        <v>2974</v>
      </c>
      <c r="BH204" s="2">
        <v>3019</v>
      </c>
      <c r="BI204" s="2">
        <v>2995</v>
      </c>
      <c r="BJ204" s="2">
        <v>3023</v>
      </c>
      <c r="BK204" s="2">
        <v>3168</v>
      </c>
      <c r="BL204" s="2">
        <v>3218</v>
      </c>
      <c r="BM204" s="2">
        <v>3329</v>
      </c>
      <c r="BN204" s="2">
        <v>3298</v>
      </c>
      <c r="BO204" s="2">
        <v>3277</v>
      </c>
      <c r="BP204" s="2">
        <v>3347</v>
      </c>
      <c r="BQ204" s="2">
        <v>3391</v>
      </c>
      <c r="BR204" s="2">
        <v>3361</v>
      </c>
      <c r="BS204" s="2">
        <v>3373</v>
      </c>
      <c r="BT204" s="2">
        <v>3422</v>
      </c>
      <c r="BU204" s="2">
        <v>3457</v>
      </c>
      <c r="BV204" s="2">
        <v>3432</v>
      </c>
      <c r="BW204" s="2">
        <v>3466</v>
      </c>
      <c r="BX204" s="2">
        <v>3372</v>
      </c>
      <c r="BY204" s="2">
        <v>3360</v>
      </c>
      <c r="BZ204" s="2">
        <v>3322</v>
      </c>
      <c r="CA204" s="2">
        <v>3368</v>
      </c>
      <c r="CB204" s="2">
        <v>3395</v>
      </c>
      <c r="CC204" s="2">
        <v>3361</v>
      </c>
      <c r="CD204" s="2">
        <v>3434</v>
      </c>
    </row>
    <row r="205" spans="1:82" x14ac:dyDescent="0.25">
      <c r="A205" s="2" t="str">
        <f>"84 jaar"</f>
        <v>84 jaar</v>
      </c>
      <c r="B205" s="2">
        <v>1117</v>
      </c>
      <c r="C205" s="2">
        <v>1103</v>
      </c>
      <c r="D205" s="2">
        <v>1127</v>
      </c>
      <c r="E205" s="2">
        <v>1119</v>
      </c>
      <c r="F205" s="2">
        <v>1152</v>
      </c>
      <c r="G205" s="2">
        <v>1166</v>
      </c>
      <c r="H205" s="2">
        <v>1193</v>
      </c>
      <c r="I205" s="2">
        <v>1228</v>
      </c>
      <c r="J205" s="2">
        <v>1275</v>
      </c>
      <c r="K205" s="2">
        <v>1046</v>
      </c>
      <c r="L205" s="2">
        <v>799</v>
      </c>
      <c r="M205" s="2">
        <v>796</v>
      </c>
      <c r="N205" s="2">
        <v>785</v>
      </c>
      <c r="O205" s="2">
        <v>1168</v>
      </c>
      <c r="P205" s="2">
        <v>1495</v>
      </c>
      <c r="Q205" s="2">
        <v>1622</v>
      </c>
      <c r="R205" s="2">
        <v>1510</v>
      </c>
      <c r="S205" s="2">
        <v>1467</v>
      </c>
      <c r="T205" s="2">
        <v>1558</v>
      </c>
      <c r="U205" s="2">
        <v>1423</v>
      </c>
      <c r="V205" s="2">
        <v>1483</v>
      </c>
      <c r="W205" s="2">
        <v>1450</v>
      </c>
      <c r="X205" s="2">
        <v>1466</v>
      </c>
      <c r="Y205" s="2">
        <v>1454</v>
      </c>
      <c r="Z205" s="2">
        <v>1528</v>
      </c>
      <c r="AA205" s="2">
        <v>1494</v>
      </c>
      <c r="AB205" s="2">
        <v>1539</v>
      </c>
      <c r="AC205" s="2">
        <v>1406</v>
      </c>
      <c r="AD205" s="2">
        <v>1485</v>
      </c>
      <c r="AE205" s="2">
        <v>1420</v>
      </c>
      <c r="AF205" s="2">
        <v>1473</v>
      </c>
      <c r="AG205" s="2">
        <v>1429</v>
      </c>
      <c r="AH205" s="2">
        <v>1476</v>
      </c>
      <c r="AI205" s="2">
        <v>1468</v>
      </c>
      <c r="AJ205" s="2">
        <v>1471</v>
      </c>
      <c r="AK205" s="2">
        <v>1237</v>
      </c>
      <c r="AL205" s="2">
        <v>1469</v>
      </c>
      <c r="AM205" s="2">
        <v>1577</v>
      </c>
      <c r="AN205" s="2">
        <v>1645</v>
      </c>
      <c r="AO205" s="2">
        <v>1592</v>
      </c>
      <c r="AP205" s="2">
        <v>1810</v>
      </c>
      <c r="AQ205" s="2">
        <v>1848</v>
      </c>
      <c r="AR205" s="2">
        <v>1860</v>
      </c>
      <c r="AS205" s="2">
        <v>1864</v>
      </c>
      <c r="AT205" s="2">
        <v>1974</v>
      </c>
      <c r="AU205" s="2">
        <v>1905</v>
      </c>
      <c r="AV205" s="2">
        <v>2078</v>
      </c>
      <c r="AW205" s="2">
        <v>2061</v>
      </c>
      <c r="AX205" s="2">
        <v>2080</v>
      </c>
      <c r="AY205" s="2">
        <v>2163</v>
      </c>
      <c r="AZ205" s="2">
        <v>2206</v>
      </c>
      <c r="BA205" s="2">
        <v>2215</v>
      </c>
      <c r="BB205" s="2">
        <v>2323</v>
      </c>
      <c r="BC205" s="2">
        <v>2427</v>
      </c>
      <c r="BD205" s="2">
        <v>2532</v>
      </c>
      <c r="BE205" s="2">
        <v>2523</v>
      </c>
      <c r="BF205" s="2">
        <v>2607</v>
      </c>
      <c r="BG205" s="2">
        <v>2666</v>
      </c>
      <c r="BH205" s="2">
        <v>2805</v>
      </c>
      <c r="BI205" s="2">
        <v>2850</v>
      </c>
      <c r="BJ205" s="2">
        <v>2828</v>
      </c>
      <c r="BK205" s="2">
        <v>2859</v>
      </c>
      <c r="BL205" s="2">
        <v>2998</v>
      </c>
      <c r="BM205" s="2">
        <v>3045</v>
      </c>
      <c r="BN205" s="2">
        <v>3155</v>
      </c>
      <c r="BO205" s="2">
        <v>3128</v>
      </c>
      <c r="BP205" s="2">
        <v>3106</v>
      </c>
      <c r="BQ205" s="2">
        <v>3178</v>
      </c>
      <c r="BR205" s="2">
        <v>3222</v>
      </c>
      <c r="BS205" s="2">
        <v>3196</v>
      </c>
      <c r="BT205" s="2">
        <v>3209</v>
      </c>
      <c r="BU205" s="2">
        <v>3258</v>
      </c>
      <c r="BV205" s="2">
        <v>3293</v>
      </c>
      <c r="BW205" s="2">
        <v>3272</v>
      </c>
      <c r="BX205" s="2">
        <v>3306</v>
      </c>
      <c r="BY205" s="2">
        <v>3217</v>
      </c>
      <c r="BZ205" s="2">
        <v>3209</v>
      </c>
      <c r="CA205" s="2">
        <v>3174</v>
      </c>
      <c r="CB205" s="2">
        <v>3220</v>
      </c>
      <c r="CC205" s="2">
        <v>3247</v>
      </c>
      <c r="CD205" s="2">
        <v>3217</v>
      </c>
    </row>
    <row r="206" spans="1:82" x14ac:dyDescent="0.25">
      <c r="A206" s="2" t="str">
        <f>"85 jaar"</f>
        <v>85 jaar</v>
      </c>
      <c r="B206" s="2">
        <v>917</v>
      </c>
      <c r="C206" s="2">
        <v>938</v>
      </c>
      <c r="D206" s="2">
        <v>961</v>
      </c>
      <c r="E206" s="2">
        <v>955</v>
      </c>
      <c r="F206" s="2">
        <v>946</v>
      </c>
      <c r="G206" s="2">
        <v>996</v>
      </c>
      <c r="H206" s="2">
        <v>1007</v>
      </c>
      <c r="I206" s="2">
        <v>1048</v>
      </c>
      <c r="J206" s="2">
        <v>1083</v>
      </c>
      <c r="K206" s="2">
        <v>1110</v>
      </c>
      <c r="L206" s="2">
        <v>900</v>
      </c>
      <c r="M206" s="2">
        <v>696</v>
      </c>
      <c r="N206" s="2">
        <v>703</v>
      </c>
      <c r="O206" s="2">
        <v>692</v>
      </c>
      <c r="P206" s="2">
        <v>1040</v>
      </c>
      <c r="Q206" s="2">
        <v>1337</v>
      </c>
      <c r="R206" s="2">
        <v>1434</v>
      </c>
      <c r="S206" s="2">
        <v>1362</v>
      </c>
      <c r="T206" s="2">
        <v>1267</v>
      </c>
      <c r="U206" s="2">
        <v>1400</v>
      </c>
      <c r="V206" s="2">
        <v>1275</v>
      </c>
      <c r="W206" s="2">
        <v>1340</v>
      </c>
      <c r="X206" s="2">
        <v>1286</v>
      </c>
      <c r="Y206" s="2">
        <v>1326</v>
      </c>
      <c r="Z206" s="2">
        <v>1306</v>
      </c>
      <c r="AA206" s="2">
        <v>1378</v>
      </c>
      <c r="AB206" s="2">
        <v>1345</v>
      </c>
      <c r="AC206" s="2">
        <v>1383</v>
      </c>
      <c r="AD206" s="2">
        <v>1273</v>
      </c>
      <c r="AE206" s="2">
        <v>1347</v>
      </c>
      <c r="AF206" s="2">
        <v>1289</v>
      </c>
      <c r="AG206" s="2">
        <v>1342</v>
      </c>
      <c r="AH206" s="2">
        <v>1302</v>
      </c>
      <c r="AI206" s="2">
        <v>1346</v>
      </c>
      <c r="AJ206" s="2">
        <v>1342</v>
      </c>
      <c r="AK206" s="2">
        <v>1344</v>
      </c>
      <c r="AL206" s="2">
        <v>1134</v>
      </c>
      <c r="AM206" s="2">
        <v>1347</v>
      </c>
      <c r="AN206" s="2">
        <v>1448</v>
      </c>
      <c r="AO206" s="2">
        <v>1510</v>
      </c>
      <c r="AP206" s="2">
        <v>1463</v>
      </c>
      <c r="AQ206" s="2">
        <v>1665</v>
      </c>
      <c r="AR206" s="2">
        <v>1701</v>
      </c>
      <c r="AS206" s="2">
        <v>1714</v>
      </c>
      <c r="AT206" s="2">
        <v>1720</v>
      </c>
      <c r="AU206" s="2">
        <v>1824</v>
      </c>
      <c r="AV206" s="2">
        <v>1762</v>
      </c>
      <c r="AW206" s="2">
        <v>1925</v>
      </c>
      <c r="AX206" s="2">
        <v>1909</v>
      </c>
      <c r="AY206" s="2">
        <v>1931</v>
      </c>
      <c r="AZ206" s="2">
        <v>2012</v>
      </c>
      <c r="BA206" s="2">
        <v>2052</v>
      </c>
      <c r="BB206" s="2">
        <v>2064</v>
      </c>
      <c r="BC206" s="2">
        <v>2163</v>
      </c>
      <c r="BD206" s="2">
        <v>2263</v>
      </c>
      <c r="BE206" s="2">
        <v>2365</v>
      </c>
      <c r="BF206" s="2">
        <v>2358</v>
      </c>
      <c r="BG206" s="2">
        <v>2437</v>
      </c>
      <c r="BH206" s="2">
        <v>2494</v>
      </c>
      <c r="BI206" s="2">
        <v>2626</v>
      </c>
      <c r="BJ206" s="2">
        <v>2671</v>
      </c>
      <c r="BK206" s="2">
        <v>2650</v>
      </c>
      <c r="BL206" s="2">
        <v>2682</v>
      </c>
      <c r="BM206" s="2">
        <v>2816</v>
      </c>
      <c r="BN206" s="2">
        <v>2863</v>
      </c>
      <c r="BO206" s="2">
        <v>2970</v>
      </c>
      <c r="BP206" s="2">
        <v>2949</v>
      </c>
      <c r="BQ206" s="2">
        <v>2930</v>
      </c>
      <c r="BR206" s="2">
        <v>3001</v>
      </c>
      <c r="BS206" s="2">
        <v>3044</v>
      </c>
      <c r="BT206" s="2">
        <v>3021</v>
      </c>
      <c r="BU206" s="2">
        <v>3036</v>
      </c>
      <c r="BV206" s="2">
        <v>3085</v>
      </c>
      <c r="BW206" s="2">
        <v>3120</v>
      </c>
      <c r="BX206" s="2">
        <v>3102</v>
      </c>
      <c r="BY206" s="2">
        <v>3137</v>
      </c>
      <c r="BZ206" s="2">
        <v>3054</v>
      </c>
      <c r="CA206" s="2">
        <v>3049</v>
      </c>
      <c r="CB206" s="2">
        <v>3018</v>
      </c>
      <c r="CC206" s="2">
        <v>3062</v>
      </c>
      <c r="CD206" s="2">
        <v>3091</v>
      </c>
    </row>
    <row r="207" spans="1:82" x14ac:dyDescent="0.25">
      <c r="A207" s="2" t="str">
        <f>"86 jaar"</f>
        <v>86 jaar</v>
      </c>
      <c r="B207" s="2">
        <v>774</v>
      </c>
      <c r="C207" s="2">
        <v>786</v>
      </c>
      <c r="D207" s="2">
        <v>796</v>
      </c>
      <c r="E207" s="2">
        <v>816</v>
      </c>
      <c r="F207" s="2">
        <v>813</v>
      </c>
      <c r="G207" s="2">
        <v>800</v>
      </c>
      <c r="H207" s="2">
        <v>851</v>
      </c>
      <c r="I207" s="2">
        <v>869</v>
      </c>
      <c r="J207" s="2">
        <v>900</v>
      </c>
      <c r="K207" s="2">
        <v>928</v>
      </c>
      <c r="L207" s="2">
        <v>970</v>
      </c>
      <c r="M207" s="2">
        <v>774</v>
      </c>
      <c r="N207" s="2">
        <v>592</v>
      </c>
      <c r="O207" s="2">
        <v>607</v>
      </c>
      <c r="P207" s="2">
        <v>605</v>
      </c>
      <c r="Q207" s="2">
        <v>911</v>
      </c>
      <c r="R207" s="2">
        <v>1173</v>
      </c>
      <c r="S207" s="2">
        <v>1264</v>
      </c>
      <c r="T207" s="2">
        <v>1205</v>
      </c>
      <c r="U207" s="2">
        <v>1100</v>
      </c>
      <c r="V207" s="2">
        <v>1223</v>
      </c>
      <c r="W207" s="2">
        <v>1136</v>
      </c>
      <c r="X207" s="2">
        <v>1184</v>
      </c>
      <c r="Y207" s="2">
        <v>1131</v>
      </c>
      <c r="Z207" s="2">
        <v>1184</v>
      </c>
      <c r="AA207" s="2">
        <v>1166</v>
      </c>
      <c r="AB207" s="2">
        <v>1230</v>
      </c>
      <c r="AC207" s="2">
        <v>1178</v>
      </c>
      <c r="AD207" s="2">
        <v>1236</v>
      </c>
      <c r="AE207" s="2">
        <v>1139</v>
      </c>
      <c r="AF207" s="2">
        <v>1206</v>
      </c>
      <c r="AG207" s="2">
        <v>1154</v>
      </c>
      <c r="AH207" s="2">
        <v>1204</v>
      </c>
      <c r="AI207" s="2">
        <v>1170</v>
      </c>
      <c r="AJ207" s="2">
        <v>1210</v>
      </c>
      <c r="AK207" s="2">
        <v>1209</v>
      </c>
      <c r="AL207" s="2">
        <v>1210</v>
      </c>
      <c r="AM207" s="2">
        <v>1025</v>
      </c>
      <c r="AN207" s="2">
        <v>1217</v>
      </c>
      <c r="AO207" s="2">
        <v>1313</v>
      </c>
      <c r="AP207" s="2">
        <v>1370</v>
      </c>
      <c r="AQ207" s="2">
        <v>1330</v>
      </c>
      <c r="AR207" s="2">
        <v>1514</v>
      </c>
      <c r="AS207" s="2">
        <v>1550</v>
      </c>
      <c r="AT207" s="2">
        <v>1561</v>
      </c>
      <c r="AU207" s="2">
        <v>1569</v>
      </c>
      <c r="AV207" s="2">
        <v>1666</v>
      </c>
      <c r="AW207" s="2">
        <v>1611</v>
      </c>
      <c r="AX207" s="2">
        <v>1762</v>
      </c>
      <c r="AY207" s="2">
        <v>1748</v>
      </c>
      <c r="AZ207" s="2">
        <v>1772</v>
      </c>
      <c r="BA207" s="2">
        <v>1846</v>
      </c>
      <c r="BB207" s="2">
        <v>1884</v>
      </c>
      <c r="BC207" s="2">
        <v>1900</v>
      </c>
      <c r="BD207" s="2">
        <v>1991</v>
      </c>
      <c r="BE207" s="2">
        <v>2086</v>
      </c>
      <c r="BF207" s="2">
        <v>2181</v>
      </c>
      <c r="BG207" s="2">
        <v>2175</v>
      </c>
      <c r="BH207" s="2">
        <v>2251</v>
      </c>
      <c r="BI207" s="2">
        <v>2305</v>
      </c>
      <c r="BJ207" s="2">
        <v>2430</v>
      </c>
      <c r="BK207" s="2">
        <v>2473</v>
      </c>
      <c r="BL207" s="2">
        <v>2455</v>
      </c>
      <c r="BM207" s="2">
        <v>2488</v>
      </c>
      <c r="BN207" s="2">
        <v>2615</v>
      </c>
      <c r="BO207" s="2">
        <v>2661</v>
      </c>
      <c r="BP207" s="2">
        <v>2764</v>
      </c>
      <c r="BQ207" s="2">
        <v>2746</v>
      </c>
      <c r="BR207" s="2">
        <v>2731</v>
      </c>
      <c r="BS207" s="2">
        <v>2799</v>
      </c>
      <c r="BT207" s="2">
        <v>2843</v>
      </c>
      <c r="BU207" s="2">
        <v>2823</v>
      </c>
      <c r="BV207" s="2">
        <v>2840</v>
      </c>
      <c r="BW207" s="2">
        <v>2887</v>
      </c>
      <c r="BX207" s="2">
        <v>2923</v>
      </c>
      <c r="BY207" s="2">
        <v>2908</v>
      </c>
      <c r="BZ207" s="2">
        <v>2943</v>
      </c>
      <c r="CA207" s="2">
        <v>2866</v>
      </c>
      <c r="CB207" s="2">
        <v>2865</v>
      </c>
      <c r="CC207" s="2">
        <v>2838</v>
      </c>
      <c r="CD207" s="2">
        <v>2881</v>
      </c>
    </row>
    <row r="208" spans="1:82" x14ac:dyDescent="0.25">
      <c r="A208" s="2" t="str">
        <f>"87 jaar"</f>
        <v>87 jaar</v>
      </c>
      <c r="B208" s="2">
        <v>650</v>
      </c>
      <c r="C208" s="2">
        <v>645</v>
      </c>
      <c r="D208" s="2">
        <v>650</v>
      </c>
      <c r="E208" s="2">
        <v>671</v>
      </c>
      <c r="F208" s="2">
        <v>687</v>
      </c>
      <c r="G208" s="2">
        <v>710</v>
      </c>
      <c r="H208" s="2">
        <v>671</v>
      </c>
      <c r="I208" s="2">
        <v>708</v>
      </c>
      <c r="J208" s="2">
        <v>746</v>
      </c>
      <c r="K208" s="2">
        <v>755</v>
      </c>
      <c r="L208" s="2">
        <v>797</v>
      </c>
      <c r="M208" s="2">
        <v>829</v>
      </c>
      <c r="N208" s="2">
        <v>651</v>
      </c>
      <c r="O208" s="2">
        <v>486</v>
      </c>
      <c r="P208" s="2">
        <v>523</v>
      </c>
      <c r="Q208" s="2">
        <v>508</v>
      </c>
      <c r="R208" s="2">
        <v>784</v>
      </c>
      <c r="S208" s="2">
        <v>1014</v>
      </c>
      <c r="T208" s="2">
        <v>1119</v>
      </c>
      <c r="U208" s="2">
        <v>1044</v>
      </c>
      <c r="V208" s="2">
        <v>930</v>
      </c>
      <c r="W208" s="2">
        <v>1105</v>
      </c>
      <c r="X208" s="2">
        <v>993</v>
      </c>
      <c r="Y208" s="2">
        <v>1023</v>
      </c>
      <c r="Z208" s="2">
        <v>993</v>
      </c>
      <c r="AA208" s="2">
        <v>1036</v>
      </c>
      <c r="AB208" s="2">
        <v>1027</v>
      </c>
      <c r="AC208" s="2">
        <v>1101</v>
      </c>
      <c r="AD208" s="2">
        <v>1043</v>
      </c>
      <c r="AE208" s="2">
        <v>1095</v>
      </c>
      <c r="AF208" s="2">
        <v>1008</v>
      </c>
      <c r="AG208" s="2">
        <v>1071</v>
      </c>
      <c r="AH208" s="2">
        <v>1024</v>
      </c>
      <c r="AI208" s="2">
        <v>1071</v>
      </c>
      <c r="AJ208" s="2">
        <v>1042</v>
      </c>
      <c r="AK208" s="2">
        <v>1080</v>
      </c>
      <c r="AL208" s="2">
        <v>1081</v>
      </c>
      <c r="AM208" s="2">
        <v>1082</v>
      </c>
      <c r="AN208" s="2">
        <v>919</v>
      </c>
      <c r="AO208" s="2">
        <v>1091</v>
      </c>
      <c r="AP208" s="2">
        <v>1183</v>
      </c>
      <c r="AQ208" s="2">
        <v>1234</v>
      </c>
      <c r="AR208" s="2">
        <v>1201</v>
      </c>
      <c r="AS208" s="2">
        <v>1365</v>
      </c>
      <c r="AT208" s="2">
        <v>1399</v>
      </c>
      <c r="AU208" s="2">
        <v>1412</v>
      </c>
      <c r="AV208" s="2">
        <v>1422</v>
      </c>
      <c r="AW208" s="2">
        <v>1510</v>
      </c>
      <c r="AX208" s="2">
        <v>1462</v>
      </c>
      <c r="AY208" s="2">
        <v>1600</v>
      </c>
      <c r="AZ208" s="2">
        <v>1590</v>
      </c>
      <c r="BA208" s="2">
        <v>1613</v>
      </c>
      <c r="BB208" s="2">
        <v>1680</v>
      </c>
      <c r="BC208" s="2">
        <v>1716</v>
      </c>
      <c r="BD208" s="2">
        <v>1735</v>
      </c>
      <c r="BE208" s="2">
        <v>1819</v>
      </c>
      <c r="BF208" s="2">
        <v>1911</v>
      </c>
      <c r="BG208" s="2">
        <v>1999</v>
      </c>
      <c r="BH208" s="2">
        <v>1998</v>
      </c>
      <c r="BI208" s="2">
        <v>2068</v>
      </c>
      <c r="BJ208" s="2">
        <v>2121</v>
      </c>
      <c r="BK208" s="2">
        <v>2237</v>
      </c>
      <c r="BL208" s="2">
        <v>2279</v>
      </c>
      <c r="BM208" s="2">
        <v>2263</v>
      </c>
      <c r="BN208" s="2">
        <v>2296</v>
      </c>
      <c r="BO208" s="2">
        <v>2415</v>
      </c>
      <c r="BP208" s="2">
        <v>2461</v>
      </c>
      <c r="BQ208" s="2">
        <v>2556</v>
      </c>
      <c r="BR208" s="2">
        <v>2543</v>
      </c>
      <c r="BS208" s="2">
        <v>2531</v>
      </c>
      <c r="BT208" s="2">
        <v>2596</v>
      </c>
      <c r="BU208" s="2">
        <v>2639</v>
      </c>
      <c r="BV208" s="2">
        <v>2623</v>
      </c>
      <c r="BW208" s="2">
        <v>2640</v>
      </c>
      <c r="BX208" s="2">
        <v>2687</v>
      </c>
      <c r="BY208" s="2">
        <v>2723</v>
      </c>
      <c r="BZ208" s="2">
        <v>2711</v>
      </c>
      <c r="CA208" s="2">
        <v>2746</v>
      </c>
      <c r="CB208" s="2">
        <v>2677</v>
      </c>
      <c r="CC208" s="2">
        <v>2678</v>
      </c>
      <c r="CD208" s="2">
        <v>2655</v>
      </c>
    </row>
    <row r="209" spans="1:82" x14ac:dyDescent="0.25">
      <c r="A209" s="2" t="str">
        <f>"88 jaar"</f>
        <v>88 jaar</v>
      </c>
      <c r="B209" s="2">
        <v>504</v>
      </c>
      <c r="C209" s="2">
        <v>516</v>
      </c>
      <c r="D209" s="2">
        <v>542</v>
      </c>
      <c r="E209" s="2">
        <v>531</v>
      </c>
      <c r="F209" s="2">
        <v>546</v>
      </c>
      <c r="G209" s="2">
        <v>551</v>
      </c>
      <c r="H209" s="2">
        <v>589</v>
      </c>
      <c r="I209" s="2">
        <v>557</v>
      </c>
      <c r="J209" s="2">
        <v>601</v>
      </c>
      <c r="K209" s="2">
        <v>628</v>
      </c>
      <c r="L209" s="2">
        <v>632</v>
      </c>
      <c r="M209" s="2">
        <v>659</v>
      </c>
      <c r="N209" s="2">
        <v>698</v>
      </c>
      <c r="O209" s="2">
        <v>553</v>
      </c>
      <c r="P209" s="2">
        <v>399</v>
      </c>
      <c r="Q209" s="2">
        <v>448</v>
      </c>
      <c r="R209" s="2">
        <v>444</v>
      </c>
      <c r="S209" s="2">
        <v>665</v>
      </c>
      <c r="T209" s="2">
        <v>861</v>
      </c>
      <c r="U209" s="2">
        <v>972</v>
      </c>
      <c r="V209" s="2">
        <v>899</v>
      </c>
      <c r="W209" s="2">
        <v>811</v>
      </c>
      <c r="X209" s="2">
        <v>951</v>
      </c>
      <c r="Y209" s="2">
        <v>854</v>
      </c>
      <c r="Z209" s="2">
        <v>883</v>
      </c>
      <c r="AA209" s="2">
        <v>857</v>
      </c>
      <c r="AB209" s="2">
        <v>900</v>
      </c>
      <c r="AC209" s="2">
        <v>891</v>
      </c>
      <c r="AD209" s="2">
        <v>952</v>
      </c>
      <c r="AE209" s="2">
        <v>904</v>
      </c>
      <c r="AF209" s="2">
        <v>949</v>
      </c>
      <c r="AG209" s="2">
        <v>877</v>
      </c>
      <c r="AH209" s="2">
        <v>934</v>
      </c>
      <c r="AI209" s="2">
        <v>893</v>
      </c>
      <c r="AJ209" s="2">
        <v>934</v>
      </c>
      <c r="AK209" s="2">
        <v>910</v>
      </c>
      <c r="AL209" s="2">
        <v>944</v>
      </c>
      <c r="AM209" s="2">
        <v>946</v>
      </c>
      <c r="AN209" s="2">
        <v>948</v>
      </c>
      <c r="AO209" s="2">
        <v>810</v>
      </c>
      <c r="AP209" s="2">
        <v>959</v>
      </c>
      <c r="AQ209" s="2">
        <v>1041</v>
      </c>
      <c r="AR209" s="2">
        <v>1089</v>
      </c>
      <c r="AS209" s="2">
        <v>1060</v>
      </c>
      <c r="AT209" s="2">
        <v>1209</v>
      </c>
      <c r="AU209" s="2">
        <v>1240</v>
      </c>
      <c r="AV209" s="2">
        <v>1253</v>
      </c>
      <c r="AW209" s="2">
        <v>1265</v>
      </c>
      <c r="AX209" s="2">
        <v>1345</v>
      </c>
      <c r="AY209" s="2">
        <v>1302</v>
      </c>
      <c r="AZ209" s="2">
        <v>1430</v>
      </c>
      <c r="BA209" s="2">
        <v>1424</v>
      </c>
      <c r="BB209" s="2">
        <v>1444</v>
      </c>
      <c r="BC209" s="2">
        <v>1507</v>
      </c>
      <c r="BD209" s="2">
        <v>1541</v>
      </c>
      <c r="BE209" s="2">
        <v>1558</v>
      </c>
      <c r="BF209" s="2">
        <v>1639</v>
      </c>
      <c r="BG209" s="2">
        <v>1724</v>
      </c>
      <c r="BH209" s="2">
        <v>1802</v>
      </c>
      <c r="BI209" s="2">
        <v>1803</v>
      </c>
      <c r="BJ209" s="2">
        <v>1870</v>
      </c>
      <c r="BK209" s="2">
        <v>1919</v>
      </c>
      <c r="BL209" s="2">
        <v>2028</v>
      </c>
      <c r="BM209" s="2">
        <v>2067</v>
      </c>
      <c r="BN209" s="2">
        <v>2054</v>
      </c>
      <c r="BO209" s="2">
        <v>2087</v>
      </c>
      <c r="BP209" s="2">
        <v>2197</v>
      </c>
      <c r="BQ209" s="2">
        <v>2241</v>
      </c>
      <c r="BR209" s="2">
        <v>2329</v>
      </c>
      <c r="BS209" s="2">
        <v>2319</v>
      </c>
      <c r="BT209" s="2">
        <v>2311</v>
      </c>
      <c r="BU209" s="2">
        <v>2373</v>
      </c>
      <c r="BV209" s="2">
        <v>2413</v>
      </c>
      <c r="BW209" s="2">
        <v>2402</v>
      </c>
      <c r="BX209" s="2">
        <v>2420</v>
      </c>
      <c r="BY209" s="2">
        <v>2464</v>
      </c>
      <c r="BZ209" s="2">
        <v>2499</v>
      </c>
      <c r="CA209" s="2">
        <v>2491</v>
      </c>
      <c r="CB209" s="2">
        <v>2525</v>
      </c>
      <c r="CC209" s="2">
        <v>2462</v>
      </c>
      <c r="CD209" s="2">
        <v>2466</v>
      </c>
    </row>
    <row r="210" spans="1:82" x14ac:dyDescent="0.25">
      <c r="A210" s="2" t="str">
        <f>"89 jaar"</f>
        <v>89 jaar</v>
      </c>
      <c r="B210" s="2">
        <v>423</v>
      </c>
      <c r="C210" s="2">
        <v>408</v>
      </c>
      <c r="D210" s="2">
        <v>421</v>
      </c>
      <c r="E210" s="2">
        <v>446</v>
      </c>
      <c r="F210" s="2">
        <v>429</v>
      </c>
      <c r="G210" s="2">
        <v>433</v>
      </c>
      <c r="H210" s="2">
        <v>467</v>
      </c>
      <c r="I210" s="2">
        <v>473</v>
      </c>
      <c r="J210" s="2">
        <v>459</v>
      </c>
      <c r="K210" s="2">
        <v>499</v>
      </c>
      <c r="L210" s="2">
        <v>509</v>
      </c>
      <c r="M210" s="2">
        <v>517</v>
      </c>
      <c r="N210" s="2">
        <v>532</v>
      </c>
      <c r="O210" s="2">
        <v>548</v>
      </c>
      <c r="P210" s="2">
        <v>453</v>
      </c>
      <c r="Q210" s="2">
        <v>329</v>
      </c>
      <c r="R210" s="2">
        <v>370</v>
      </c>
      <c r="S210" s="2">
        <v>378</v>
      </c>
      <c r="T210" s="2">
        <v>542</v>
      </c>
      <c r="U210" s="2">
        <v>718</v>
      </c>
      <c r="V210" s="2">
        <v>820</v>
      </c>
      <c r="W210" s="2">
        <v>763</v>
      </c>
      <c r="X210" s="2">
        <v>670</v>
      </c>
      <c r="Y210" s="2">
        <v>805</v>
      </c>
      <c r="Z210" s="2">
        <v>733</v>
      </c>
      <c r="AA210" s="2">
        <v>762</v>
      </c>
      <c r="AB210" s="2">
        <v>734</v>
      </c>
      <c r="AC210" s="2">
        <v>764</v>
      </c>
      <c r="AD210" s="2">
        <v>765</v>
      </c>
      <c r="AE210" s="2">
        <v>817</v>
      </c>
      <c r="AF210" s="2">
        <v>778</v>
      </c>
      <c r="AG210" s="2">
        <v>819</v>
      </c>
      <c r="AH210" s="2">
        <v>758</v>
      </c>
      <c r="AI210" s="2">
        <v>809</v>
      </c>
      <c r="AJ210" s="2">
        <v>774</v>
      </c>
      <c r="AK210" s="2">
        <v>810</v>
      </c>
      <c r="AL210" s="2">
        <v>790</v>
      </c>
      <c r="AM210" s="2">
        <v>821</v>
      </c>
      <c r="AN210" s="2">
        <v>824</v>
      </c>
      <c r="AO210" s="2">
        <v>827</v>
      </c>
      <c r="AP210" s="2">
        <v>708</v>
      </c>
      <c r="AQ210" s="2">
        <v>840</v>
      </c>
      <c r="AR210" s="2">
        <v>911</v>
      </c>
      <c r="AS210" s="2">
        <v>955</v>
      </c>
      <c r="AT210" s="2">
        <v>932</v>
      </c>
      <c r="AU210" s="2">
        <v>1064</v>
      </c>
      <c r="AV210" s="2">
        <v>1092</v>
      </c>
      <c r="AW210" s="2">
        <v>1104</v>
      </c>
      <c r="AX210" s="2">
        <v>1115</v>
      </c>
      <c r="AY210" s="2">
        <v>1188</v>
      </c>
      <c r="AZ210" s="2">
        <v>1151</v>
      </c>
      <c r="BA210" s="2">
        <v>1268</v>
      </c>
      <c r="BB210" s="2">
        <v>1263</v>
      </c>
      <c r="BC210" s="2">
        <v>1283</v>
      </c>
      <c r="BD210" s="2">
        <v>1339</v>
      </c>
      <c r="BE210" s="2">
        <v>1371</v>
      </c>
      <c r="BF210" s="2">
        <v>1389</v>
      </c>
      <c r="BG210" s="2">
        <v>1463</v>
      </c>
      <c r="BH210" s="2">
        <v>1540</v>
      </c>
      <c r="BI210" s="2">
        <v>1613</v>
      </c>
      <c r="BJ210" s="2">
        <v>1615</v>
      </c>
      <c r="BK210" s="2">
        <v>1676</v>
      </c>
      <c r="BL210" s="2">
        <v>1721</v>
      </c>
      <c r="BM210" s="2">
        <v>1823</v>
      </c>
      <c r="BN210" s="2">
        <v>1860</v>
      </c>
      <c r="BO210" s="2">
        <v>1850</v>
      </c>
      <c r="BP210" s="2">
        <v>1881</v>
      </c>
      <c r="BQ210" s="2">
        <v>1981</v>
      </c>
      <c r="BR210" s="2">
        <v>2022</v>
      </c>
      <c r="BS210" s="2">
        <v>2105</v>
      </c>
      <c r="BT210" s="2">
        <v>2097</v>
      </c>
      <c r="BU210" s="2">
        <v>2092</v>
      </c>
      <c r="BV210" s="2">
        <v>2150</v>
      </c>
      <c r="BW210" s="2">
        <v>2187</v>
      </c>
      <c r="BX210" s="2">
        <v>2178</v>
      </c>
      <c r="BY210" s="2">
        <v>2198</v>
      </c>
      <c r="BZ210" s="2">
        <v>2240</v>
      </c>
      <c r="CA210" s="2">
        <v>2275</v>
      </c>
      <c r="CB210" s="2">
        <v>2269</v>
      </c>
      <c r="CC210" s="2">
        <v>2302</v>
      </c>
      <c r="CD210" s="2">
        <v>2247</v>
      </c>
    </row>
    <row r="211" spans="1:82" x14ac:dyDescent="0.25">
      <c r="A211" s="2" t="str">
        <f>"90 jaar"</f>
        <v>90 jaar</v>
      </c>
      <c r="B211" s="2">
        <v>309</v>
      </c>
      <c r="C211" s="2">
        <v>337</v>
      </c>
      <c r="D211" s="2">
        <v>321</v>
      </c>
      <c r="E211" s="2">
        <v>331</v>
      </c>
      <c r="F211" s="2">
        <v>353</v>
      </c>
      <c r="G211" s="2">
        <v>329</v>
      </c>
      <c r="H211" s="2">
        <v>333</v>
      </c>
      <c r="I211" s="2">
        <v>383</v>
      </c>
      <c r="J211" s="2">
        <v>384</v>
      </c>
      <c r="K211" s="2">
        <v>375</v>
      </c>
      <c r="L211" s="2">
        <v>387</v>
      </c>
      <c r="M211" s="2">
        <v>396</v>
      </c>
      <c r="N211" s="2">
        <v>409</v>
      </c>
      <c r="O211" s="2">
        <v>429</v>
      </c>
      <c r="P211" s="2">
        <v>425</v>
      </c>
      <c r="Q211" s="2">
        <v>375</v>
      </c>
      <c r="R211" s="2">
        <v>275</v>
      </c>
      <c r="S211" s="2">
        <v>306</v>
      </c>
      <c r="T211" s="2">
        <v>302</v>
      </c>
      <c r="U211" s="2">
        <v>437</v>
      </c>
      <c r="V211" s="2">
        <v>595</v>
      </c>
      <c r="W211" s="2">
        <v>681</v>
      </c>
      <c r="X211" s="2">
        <v>629</v>
      </c>
      <c r="Y211" s="2">
        <v>551</v>
      </c>
      <c r="Z211" s="2">
        <v>657</v>
      </c>
      <c r="AA211" s="2">
        <v>613</v>
      </c>
      <c r="AB211" s="2">
        <v>630</v>
      </c>
      <c r="AC211" s="2">
        <v>619</v>
      </c>
      <c r="AD211" s="2">
        <v>644</v>
      </c>
      <c r="AE211" s="2">
        <v>646</v>
      </c>
      <c r="AF211" s="2">
        <v>687</v>
      </c>
      <c r="AG211" s="2">
        <v>657</v>
      </c>
      <c r="AH211" s="2">
        <v>690</v>
      </c>
      <c r="AI211" s="2">
        <v>640</v>
      </c>
      <c r="AJ211" s="2">
        <v>684</v>
      </c>
      <c r="AK211" s="2">
        <v>657</v>
      </c>
      <c r="AL211" s="2">
        <v>686</v>
      </c>
      <c r="AM211" s="2">
        <v>671</v>
      </c>
      <c r="AN211" s="2">
        <v>698</v>
      </c>
      <c r="AO211" s="2">
        <v>702</v>
      </c>
      <c r="AP211" s="2">
        <v>705</v>
      </c>
      <c r="AQ211" s="2">
        <v>607</v>
      </c>
      <c r="AR211" s="2">
        <v>718</v>
      </c>
      <c r="AS211" s="2">
        <v>779</v>
      </c>
      <c r="AT211" s="2">
        <v>818</v>
      </c>
      <c r="AU211" s="2">
        <v>798</v>
      </c>
      <c r="AV211" s="2">
        <v>914</v>
      </c>
      <c r="AW211" s="2">
        <v>939</v>
      </c>
      <c r="AX211" s="2">
        <v>951</v>
      </c>
      <c r="AY211" s="2">
        <v>963</v>
      </c>
      <c r="AZ211" s="2">
        <v>1028</v>
      </c>
      <c r="BA211" s="2">
        <v>996</v>
      </c>
      <c r="BB211" s="2">
        <v>1098</v>
      </c>
      <c r="BC211" s="2">
        <v>1093</v>
      </c>
      <c r="BD211" s="2">
        <v>1113</v>
      </c>
      <c r="BE211" s="2">
        <v>1166</v>
      </c>
      <c r="BF211" s="2">
        <v>1194</v>
      </c>
      <c r="BG211" s="2">
        <v>1211</v>
      </c>
      <c r="BH211" s="2">
        <v>1275</v>
      </c>
      <c r="BI211" s="2">
        <v>1343</v>
      </c>
      <c r="BJ211" s="2">
        <v>1409</v>
      </c>
      <c r="BK211" s="2">
        <v>1412</v>
      </c>
      <c r="BL211" s="2">
        <v>1467</v>
      </c>
      <c r="BM211" s="2">
        <v>1508</v>
      </c>
      <c r="BN211" s="2">
        <v>1597</v>
      </c>
      <c r="BO211" s="2">
        <v>1631</v>
      </c>
      <c r="BP211" s="2">
        <v>1623</v>
      </c>
      <c r="BQ211" s="2">
        <v>1654</v>
      </c>
      <c r="BR211" s="2">
        <v>1742</v>
      </c>
      <c r="BS211" s="2">
        <v>1781</v>
      </c>
      <c r="BT211" s="2">
        <v>1858</v>
      </c>
      <c r="BU211" s="2">
        <v>1852</v>
      </c>
      <c r="BV211" s="2">
        <v>1851</v>
      </c>
      <c r="BW211" s="2">
        <v>1903</v>
      </c>
      <c r="BX211" s="2">
        <v>1937</v>
      </c>
      <c r="BY211" s="2">
        <v>1931</v>
      </c>
      <c r="BZ211" s="2">
        <v>1952</v>
      </c>
      <c r="CA211" s="2">
        <v>1991</v>
      </c>
      <c r="CB211" s="2">
        <v>2024</v>
      </c>
      <c r="CC211" s="2">
        <v>2019</v>
      </c>
      <c r="CD211" s="2">
        <v>2050</v>
      </c>
    </row>
    <row r="212" spans="1:82" x14ac:dyDescent="0.25">
      <c r="A212" s="2" t="str">
        <f>"91 jaar"</f>
        <v>91 jaar</v>
      </c>
      <c r="B212" s="2">
        <v>219</v>
      </c>
      <c r="C212" s="2">
        <v>228</v>
      </c>
      <c r="D212" s="2">
        <v>261</v>
      </c>
      <c r="E212" s="2">
        <v>252</v>
      </c>
      <c r="F212" s="2">
        <v>256</v>
      </c>
      <c r="G212" s="2">
        <v>282</v>
      </c>
      <c r="H212" s="2">
        <v>265</v>
      </c>
      <c r="I212" s="2">
        <v>264</v>
      </c>
      <c r="J212" s="2">
        <v>294</v>
      </c>
      <c r="K212" s="2">
        <v>289</v>
      </c>
      <c r="L212" s="2">
        <v>278</v>
      </c>
      <c r="M212" s="2">
        <v>309</v>
      </c>
      <c r="N212" s="2">
        <v>316</v>
      </c>
      <c r="O212" s="2">
        <v>327</v>
      </c>
      <c r="P212" s="2">
        <v>334</v>
      </c>
      <c r="Q212" s="2">
        <v>356</v>
      </c>
      <c r="R212" s="2">
        <v>296</v>
      </c>
      <c r="S212" s="2">
        <v>223</v>
      </c>
      <c r="T212" s="2">
        <v>256</v>
      </c>
      <c r="U212" s="2">
        <v>233</v>
      </c>
      <c r="V212" s="2">
        <v>350</v>
      </c>
      <c r="W212" s="2">
        <v>487</v>
      </c>
      <c r="X212" s="2">
        <v>577</v>
      </c>
      <c r="Y212" s="2">
        <v>518</v>
      </c>
      <c r="Z212" s="2">
        <v>454</v>
      </c>
      <c r="AA212" s="2">
        <v>548</v>
      </c>
      <c r="AB212" s="2">
        <v>492</v>
      </c>
      <c r="AC212" s="2">
        <v>541</v>
      </c>
      <c r="AD212" s="2">
        <v>510</v>
      </c>
      <c r="AE212" s="2">
        <v>532</v>
      </c>
      <c r="AF212" s="2">
        <v>534</v>
      </c>
      <c r="AG212" s="2">
        <v>568</v>
      </c>
      <c r="AH212" s="2">
        <v>545</v>
      </c>
      <c r="AI212" s="2">
        <v>573</v>
      </c>
      <c r="AJ212" s="2">
        <v>532</v>
      </c>
      <c r="AK212" s="2">
        <v>569</v>
      </c>
      <c r="AL212" s="2">
        <v>547</v>
      </c>
      <c r="AM212" s="2">
        <v>572</v>
      </c>
      <c r="AN212" s="2">
        <v>561</v>
      </c>
      <c r="AO212" s="2">
        <v>584</v>
      </c>
      <c r="AP212" s="2">
        <v>589</v>
      </c>
      <c r="AQ212" s="2">
        <v>591</v>
      </c>
      <c r="AR212" s="2">
        <v>510</v>
      </c>
      <c r="AS212" s="2">
        <v>604</v>
      </c>
      <c r="AT212" s="2">
        <v>654</v>
      </c>
      <c r="AU212" s="2">
        <v>689</v>
      </c>
      <c r="AV212" s="2">
        <v>672</v>
      </c>
      <c r="AW212" s="2">
        <v>771</v>
      </c>
      <c r="AX212" s="2">
        <v>793</v>
      </c>
      <c r="AY212" s="2">
        <v>804</v>
      </c>
      <c r="AZ212" s="2">
        <v>814</v>
      </c>
      <c r="BA212" s="2">
        <v>874</v>
      </c>
      <c r="BB212" s="2">
        <v>848</v>
      </c>
      <c r="BC212" s="2">
        <v>938</v>
      </c>
      <c r="BD212" s="2">
        <v>935</v>
      </c>
      <c r="BE212" s="2">
        <v>952</v>
      </c>
      <c r="BF212" s="2">
        <v>998</v>
      </c>
      <c r="BG212" s="2">
        <v>1023</v>
      </c>
      <c r="BH212" s="2">
        <v>1041</v>
      </c>
      <c r="BI212" s="2">
        <v>1098</v>
      </c>
      <c r="BJ212" s="2">
        <v>1157</v>
      </c>
      <c r="BK212" s="2">
        <v>1216</v>
      </c>
      <c r="BL212" s="2">
        <v>1218</v>
      </c>
      <c r="BM212" s="2">
        <v>1267</v>
      </c>
      <c r="BN212" s="2">
        <v>1304</v>
      </c>
      <c r="BO212" s="2">
        <v>1382</v>
      </c>
      <c r="BP212" s="2">
        <v>1415</v>
      </c>
      <c r="BQ212" s="2">
        <v>1408</v>
      </c>
      <c r="BR212" s="2">
        <v>1437</v>
      </c>
      <c r="BS212" s="2">
        <v>1514</v>
      </c>
      <c r="BT212" s="2">
        <v>1549</v>
      </c>
      <c r="BU212" s="2">
        <v>1615</v>
      </c>
      <c r="BV212" s="2">
        <v>1612</v>
      </c>
      <c r="BW212" s="2">
        <v>1612</v>
      </c>
      <c r="BX212" s="2">
        <v>1659</v>
      </c>
      <c r="BY212" s="2">
        <v>1691</v>
      </c>
      <c r="BZ212" s="2">
        <v>1687</v>
      </c>
      <c r="CA212" s="2">
        <v>1707</v>
      </c>
      <c r="CB212" s="2">
        <v>1744</v>
      </c>
      <c r="CC212" s="2">
        <v>1774</v>
      </c>
      <c r="CD212" s="2">
        <v>1771</v>
      </c>
    </row>
    <row r="213" spans="1:82" x14ac:dyDescent="0.25">
      <c r="A213" s="2" t="str">
        <f>"92 jaar"</f>
        <v>92 jaar</v>
      </c>
      <c r="B213" s="2">
        <v>170</v>
      </c>
      <c r="C213" s="2">
        <v>168</v>
      </c>
      <c r="D213" s="2">
        <v>184</v>
      </c>
      <c r="E213" s="2">
        <v>211</v>
      </c>
      <c r="F213" s="2">
        <v>199</v>
      </c>
      <c r="G213" s="2">
        <v>193</v>
      </c>
      <c r="H213" s="2">
        <v>214</v>
      </c>
      <c r="I213" s="2">
        <v>194</v>
      </c>
      <c r="J213" s="2">
        <v>201</v>
      </c>
      <c r="K213" s="2">
        <v>217</v>
      </c>
      <c r="L213" s="2">
        <v>225</v>
      </c>
      <c r="M213" s="2">
        <v>216</v>
      </c>
      <c r="N213" s="2">
        <v>246</v>
      </c>
      <c r="O213" s="2">
        <v>244</v>
      </c>
      <c r="P213" s="2">
        <v>262</v>
      </c>
      <c r="Q213" s="2">
        <v>250</v>
      </c>
      <c r="R213" s="2">
        <v>282</v>
      </c>
      <c r="S213" s="2">
        <v>228</v>
      </c>
      <c r="T213" s="2">
        <v>180</v>
      </c>
      <c r="U213" s="2">
        <v>211</v>
      </c>
      <c r="V213" s="2">
        <v>187</v>
      </c>
      <c r="W213" s="2">
        <v>289</v>
      </c>
      <c r="X213" s="2">
        <v>386</v>
      </c>
      <c r="Y213" s="2">
        <v>467</v>
      </c>
      <c r="Z213" s="2">
        <v>412</v>
      </c>
      <c r="AA213" s="2">
        <v>367</v>
      </c>
      <c r="AB213" s="2">
        <v>412</v>
      </c>
      <c r="AC213" s="2">
        <v>396</v>
      </c>
      <c r="AD213" s="2">
        <v>437</v>
      </c>
      <c r="AE213" s="2">
        <v>413</v>
      </c>
      <c r="AF213" s="2">
        <v>429</v>
      </c>
      <c r="AG213" s="2">
        <v>431</v>
      </c>
      <c r="AH213" s="2">
        <v>457</v>
      </c>
      <c r="AI213" s="2">
        <v>441</v>
      </c>
      <c r="AJ213" s="2">
        <v>463</v>
      </c>
      <c r="AK213" s="2">
        <v>430</v>
      </c>
      <c r="AL213" s="2">
        <v>461</v>
      </c>
      <c r="AM213" s="2">
        <v>444</v>
      </c>
      <c r="AN213" s="2">
        <v>465</v>
      </c>
      <c r="AO213" s="2">
        <v>457</v>
      </c>
      <c r="AP213" s="2">
        <v>477</v>
      </c>
      <c r="AQ213" s="2">
        <v>482</v>
      </c>
      <c r="AR213" s="2">
        <v>483</v>
      </c>
      <c r="AS213" s="2">
        <v>417</v>
      </c>
      <c r="AT213" s="2">
        <v>495</v>
      </c>
      <c r="AU213" s="2">
        <v>535</v>
      </c>
      <c r="AV213" s="2">
        <v>567</v>
      </c>
      <c r="AW213" s="2">
        <v>551</v>
      </c>
      <c r="AX213" s="2">
        <v>633</v>
      </c>
      <c r="AY213" s="2">
        <v>651</v>
      </c>
      <c r="AZ213" s="2">
        <v>659</v>
      </c>
      <c r="BA213" s="2">
        <v>669</v>
      </c>
      <c r="BB213" s="2">
        <v>718</v>
      </c>
      <c r="BC213" s="2">
        <v>699</v>
      </c>
      <c r="BD213" s="2">
        <v>773</v>
      </c>
      <c r="BE213" s="2">
        <v>770</v>
      </c>
      <c r="BF213" s="2">
        <v>785</v>
      </c>
      <c r="BG213" s="2">
        <v>825</v>
      </c>
      <c r="BH213" s="2">
        <v>847</v>
      </c>
      <c r="BI213" s="2">
        <v>863</v>
      </c>
      <c r="BJ213" s="2">
        <v>910</v>
      </c>
      <c r="BK213" s="2">
        <v>960</v>
      </c>
      <c r="BL213" s="2">
        <v>1013</v>
      </c>
      <c r="BM213" s="2">
        <v>1015</v>
      </c>
      <c r="BN213" s="2">
        <v>1055</v>
      </c>
      <c r="BO213" s="2">
        <v>1088</v>
      </c>
      <c r="BP213" s="2">
        <v>1155</v>
      </c>
      <c r="BQ213" s="2">
        <v>1182</v>
      </c>
      <c r="BR213" s="2">
        <v>1177</v>
      </c>
      <c r="BS213" s="2">
        <v>1204</v>
      </c>
      <c r="BT213" s="2">
        <v>1270</v>
      </c>
      <c r="BU213" s="2">
        <v>1302</v>
      </c>
      <c r="BV213" s="2">
        <v>1357</v>
      </c>
      <c r="BW213" s="2">
        <v>1356</v>
      </c>
      <c r="BX213" s="2">
        <v>1358</v>
      </c>
      <c r="BY213" s="2">
        <v>1399</v>
      </c>
      <c r="BZ213" s="2">
        <v>1426</v>
      </c>
      <c r="CA213" s="2">
        <v>1425</v>
      </c>
      <c r="CB213" s="2">
        <v>1442</v>
      </c>
      <c r="CC213" s="2">
        <v>1476</v>
      </c>
      <c r="CD213" s="2">
        <v>1504</v>
      </c>
    </row>
    <row r="214" spans="1:82" x14ac:dyDescent="0.25">
      <c r="A214" s="2" t="str">
        <f>"93 jaar"</f>
        <v>93 jaar</v>
      </c>
      <c r="B214" s="2">
        <v>124</v>
      </c>
      <c r="C214" s="2">
        <v>129</v>
      </c>
      <c r="D214" s="2">
        <v>131</v>
      </c>
      <c r="E214" s="2">
        <v>134</v>
      </c>
      <c r="F214" s="2">
        <v>152</v>
      </c>
      <c r="G214" s="2">
        <v>155</v>
      </c>
      <c r="H214" s="2">
        <v>133</v>
      </c>
      <c r="I214" s="2">
        <v>167</v>
      </c>
      <c r="J214" s="2">
        <v>151</v>
      </c>
      <c r="K214" s="2">
        <v>145</v>
      </c>
      <c r="L214" s="2">
        <v>155</v>
      </c>
      <c r="M214" s="2">
        <v>166</v>
      </c>
      <c r="N214" s="2">
        <v>171</v>
      </c>
      <c r="O214" s="2">
        <v>183</v>
      </c>
      <c r="P214" s="2">
        <v>187</v>
      </c>
      <c r="Q214" s="2">
        <v>193</v>
      </c>
      <c r="R214" s="2">
        <v>187</v>
      </c>
      <c r="S214" s="2">
        <v>227</v>
      </c>
      <c r="T214" s="2">
        <v>168</v>
      </c>
      <c r="U214" s="2">
        <v>143</v>
      </c>
      <c r="V214" s="2">
        <v>165</v>
      </c>
      <c r="W214" s="2">
        <v>156</v>
      </c>
      <c r="X214" s="2">
        <v>214</v>
      </c>
      <c r="Y214" s="2">
        <v>309</v>
      </c>
      <c r="Z214" s="2">
        <v>368</v>
      </c>
      <c r="AA214" s="2">
        <v>314</v>
      </c>
      <c r="AB214" s="2">
        <v>287</v>
      </c>
      <c r="AC214" s="2">
        <v>305</v>
      </c>
      <c r="AD214" s="2">
        <v>312</v>
      </c>
      <c r="AE214" s="2">
        <v>346</v>
      </c>
      <c r="AF214" s="2">
        <v>326</v>
      </c>
      <c r="AG214" s="2">
        <v>342</v>
      </c>
      <c r="AH214" s="2">
        <v>343</v>
      </c>
      <c r="AI214" s="2">
        <v>365</v>
      </c>
      <c r="AJ214" s="2">
        <v>351</v>
      </c>
      <c r="AK214" s="2">
        <v>369</v>
      </c>
      <c r="AL214" s="2">
        <v>343</v>
      </c>
      <c r="AM214" s="2">
        <v>368</v>
      </c>
      <c r="AN214" s="2">
        <v>355</v>
      </c>
      <c r="AO214" s="2">
        <v>372</v>
      </c>
      <c r="AP214" s="2">
        <v>366</v>
      </c>
      <c r="AQ214" s="2">
        <v>382</v>
      </c>
      <c r="AR214" s="2">
        <v>386</v>
      </c>
      <c r="AS214" s="2">
        <v>386</v>
      </c>
      <c r="AT214" s="2">
        <v>337</v>
      </c>
      <c r="AU214" s="2">
        <v>399</v>
      </c>
      <c r="AV214" s="2">
        <v>433</v>
      </c>
      <c r="AW214" s="2">
        <v>459</v>
      </c>
      <c r="AX214" s="2">
        <v>445</v>
      </c>
      <c r="AY214" s="2">
        <v>512</v>
      </c>
      <c r="AZ214" s="2">
        <v>528</v>
      </c>
      <c r="BA214" s="2">
        <v>536</v>
      </c>
      <c r="BB214" s="2">
        <v>544</v>
      </c>
      <c r="BC214" s="2">
        <v>584</v>
      </c>
      <c r="BD214" s="2">
        <v>569</v>
      </c>
      <c r="BE214" s="2">
        <v>630</v>
      </c>
      <c r="BF214" s="2">
        <v>626</v>
      </c>
      <c r="BG214" s="2">
        <v>640</v>
      </c>
      <c r="BH214" s="2">
        <v>675</v>
      </c>
      <c r="BI214" s="2">
        <v>692</v>
      </c>
      <c r="BJ214" s="2">
        <v>705</v>
      </c>
      <c r="BK214" s="2">
        <v>746</v>
      </c>
      <c r="BL214" s="2">
        <v>789</v>
      </c>
      <c r="BM214" s="2">
        <v>831</v>
      </c>
      <c r="BN214" s="2">
        <v>834</v>
      </c>
      <c r="BO214" s="2">
        <v>869</v>
      </c>
      <c r="BP214" s="2">
        <v>897</v>
      </c>
      <c r="BQ214" s="2">
        <v>953</v>
      </c>
      <c r="BR214" s="2">
        <v>976</v>
      </c>
      <c r="BS214" s="2">
        <v>974</v>
      </c>
      <c r="BT214" s="2">
        <v>997</v>
      </c>
      <c r="BU214" s="2">
        <v>1051</v>
      </c>
      <c r="BV214" s="2">
        <v>1078</v>
      </c>
      <c r="BW214" s="2">
        <v>1125</v>
      </c>
      <c r="BX214" s="2">
        <v>1125</v>
      </c>
      <c r="BY214" s="2">
        <v>1127</v>
      </c>
      <c r="BZ214" s="2">
        <v>1163</v>
      </c>
      <c r="CA214" s="2">
        <v>1186</v>
      </c>
      <c r="CB214" s="2">
        <v>1187</v>
      </c>
      <c r="CC214" s="2">
        <v>1202</v>
      </c>
      <c r="CD214" s="2">
        <v>1230</v>
      </c>
    </row>
    <row r="215" spans="1:82" x14ac:dyDescent="0.25">
      <c r="A215" s="2" t="str">
        <f>"94 jaar"</f>
        <v>94 jaar</v>
      </c>
      <c r="B215" s="2">
        <v>78</v>
      </c>
      <c r="C215" s="2">
        <v>93</v>
      </c>
      <c r="D215" s="2">
        <v>94</v>
      </c>
      <c r="E215" s="2">
        <v>95</v>
      </c>
      <c r="F215" s="2">
        <v>91</v>
      </c>
      <c r="G215" s="2">
        <v>109</v>
      </c>
      <c r="H215" s="2">
        <v>108</v>
      </c>
      <c r="I215" s="2">
        <v>97</v>
      </c>
      <c r="J215" s="2">
        <v>133</v>
      </c>
      <c r="K215" s="2">
        <v>114</v>
      </c>
      <c r="L215" s="2">
        <v>106</v>
      </c>
      <c r="M215" s="2">
        <v>113</v>
      </c>
      <c r="N215" s="2">
        <v>123</v>
      </c>
      <c r="O215" s="2">
        <v>124</v>
      </c>
      <c r="P215" s="2">
        <v>131</v>
      </c>
      <c r="Q215" s="2">
        <v>137</v>
      </c>
      <c r="R215" s="2">
        <v>147</v>
      </c>
      <c r="S215" s="2">
        <v>140</v>
      </c>
      <c r="T215" s="2">
        <v>166</v>
      </c>
      <c r="U215" s="2">
        <v>119</v>
      </c>
      <c r="V215" s="2">
        <v>113</v>
      </c>
      <c r="W215" s="2">
        <v>124</v>
      </c>
      <c r="X215" s="2">
        <v>118</v>
      </c>
      <c r="Y215" s="2">
        <v>164</v>
      </c>
      <c r="Z215" s="2">
        <v>228</v>
      </c>
      <c r="AA215" s="2">
        <v>260</v>
      </c>
      <c r="AB215" s="2">
        <v>240</v>
      </c>
      <c r="AC215" s="2">
        <v>225</v>
      </c>
      <c r="AD215" s="2">
        <v>233</v>
      </c>
      <c r="AE215" s="2">
        <v>240</v>
      </c>
      <c r="AF215" s="2">
        <v>263</v>
      </c>
      <c r="AG215" s="2">
        <v>247</v>
      </c>
      <c r="AH215" s="2">
        <v>259</v>
      </c>
      <c r="AI215" s="2">
        <v>261</v>
      </c>
      <c r="AJ215" s="2">
        <v>277</v>
      </c>
      <c r="AK215" s="2">
        <v>268</v>
      </c>
      <c r="AL215" s="2">
        <v>280</v>
      </c>
      <c r="AM215" s="2">
        <v>262</v>
      </c>
      <c r="AN215" s="2">
        <v>282</v>
      </c>
      <c r="AO215" s="2">
        <v>272</v>
      </c>
      <c r="AP215" s="2">
        <v>285</v>
      </c>
      <c r="AQ215" s="2">
        <v>280</v>
      </c>
      <c r="AR215" s="2">
        <v>292</v>
      </c>
      <c r="AS215" s="2">
        <v>295</v>
      </c>
      <c r="AT215" s="2">
        <v>295</v>
      </c>
      <c r="AU215" s="2">
        <v>258</v>
      </c>
      <c r="AV215" s="2">
        <v>306</v>
      </c>
      <c r="AW215" s="2">
        <v>332</v>
      </c>
      <c r="AX215" s="2">
        <v>354</v>
      </c>
      <c r="AY215" s="2">
        <v>341</v>
      </c>
      <c r="AZ215" s="2">
        <v>391</v>
      </c>
      <c r="BA215" s="2">
        <v>406</v>
      </c>
      <c r="BB215" s="2">
        <v>412</v>
      </c>
      <c r="BC215" s="2">
        <v>419</v>
      </c>
      <c r="BD215" s="2">
        <v>453</v>
      </c>
      <c r="BE215" s="2">
        <v>440</v>
      </c>
      <c r="BF215" s="2">
        <v>489</v>
      </c>
      <c r="BG215" s="2">
        <v>485</v>
      </c>
      <c r="BH215" s="2">
        <v>498</v>
      </c>
      <c r="BI215" s="2">
        <v>527</v>
      </c>
      <c r="BJ215" s="2">
        <v>541</v>
      </c>
      <c r="BK215" s="2">
        <v>551</v>
      </c>
      <c r="BL215" s="2">
        <v>585</v>
      </c>
      <c r="BM215" s="2">
        <v>619</v>
      </c>
      <c r="BN215" s="2">
        <v>652</v>
      </c>
      <c r="BO215" s="2">
        <v>655</v>
      </c>
      <c r="BP215" s="2">
        <v>683</v>
      </c>
      <c r="BQ215" s="2">
        <v>705</v>
      </c>
      <c r="BR215" s="2">
        <v>750</v>
      </c>
      <c r="BS215" s="2">
        <v>768</v>
      </c>
      <c r="BT215" s="2">
        <v>767</v>
      </c>
      <c r="BU215" s="2">
        <v>787</v>
      </c>
      <c r="BV215" s="2">
        <v>831</v>
      </c>
      <c r="BW215" s="2">
        <v>852</v>
      </c>
      <c r="BX215" s="2">
        <v>890</v>
      </c>
      <c r="BY215" s="2">
        <v>891</v>
      </c>
      <c r="BZ215" s="2">
        <v>893</v>
      </c>
      <c r="CA215" s="2">
        <v>923</v>
      </c>
      <c r="CB215" s="2">
        <v>942</v>
      </c>
      <c r="CC215" s="2">
        <v>944</v>
      </c>
      <c r="CD215" s="2">
        <v>955</v>
      </c>
    </row>
    <row r="216" spans="1:82" x14ac:dyDescent="0.25">
      <c r="A216" s="2" t="str">
        <f>"95 jaar"</f>
        <v>95 jaar</v>
      </c>
      <c r="B216" s="2">
        <v>52</v>
      </c>
      <c r="C216" s="2">
        <v>59</v>
      </c>
      <c r="D216" s="2">
        <v>67</v>
      </c>
      <c r="E216" s="2">
        <v>64</v>
      </c>
      <c r="F216" s="2">
        <v>66</v>
      </c>
      <c r="G216" s="2">
        <v>68</v>
      </c>
      <c r="H216" s="2">
        <v>75</v>
      </c>
      <c r="I216" s="2">
        <v>81</v>
      </c>
      <c r="J216" s="2">
        <v>78</v>
      </c>
      <c r="K216" s="2">
        <v>84</v>
      </c>
      <c r="L216" s="2">
        <v>84</v>
      </c>
      <c r="M216" s="2">
        <v>80</v>
      </c>
      <c r="N216" s="2">
        <v>74</v>
      </c>
      <c r="O216" s="2">
        <v>86</v>
      </c>
      <c r="P216" s="2">
        <v>84</v>
      </c>
      <c r="Q216" s="2">
        <v>96</v>
      </c>
      <c r="R216" s="2">
        <v>109</v>
      </c>
      <c r="S216" s="2">
        <v>106</v>
      </c>
      <c r="T216" s="2">
        <v>108</v>
      </c>
      <c r="U216" s="2">
        <v>123</v>
      </c>
      <c r="V216" s="2">
        <v>79</v>
      </c>
      <c r="W216" s="2">
        <v>88</v>
      </c>
      <c r="X216" s="2">
        <v>92</v>
      </c>
      <c r="Y216" s="2">
        <v>91</v>
      </c>
      <c r="Z216" s="2">
        <v>125</v>
      </c>
      <c r="AA216" s="2">
        <v>173</v>
      </c>
      <c r="AB216" s="2">
        <v>180</v>
      </c>
      <c r="AC216" s="2">
        <v>182</v>
      </c>
      <c r="AD216" s="2">
        <v>169</v>
      </c>
      <c r="AE216" s="2">
        <v>175</v>
      </c>
      <c r="AF216" s="2">
        <v>180</v>
      </c>
      <c r="AG216" s="2">
        <v>197</v>
      </c>
      <c r="AH216" s="2">
        <v>185</v>
      </c>
      <c r="AI216" s="2">
        <v>194</v>
      </c>
      <c r="AJ216" s="2">
        <v>195</v>
      </c>
      <c r="AK216" s="2">
        <v>208</v>
      </c>
      <c r="AL216" s="2">
        <v>202</v>
      </c>
      <c r="AM216" s="2">
        <v>211</v>
      </c>
      <c r="AN216" s="2">
        <v>198</v>
      </c>
      <c r="AO216" s="2">
        <v>213</v>
      </c>
      <c r="AP216" s="2">
        <v>205</v>
      </c>
      <c r="AQ216" s="2">
        <v>215</v>
      </c>
      <c r="AR216" s="2">
        <v>212</v>
      </c>
      <c r="AS216" s="2">
        <v>221</v>
      </c>
      <c r="AT216" s="2">
        <v>224</v>
      </c>
      <c r="AU216" s="2">
        <v>224</v>
      </c>
      <c r="AV216" s="2">
        <v>195</v>
      </c>
      <c r="AW216" s="2">
        <v>234</v>
      </c>
      <c r="AX216" s="2">
        <v>252</v>
      </c>
      <c r="AY216" s="2">
        <v>270</v>
      </c>
      <c r="AZ216" s="2">
        <v>259</v>
      </c>
      <c r="BA216" s="2">
        <v>298</v>
      </c>
      <c r="BB216" s="2">
        <v>309</v>
      </c>
      <c r="BC216" s="2">
        <v>315</v>
      </c>
      <c r="BD216" s="2">
        <v>321</v>
      </c>
      <c r="BE216" s="2">
        <v>347</v>
      </c>
      <c r="BF216" s="2">
        <v>337</v>
      </c>
      <c r="BG216" s="2">
        <v>374</v>
      </c>
      <c r="BH216" s="2">
        <v>373</v>
      </c>
      <c r="BI216" s="2">
        <v>383</v>
      </c>
      <c r="BJ216" s="2">
        <v>405</v>
      </c>
      <c r="BK216" s="2">
        <v>416</v>
      </c>
      <c r="BL216" s="2">
        <v>425</v>
      </c>
      <c r="BM216" s="2">
        <v>451</v>
      </c>
      <c r="BN216" s="2">
        <v>478</v>
      </c>
      <c r="BO216" s="2">
        <v>504</v>
      </c>
      <c r="BP216" s="2">
        <v>506</v>
      </c>
      <c r="BQ216" s="2">
        <v>529</v>
      </c>
      <c r="BR216" s="2">
        <v>547</v>
      </c>
      <c r="BS216" s="2">
        <v>581</v>
      </c>
      <c r="BT216" s="2">
        <v>595</v>
      </c>
      <c r="BU216" s="2">
        <v>595</v>
      </c>
      <c r="BV216" s="2">
        <v>611</v>
      </c>
      <c r="BW216" s="2">
        <v>647</v>
      </c>
      <c r="BX216" s="2">
        <v>663</v>
      </c>
      <c r="BY216" s="2">
        <v>693</v>
      </c>
      <c r="BZ216" s="2">
        <v>695</v>
      </c>
      <c r="CA216" s="2">
        <v>696</v>
      </c>
      <c r="CB216" s="2">
        <v>719</v>
      </c>
      <c r="CC216" s="2">
        <v>736</v>
      </c>
      <c r="CD216" s="2">
        <v>737</v>
      </c>
    </row>
    <row r="217" spans="1:82" x14ac:dyDescent="0.25">
      <c r="A217" s="2" t="str">
        <f>"96 jaar"</f>
        <v>96 jaar</v>
      </c>
      <c r="B217" s="2">
        <v>42</v>
      </c>
      <c r="C217" s="2">
        <v>34</v>
      </c>
      <c r="D217" s="2">
        <v>45</v>
      </c>
      <c r="E217" s="2">
        <v>39</v>
      </c>
      <c r="F217" s="2">
        <v>44</v>
      </c>
      <c r="G217" s="2">
        <v>42</v>
      </c>
      <c r="H217" s="2">
        <v>47</v>
      </c>
      <c r="I217" s="2">
        <v>59</v>
      </c>
      <c r="J217" s="2">
        <v>58</v>
      </c>
      <c r="K217" s="2">
        <v>58</v>
      </c>
      <c r="L217" s="2">
        <v>52</v>
      </c>
      <c r="M217" s="2">
        <v>64</v>
      </c>
      <c r="N217" s="2">
        <v>57</v>
      </c>
      <c r="O217" s="2">
        <v>46</v>
      </c>
      <c r="P217" s="2">
        <v>50</v>
      </c>
      <c r="Q217" s="2">
        <v>53</v>
      </c>
      <c r="R217" s="2">
        <v>70</v>
      </c>
      <c r="S217" s="2">
        <v>79</v>
      </c>
      <c r="T217" s="2">
        <v>73</v>
      </c>
      <c r="U217" s="2">
        <v>80</v>
      </c>
      <c r="V217" s="2">
        <v>88</v>
      </c>
      <c r="W217" s="2">
        <v>56</v>
      </c>
      <c r="X217" s="2">
        <v>57</v>
      </c>
      <c r="Y217" s="2">
        <v>67</v>
      </c>
      <c r="Z217" s="2">
        <v>72</v>
      </c>
      <c r="AA217" s="2">
        <v>89</v>
      </c>
      <c r="AB217" s="2">
        <v>118</v>
      </c>
      <c r="AC217" s="2">
        <v>126</v>
      </c>
      <c r="AD217" s="2">
        <v>134</v>
      </c>
      <c r="AE217" s="2">
        <v>124</v>
      </c>
      <c r="AF217" s="2">
        <v>129</v>
      </c>
      <c r="AG217" s="2">
        <v>131</v>
      </c>
      <c r="AH217" s="2">
        <v>145</v>
      </c>
      <c r="AI217" s="2">
        <v>136</v>
      </c>
      <c r="AJ217" s="2">
        <v>142</v>
      </c>
      <c r="AK217" s="2">
        <v>143</v>
      </c>
      <c r="AL217" s="2">
        <v>151</v>
      </c>
      <c r="AM217" s="2">
        <v>148</v>
      </c>
      <c r="AN217" s="2">
        <v>155</v>
      </c>
      <c r="AO217" s="2">
        <v>146</v>
      </c>
      <c r="AP217" s="2">
        <v>157</v>
      </c>
      <c r="AQ217" s="2">
        <v>152</v>
      </c>
      <c r="AR217" s="2">
        <v>159</v>
      </c>
      <c r="AS217" s="2">
        <v>157</v>
      </c>
      <c r="AT217" s="2">
        <v>164</v>
      </c>
      <c r="AU217" s="2">
        <v>166</v>
      </c>
      <c r="AV217" s="2">
        <v>167</v>
      </c>
      <c r="AW217" s="2">
        <v>145</v>
      </c>
      <c r="AX217" s="2">
        <v>173</v>
      </c>
      <c r="AY217" s="2">
        <v>187</v>
      </c>
      <c r="AZ217" s="2">
        <v>202</v>
      </c>
      <c r="BA217" s="2">
        <v>193</v>
      </c>
      <c r="BB217" s="2">
        <v>225</v>
      </c>
      <c r="BC217" s="2">
        <v>233</v>
      </c>
      <c r="BD217" s="2">
        <v>237</v>
      </c>
      <c r="BE217" s="2">
        <v>242</v>
      </c>
      <c r="BF217" s="2">
        <v>261</v>
      </c>
      <c r="BG217" s="2">
        <v>254</v>
      </c>
      <c r="BH217" s="2">
        <v>283</v>
      </c>
      <c r="BI217" s="2">
        <v>282</v>
      </c>
      <c r="BJ217" s="2">
        <v>289</v>
      </c>
      <c r="BK217" s="2">
        <v>305</v>
      </c>
      <c r="BL217" s="2">
        <v>313</v>
      </c>
      <c r="BM217" s="2">
        <v>323</v>
      </c>
      <c r="BN217" s="2">
        <v>342</v>
      </c>
      <c r="BO217" s="2">
        <v>362</v>
      </c>
      <c r="BP217" s="2">
        <v>381</v>
      </c>
      <c r="BQ217" s="2">
        <v>383</v>
      </c>
      <c r="BR217" s="2">
        <v>402</v>
      </c>
      <c r="BS217" s="2">
        <v>415</v>
      </c>
      <c r="BT217" s="2">
        <v>440</v>
      </c>
      <c r="BU217" s="2">
        <v>451</v>
      </c>
      <c r="BV217" s="2">
        <v>452</v>
      </c>
      <c r="BW217" s="2">
        <v>465</v>
      </c>
      <c r="BX217" s="2">
        <v>492</v>
      </c>
      <c r="BY217" s="2">
        <v>505</v>
      </c>
      <c r="BZ217" s="2">
        <v>528</v>
      </c>
      <c r="CA217" s="2">
        <v>531</v>
      </c>
      <c r="CB217" s="2">
        <v>532</v>
      </c>
      <c r="CC217" s="2">
        <v>550</v>
      </c>
      <c r="CD217" s="2">
        <v>562</v>
      </c>
    </row>
    <row r="218" spans="1:82" x14ac:dyDescent="0.25">
      <c r="A218" s="2" t="str">
        <f>"97 jaar"</f>
        <v>97 jaar</v>
      </c>
      <c r="B218" s="2">
        <v>36</v>
      </c>
      <c r="C218" s="2">
        <v>27</v>
      </c>
      <c r="D218" s="2">
        <v>18</v>
      </c>
      <c r="E218" s="2">
        <v>29</v>
      </c>
      <c r="F218" s="2">
        <v>22</v>
      </c>
      <c r="G218" s="2">
        <v>35</v>
      </c>
      <c r="H218" s="2">
        <v>31</v>
      </c>
      <c r="I218" s="2">
        <v>29</v>
      </c>
      <c r="J218" s="2">
        <v>42</v>
      </c>
      <c r="K218" s="2">
        <v>41</v>
      </c>
      <c r="L218" s="2">
        <v>34</v>
      </c>
      <c r="M218" s="2">
        <v>39</v>
      </c>
      <c r="N218" s="2">
        <v>47</v>
      </c>
      <c r="O218" s="2">
        <v>42</v>
      </c>
      <c r="P218" s="2">
        <v>30</v>
      </c>
      <c r="Q218" s="2">
        <v>34</v>
      </c>
      <c r="R218" s="2">
        <v>37</v>
      </c>
      <c r="S218" s="2">
        <v>53</v>
      </c>
      <c r="T218" s="2">
        <v>59</v>
      </c>
      <c r="U218" s="2">
        <v>41</v>
      </c>
      <c r="V218" s="2">
        <v>51</v>
      </c>
      <c r="W218" s="2">
        <v>57</v>
      </c>
      <c r="X218" s="2">
        <v>40</v>
      </c>
      <c r="Y218" s="2">
        <v>43</v>
      </c>
      <c r="Z218" s="2">
        <v>41</v>
      </c>
      <c r="AA218" s="2">
        <v>52</v>
      </c>
      <c r="AB218" s="2">
        <v>61</v>
      </c>
      <c r="AC218" s="2">
        <v>80</v>
      </c>
      <c r="AD218" s="2">
        <v>87</v>
      </c>
      <c r="AE218" s="2">
        <v>92</v>
      </c>
      <c r="AF218" s="2">
        <v>86</v>
      </c>
      <c r="AG218" s="2">
        <v>89</v>
      </c>
      <c r="AH218" s="2">
        <v>90</v>
      </c>
      <c r="AI218" s="2">
        <v>100</v>
      </c>
      <c r="AJ218" s="2">
        <v>92</v>
      </c>
      <c r="AK218" s="2">
        <v>99</v>
      </c>
      <c r="AL218" s="2">
        <v>100</v>
      </c>
      <c r="AM218" s="2">
        <v>104</v>
      </c>
      <c r="AN218" s="2">
        <v>101</v>
      </c>
      <c r="AO218" s="2">
        <v>106</v>
      </c>
      <c r="AP218" s="2">
        <v>100</v>
      </c>
      <c r="AQ218" s="2">
        <v>108</v>
      </c>
      <c r="AR218" s="2">
        <v>105</v>
      </c>
      <c r="AS218" s="2">
        <v>109</v>
      </c>
      <c r="AT218" s="2">
        <v>107</v>
      </c>
      <c r="AU218" s="2">
        <v>112</v>
      </c>
      <c r="AV218" s="2">
        <v>113</v>
      </c>
      <c r="AW218" s="2">
        <v>114</v>
      </c>
      <c r="AX218" s="2">
        <v>100</v>
      </c>
      <c r="AY218" s="2">
        <v>118</v>
      </c>
      <c r="AZ218" s="2">
        <v>129</v>
      </c>
      <c r="BA218" s="2">
        <v>140</v>
      </c>
      <c r="BB218" s="2">
        <v>134</v>
      </c>
      <c r="BC218" s="2">
        <v>155</v>
      </c>
      <c r="BD218" s="2">
        <v>161</v>
      </c>
      <c r="BE218" s="2">
        <v>164</v>
      </c>
      <c r="BF218" s="2">
        <v>167</v>
      </c>
      <c r="BG218" s="2">
        <v>182</v>
      </c>
      <c r="BH218" s="2">
        <v>175</v>
      </c>
      <c r="BI218" s="2">
        <v>196</v>
      </c>
      <c r="BJ218" s="2">
        <v>197</v>
      </c>
      <c r="BK218" s="2">
        <v>202</v>
      </c>
      <c r="BL218" s="2">
        <v>212</v>
      </c>
      <c r="BM218" s="2">
        <v>217</v>
      </c>
      <c r="BN218" s="2">
        <v>226</v>
      </c>
      <c r="BO218" s="2">
        <v>240</v>
      </c>
      <c r="BP218" s="2">
        <v>254</v>
      </c>
      <c r="BQ218" s="2">
        <v>266</v>
      </c>
      <c r="BR218" s="2">
        <v>268</v>
      </c>
      <c r="BS218" s="2">
        <v>283</v>
      </c>
      <c r="BT218" s="2">
        <v>292</v>
      </c>
      <c r="BU218" s="2">
        <v>309</v>
      </c>
      <c r="BV218" s="2">
        <v>316</v>
      </c>
      <c r="BW218" s="2">
        <v>318</v>
      </c>
      <c r="BX218" s="2">
        <v>326</v>
      </c>
      <c r="BY218" s="2">
        <v>345</v>
      </c>
      <c r="BZ218" s="2">
        <v>354</v>
      </c>
      <c r="CA218" s="2">
        <v>372</v>
      </c>
      <c r="CB218" s="2">
        <v>374</v>
      </c>
      <c r="CC218" s="2">
        <v>374</v>
      </c>
      <c r="CD218" s="2">
        <v>389</v>
      </c>
    </row>
    <row r="219" spans="1:82" x14ac:dyDescent="0.25">
      <c r="A219" s="2" t="str">
        <f>"98 jaar"</f>
        <v>98 jaar</v>
      </c>
      <c r="B219" s="2">
        <v>14</v>
      </c>
      <c r="C219" s="2">
        <v>23</v>
      </c>
      <c r="D219" s="2">
        <v>18</v>
      </c>
      <c r="E219" s="2">
        <v>12</v>
      </c>
      <c r="F219" s="2">
        <v>22</v>
      </c>
      <c r="G219" s="2">
        <v>14</v>
      </c>
      <c r="H219" s="2">
        <v>25</v>
      </c>
      <c r="I219" s="2">
        <v>19</v>
      </c>
      <c r="J219" s="2">
        <v>18</v>
      </c>
      <c r="K219" s="2">
        <v>24</v>
      </c>
      <c r="L219" s="2">
        <v>29</v>
      </c>
      <c r="M219" s="2">
        <v>20</v>
      </c>
      <c r="N219" s="2">
        <v>32</v>
      </c>
      <c r="O219" s="2">
        <v>36</v>
      </c>
      <c r="P219" s="2">
        <v>28</v>
      </c>
      <c r="Q219" s="2">
        <v>17</v>
      </c>
      <c r="R219" s="2">
        <v>23</v>
      </c>
      <c r="S219" s="2">
        <v>25</v>
      </c>
      <c r="T219" s="2">
        <v>40</v>
      </c>
      <c r="U219" s="2">
        <v>38</v>
      </c>
      <c r="V219" s="2">
        <v>34</v>
      </c>
      <c r="W219" s="2">
        <v>38</v>
      </c>
      <c r="X219" s="2">
        <v>39</v>
      </c>
      <c r="Y219" s="2">
        <v>27</v>
      </c>
      <c r="Z219" s="2">
        <v>33</v>
      </c>
      <c r="AA219" s="2">
        <v>27</v>
      </c>
      <c r="AB219" s="2">
        <v>41</v>
      </c>
      <c r="AC219" s="2">
        <v>45</v>
      </c>
      <c r="AD219" s="2">
        <v>56</v>
      </c>
      <c r="AE219" s="2">
        <v>60</v>
      </c>
      <c r="AF219" s="2">
        <v>64</v>
      </c>
      <c r="AG219" s="2">
        <v>60</v>
      </c>
      <c r="AH219" s="2">
        <v>61</v>
      </c>
      <c r="AI219" s="2">
        <v>63</v>
      </c>
      <c r="AJ219" s="2">
        <v>71</v>
      </c>
      <c r="AK219" s="2">
        <v>63</v>
      </c>
      <c r="AL219" s="2">
        <v>69</v>
      </c>
      <c r="AM219" s="2">
        <v>70</v>
      </c>
      <c r="AN219" s="2">
        <v>73</v>
      </c>
      <c r="AO219" s="2">
        <v>71</v>
      </c>
      <c r="AP219" s="2">
        <v>74</v>
      </c>
      <c r="AQ219" s="2">
        <v>71</v>
      </c>
      <c r="AR219" s="2">
        <v>75</v>
      </c>
      <c r="AS219" s="2">
        <v>74</v>
      </c>
      <c r="AT219" s="2">
        <v>76</v>
      </c>
      <c r="AU219" s="2">
        <v>75</v>
      </c>
      <c r="AV219" s="2">
        <v>78</v>
      </c>
      <c r="AW219" s="2">
        <v>79</v>
      </c>
      <c r="AX219" s="2">
        <v>80</v>
      </c>
      <c r="AY219" s="2">
        <v>71</v>
      </c>
      <c r="AZ219" s="2">
        <v>83</v>
      </c>
      <c r="BA219" s="2">
        <v>91</v>
      </c>
      <c r="BB219" s="2">
        <v>99</v>
      </c>
      <c r="BC219" s="2">
        <v>94</v>
      </c>
      <c r="BD219" s="2">
        <v>109</v>
      </c>
      <c r="BE219" s="2">
        <v>113</v>
      </c>
      <c r="BF219" s="2">
        <v>115</v>
      </c>
      <c r="BG219" s="2">
        <v>117</v>
      </c>
      <c r="BH219" s="2">
        <v>128</v>
      </c>
      <c r="BI219" s="2">
        <v>123</v>
      </c>
      <c r="BJ219" s="2">
        <v>138</v>
      </c>
      <c r="BK219" s="2">
        <v>139</v>
      </c>
      <c r="BL219" s="2">
        <v>142</v>
      </c>
      <c r="BM219" s="2">
        <v>150</v>
      </c>
      <c r="BN219" s="2">
        <v>153</v>
      </c>
      <c r="BO219" s="2">
        <v>158</v>
      </c>
      <c r="BP219" s="2">
        <v>169</v>
      </c>
      <c r="BQ219" s="2">
        <v>178</v>
      </c>
      <c r="BR219" s="2">
        <v>187</v>
      </c>
      <c r="BS219" s="2">
        <v>188</v>
      </c>
      <c r="BT219" s="2">
        <v>200</v>
      </c>
      <c r="BU219" s="2">
        <v>207</v>
      </c>
      <c r="BV219" s="2">
        <v>220</v>
      </c>
      <c r="BW219" s="2">
        <v>225</v>
      </c>
      <c r="BX219" s="2">
        <v>226</v>
      </c>
      <c r="BY219" s="2">
        <v>232</v>
      </c>
      <c r="BZ219" s="2">
        <v>246</v>
      </c>
      <c r="CA219" s="2">
        <v>252</v>
      </c>
      <c r="CB219" s="2">
        <v>265</v>
      </c>
      <c r="CC219" s="2">
        <v>265</v>
      </c>
      <c r="CD219" s="2">
        <v>266</v>
      </c>
    </row>
    <row r="220" spans="1:82" x14ac:dyDescent="0.25">
      <c r="A220" s="2" t="str">
        <f>"99 jaar"</f>
        <v>99 jaar</v>
      </c>
      <c r="B220" s="2">
        <v>11</v>
      </c>
      <c r="C220" s="2">
        <v>9</v>
      </c>
      <c r="D220" s="2">
        <v>16</v>
      </c>
      <c r="E220" s="2">
        <v>12</v>
      </c>
      <c r="F220" s="2">
        <v>9</v>
      </c>
      <c r="G220" s="2">
        <v>13</v>
      </c>
      <c r="H220" s="2">
        <v>10</v>
      </c>
      <c r="I220" s="2">
        <v>13</v>
      </c>
      <c r="J220" s="2">
        <v>14</v>
      </c>
      <c r="K220" s="2">
        <v>10</v>
      </c>
      <c r="L220" s="2">
        <v>14</v>
      </c>
      <c r="M220" s="2">
        <v>14</v>
      </c>
      <c r="N220" s="2">
        <v>17</v>
      </c>
      <c r="O220" s="2">
        <v>19</v>
      </c>
      <c r="P220" s="2">
        <v>26</v>
      </c>
      <c r="Q220" s="2">
        <v>18</v>
      </c>
      <c r="R220" s="2">
        <v>12</v>
      </c>
      <c r="S220" s="2">
        <v>12</v>
      </c>
      <c r="T220" s="2">
        <v>17</v>
      </c>
      <c r="U220" s="2">
        <v>28</v>
      </c>
      <c r="V220" s="2">
        <v>28</v>
      </c>
      <c r="W220" s="2">
        <v>24</v>
      </c>
      <c r="X220" s="2">
        <v>24</v>
      </c>
      <c r="Y220" s="2">
        <v>22</v>
      </c>
      <c r="Z220" s="2">
        <v>18</v>
      </c>
      <c r="AA220" s="2">
        <v>22</v>
      </c>
      <c r="AB220" s="2">
        <v>16</v>
      </c>
      <c r="AC220" s="2">
        <v>28</v>
      </c>
      <c r="AD220" s="2">
        <v>29</v>
      </c>
      <c r="AE220" s="2">
        <v>36</v>
      </c>
      <c r="AF220" s="2">
        <v>39</v>
      </c>
      <c r="AG220" s="2">
        <v>42</v>
      </c>
      <c r="AH220" s="2">
        <v>40</v>
      </c>
      <c r="AI220" s="2">
        <v>39</v>
      </c>
      <c r="AJ220" s="2">
        <v>42</v>
      </c>
      <c r="AK220" s="2">
        <v>47</v>
      </c>
      <c r="AL220" s="2">
        <v>42</v>
      </c>
      <c r="AM220" s="2">
        <v>46</v>
      </c>
      <c r="AN220" s="2">
        <v>47</v>
      </c>
      <c r="AO220" s="2">
        <v>48</v>
      </c>
      <c r="AP220" s="2">
        <v>47</v>
      </c>
      <c r="AQ220" s="2">
        <v>50</v>
      </c>
      <c r="AR220" s="2">
        <v>47</v>
      </c>
      <c r="AS220" s="2">
        <v>50</v>
      </c>
      <c r="AT220" s="2">
        <v>49</v>
      </c>
      <c r="AU220" s="2">
        <v>50</v>
      </c>
      <c r="AV220" s="2">
        <v>50</v>
      </c>
      <c r="AW220" s="2">
        <v>52</v>
      </c>
      <c r="AX220" s="2">
        <v>53</v>
      </c>
      <c r="AY220" s="2">
        <v>53</v>
      </c>
      <c r="AZ220" s="2">
        <v>47</v>
      </c>
      <c r="BA220" s="2">
        <v>56</v>
      </c>
      <c r="BB220" s="2">
        <v>61</v>
      </c>
      <c r="BC220" s="2">
        <v>67</v>
      </c>
      <c r="BD220" s="2">
        <v>63</v>
      </c>
      <c r="BE220" s="2">
        <v>74</v>
      </c>
      <c r="BF220" s="2">
        <v>76</v>
      </c>
      <c r="BG220" s="2">
        <v>77</v>
      </c>
      <c r="BH220" s="2">
        <v>78</v>
      </c>
      <c r="BI220" s="2">
        <v>86</v>
      </c>
      <c r="BJ220" s="2">
        <v>83</v>
      </c>
      <c r="BK220" s="2">
        <v>92</v>
      </c>
      <c r="BL220" s="2">
        <v>93</v>
      </c>
      <c r="BM220" s="2">
        <v>95</v>
      </c>
      <c r="BN220" s="2">
        <v>100</v>
      </c>
      <c r="BO220" s="2">
        <v>102</v>
      </c>
      <c r="BP220" s="2">
        <v>105</v>
      </c>
      <c r="BQ220" s="2">
        <v>113</v>
      </c>
      <c r="BR220" s="2">
        <v>119</v>
      </c>
      <c r="BS220" s="2">
        <v>125</v>
      </c>
      <c r="BT220" s="2">
        <v>126</v>
      </c>
      <c r="BU220" s="2">
        <v>136</v>
      </c>
      <c r="BV220" s="2">
        <v>140</v>
      </c>
      <c r="BW220" s="2">
        <v>148</v>
      </c>
      <c r="BX220" s="2">
        <v>151</v>
      </c>
      <c r="BY220" s="2">
        <v>152</v>
      </c>
      <c r="BZ220" s="2">
        <v>157</v>
      </c>
      <c r="CA220" s="2">
        <v>166</v>
      </c>
      <c r="CB220" s="2">
        <v>170</v>
      </c>
      <c r="CC220" s="2">
        <v>179</v>
      </c>
      <c r="CD220" s="2">
        <v>179</v>
      </c>
    </row>
    <row r="221" spans="1:82" x14ac:dyDescent="0.25">
      <c r="A221" s="2" t="str">
        <f>"100 jaar"</f>
        <v>100 jaar</v>
      </c>
      <c r="B221" s="2">
        <v>11</v>
      </c>
      <c r="C221" s="2">
        <v>6</v>
      </c>
      <c r="D221" s="2">
        <v>7</v>
      </c>
      <c r="E221" s="2">
        <v>7</v>
      </c>
      <c r="F221" s="2">
        <v>8</v>
      </c>
      <c r="G221" s="2">
        <v>7</v>
      </c>
      <c r="H221" s="2">
        <v>9</v>
      </c>
      <c r="I221" s="2">
        <v>8</v>
      </c>
      <c r="J221" s="2">
        <v>7</v>
      </c>
      <c r="K221" s="2">
        <v>9</v>
      </c>
      <c r="L221" s="2">
        <v>5</v>
      </c>
      <c r="M221" s="2">
        <v>14</v>
      </c>
      <c r="N221" s="2">
        <v>9</v>
      </c>
      <c r="O221" s="2">
        <v>9</v>
      </c>
      <c r="P221" s="2">
        <v>14</v>
      </c>
      <c r="Q221" s="2">
        <v>15</v>
      </c>
      <c r="R221" s="2">
        <v>8</v>
      </c>
      <c r="S221" s="2">
        <v>4</v>
      </c>
      <c r="T221" s="2">
        <v>8</v>
      </c>
      <c r="U221" s="2">
        <v>7</v>
      </c>
      <c r="V221" s="2">
        <v>15</v>
      </c>
      <c r="W221" s="2">
        <v>20</v>
      </c>
      <c r="X221" s="2">
        <v>17</v>
      </c>
      <c r="Y221" s="2">
        <v>16</v>
      </c>
      <c r="Z221" s="2">
        <v>19</v>
      </c>
      <c r="AA221" s="2">
        <v>12</v>
      </c>
      <c r="AB221" s="2">
        <v>15</v>
      </c>
      <c r="AC221" s="2">
        <v>8</v>
      </c>
      <c r="AD221" s="2">
        <v>17</v>
      </c>
      <c r="AE221" s="2">
        <v>17</v>
      </c>
      <c r="AF221" s="2">
        <v>23</v>
      </c>
      <c r="AG221" s="2">
        <v>25</v>
      </c>
      <c r="AH221" s="2">
        <v>27</v>
      </c>
      <c r="AI221" s="2">
        <v>25</v>
      </c>
      <c r="AJ221" s="2">
        <v>25</v>
      </c>
      <c r="AK221" s="2">
        <v>26</v>
      </c>
      <c r="AL221" s="2">
        <v>29</v>
      </c>
      <c r="AM221" s="2">
        <v>26</v>
      </c>
      <c r="AN221" s="2">
        <v>29</v>
      </c>
      <c r="AO221" s="2">
        <v>29</v>
      </c>
      <c r="AP221" s="2">
        <v>29</v>
      </c>
      <c r="AQ221" s="2">
        <v>29</v>
      </c>
      <c r="AR221" s="2">
        <v>30</v>
      </c>
      <c r="AS221" s="2">
        <v>29</v>
      </c>
      <c r="AT221" s="2">
        <v>31</v>
      </c>
      <c r="AU221" s="2">
        <v>30</v>
      </c>
      <c r="AV221" s="2">
        <v>31</v>
      </c>
      <c r="AW221" s="2">
        <v>31</v>
      </c>
      <c r="AX221" s="2">
        <v>33</v>
      </c>
      <c r="AY221" s="2">
        <v>32</v>
      </c>
      <c r="AZ221" s="2">
        <v>34</v>
      </c>
      <c r="BA221" s="2">
        <v>29</v>
      </c>
      <c r="BB221" s="2">
        <v>34</v>
      </c>
      <c r="BC221" s="2">
        <v>37</v>
      </c>
      <c r="BD221" s="2">
        <v>41</v>
      </c>
      <c r="BE221" s="2">
        <v>39</v>
      </c>
      <c r="BF221" s="2">
        <v>46</v>
      </c>
      <c r="BG221" s="2">
        <v>47</v>
      </c>
      <c r="BH221" s="2">
        <v>48</v>
      </c>
      <c r="BI221" s="2">
        <v>49</v>
      </c>
      <c r="BJ221" s="2">
        <v>54</v>
      </c>
      <c r="BK221" s="2">
        <v>52</v>
      </c>
      <c r="BL221" s="2">
        <v>58</v>
      </c>
      <c r="BM221" s="2">
        <v>58</v>
      </c>
      <c r="BN221" s="2">
        <v>59</v>
      </c>
      <c r="BO221" s="2">
        <v>63</v>
      </c>
      <c r="BP221" s="2">
        <v>64</v>
      </c>
      <c r="BQ221" s="2">
        <v>67</v>
      </c>
      <c r="BR221" s="2">
        <v>72</v>
      </c>
      <c r="BS221" s="2">
        <v>76</v>
      </c>
      <c r="BT221" s="2">
        <v>78</v>
      </c>
      <c r="BU221" s="2">
        <v>78</v>
      </c>
      <c r="BV221" s="2">
        <v>85</v>
      </c>
      <c r="BW221" s="2">
        <v>88</v>
      </c>
      <c r="BX221" s="2">
        <v>93</v>
      </c>
      <c r="BY221" s="2">
        <v>95</v>
      </c>
      <c r="BZ221" s="2">
        <v>96</v>
      </c>
      <c r="CA221" s="2">
        <v>99</v>
      </c>
      <c r="CB221" s="2">
        <v>105</v>
      </c>
      <c r="CC221" s="2">
        <v>107</v>
      </c>
      <c r="CD221" s="2">
        <v>113</v>
      </c>
    </row>
    <row r="222" spans="1:82" x14ac:dyDescent="0.25">
      <c r="A222" s="2" t="str">
        <f>"101 jaar"</f>
        <v>101 jaar</v>
      </c>
      <c r="B222" s="2">
        <v>5</v>
      </c>
      <c r="C222" s="2">
        <v>4</v>
      </c>
      <c r="D222" s="2">
        <v>3</v>
      </c>
      <c r="E222" s="2">
        <v>7</v>
      </c>
      <c r="F222" s="2">
        <v>5</v>
      </c>
      <c r="G222" s="2">
        <v>4</v>
      </c>
      <c r="H222" s="2">
        <v>4</v>
      </c>
      <c r="I222" s="2">
        <v>7</v>
      </c>
      <c r="J222" s="2">
        <v>5</v>
      </c>
      <c r="K222" s="2">
        <v>4</v>
      </c>
      <c r="L222" s="2">
        <v>5</v>
      </c>
      <c r="M222" s="2">
        <v>4</v>
      </c>
      <c r="N222" s="2">
        <v>8</v>
      </c>
      <c r="O222" s="2">
        <v>3</v>
      </c>
      <c r="P222" s="2">
        <v>4</v>
      </c>
      <c r="Q222" s="2">
        <v>7</v>
      </c>
      <c r="R222" s="2">
        <v>9</v>
      </c>
      <c r="S222" s="2">
        <v>5</v>
      </c>
      <c r="T222" s="2">
        <v>4</v>
      </c>
      <c r="U222" s="2">
        <v>7</v>
      </c>
      <c r="V222" s="2">
        <v>4</v>
      </c>
      <c r="W222" s="2">
        <v>9</v>
      </c>
      <c r="X222" s="2">
        <v>14</v>
      </c>
      <c r="Y222" s="2">
        <v>12</v>
      </c>
      <c r="Z222" s="2">
        <v>13</v>
      </c>
      <c r="AA222" s="2">
        <v>14</v>
      </c>
      <c r="AB222" s="2">
        <v>8</v>
      </c>
      <c r="AC222" s="2">
        <v>6</v>
      </c>
      <c r="AD222" s="2">
        <v>5</v>
      </c>
      <c r="AE222" s="2">
        <v>10</v>
      </c>
      <c r="AF222" s="2">
        <v>10</v>
      </c>
      <c r="AG222" s="2">
        <v>15</v>
      </c>
      <c r="AH222" s="2">
        <v>16</v>
      </c>
      <c r="AI222" s="2">
        <v>17</v>
      </c>
      <c r="AJ222" s="2">
        <v>16</v>
      </c>
      <c r="AK222" s="2">
        <v>16</v>
      </c>
      <c r="AL222" s="2">
        <v>16</v>
      </c>
      <c r="AM222" s="2">
        <v>18</v>
      </c>
      <c r="AN222" s="2">
        <v>16</v>
      </c>
      <c r="AO222" s="2">
        <v>18</v>
      </c>
      <c r="AP222" s="2">
        <v>18</v>
      </c>
      <c r="AQ222" s="2">
        <v>18</v>
      </c>
      <c r="AR222" s="2">
        <v>18</v>
      </c>
      <c r="AS222" s="2">
        <v>18</v>
      </c>
      <c r="AT222" s="2">
        <v>18</v>
      </c>
      <c r="AU222" s="2">
        <v>19</v>
      </c>
      <c r="AV222" s="2">
        <v>18</v>
      </c>
      <c r="AW222" s="2">
        <v>19</v>
      </c>
      <c r="AX222" s="2">
        <v>19</v>
      </c>
      <c r="AY222" s="2">
        <v>21</v>
      </c>
      <c r="AZ222" s="2">
        <v>20</v>
      </c>
      <c r="BA222" s="2">
        <v>21</v>
      </c>
      <c r="BB222" s="2">
        <v>18</v>
      </c>
      <c r="BC222" s="2">
        <v>21</v>
      </c>
      <c r="BD222" s="2">
        <v>23</v>
      </c>
      <c r="BE222" s="2">
        <v>26</v>
      </c>
      <c r="BF222" s="2">
        <v>24</v>
      </c>
      <c r="BG222" s="2">
        <v>29</v>
      </c>
      <c r="BH222" s="2">
        <v>29</v>
      </c>
      <c r="BI222" s="2">
        <v>30</v>
      </c>
      <c r="BJ222" s="2">
        <v>31</v>
      </c>
      <c r="BK222" s="2">
        <v>33</v>
      </c>
      <c r="BL222" s="2">
        <v>33</v>
      </c>
      <c r="BM222" s="2">
        <v>36</v>
      </c>
      <c r="BN222" s="2">
        <v>36</v>
      </c>
      <c r="BO222" s="2">
        <v>37</v>
      </c>
      <c r="BP222" s="2">
        <v>39</v>
      </c>
      <c r="BQ222" s="2">
        <v>39</v>
      </c>
      <c r="BR222" s="2">
        <v>41</v>
      </c>
      <c r="BS222" s="2">
        <v>45</v>
      </c>
      <c r="BT222" s="2">
        <v>47</v>
      </c>
      <c r="BU222" s="2">
        <v>49</v>
      </c>
      <c r="BV222" s="2">
        <v>49</v>
      </c>
      <c r="BW222" s="2">
        <v>53</v>
      </c>
      <c r="BX222" s="2">
        <v>55</v>
      </c>
      <c r="BY222" s="2">
        <v>58</v>
      </c>
      <c r="BZ222" s="2">
        <v>60</v>
      </c>
      <c r="CA222" s="2">
        <v>60</v>
      </c>
      <c r="CB222" s="2">
        <v>61</v>
      </c>
      <c r="CC222" s="2">
        <v>65</v>
      </c>
      <c r="CD222" s="2">
        <v>66</v>
      </c>
    </row>
    <row r="223" spans="1:82" x14ac:dyDescent="0.25">
      <c r="A223" s="2" t="str">
        <f>"102 jaar"</f>
        <v>102 jaar</v>
      </c>
      <c r="B223" s="2">
        <v>3</v>
      </c>
      <c r="C223" s="2">
        <v>2</v>
      </c>
      <c r="D223" s="2">
        <v>2</v>
      </c>
      <c r="E223" s="2">
        <v>1</v>
      </c>
      <c r="F223" s="2">
        <v>5</v>
      </c>
      <c r="G223" s="2">
        <v>4</v>
      </c>
      <c r="H223" s="2">
        <v>2</v>
      </c>
      <c r="I223" s="2">
        <v>3</v>
      </c>
      <c r="J223" s="2">
        <v>4</v>
      </c>
      <c r="K223" s="2">
        <v>3</v>
      </c>
      <c r="L223" s="2">
        <v>1</v>
      </c>
      <c r="M223" s="2">
        <v>2</v>
      </c>
      <c r="N223" s="2">
        <v>3</v>
      </c>
      <c r="O223" s="2">
        <v>2</v>
      </c>
      <c r="P223" s="2">
        <v>2</v>
      </c>
      <c r="Q223" s="2">
        <v>1</v>
      </c>
      <c r="R223" s="2">
        <v>5</v>
      </c>
      <c r="S223" s="2">
        <v>4</v>
      </c>
      <c r="T223" s="2">
        <v>3</v>
      </c>
      <c r="U223" s="2">
        <v>2</v>
      </c>
      <c r="V223" s="2">
        <v>3</v>
      </c>
      <c r="W223" s="2">
        <v>1</v>
      </c>
      <c r="X223" s="2">
        <v>6</v>
      </c>
      <c r="Y223" s="2">
        <v>11</v>
      </c>
      <c r="Z223" s="2">
        <v>5</v>
      </c>
      <c r="AA223" s="2">
        <v>8</v>
      </c>
      <c r="AB223" s="2">
        <v>9</v>
      </c>
      <c r="AC223" s="2">
        <v>5</v>
      </c>
      <c r="AD223" s="2">
        <v>4</v>
      </c>
      <c r="AE223" s="2">
        <v>3</v>
      </c>
      <c r="AF223" s="2">
        <v>6</v>
      </c>
      <c r="AG223" s="2">
        <v>6</v>
      </c>
      <c r="AH223" s="2">
        <v>8</v>
      </c>
      <c r="AI223" s="2">
        <v>9</v>
      </c>
      <c r="AJ223" s="2">
        <v>9</v>
      </c>
      <c r="AK223" s="2">
        <v>9</v>
      </c>
      <c r="AL223" s="2">
        <v>9</v>
      </c>
      <c r="AM223" s="2">
        <v>9</v>
      </c>
      <c r="AN223" s="2">
        <v>10</v>
      </c>
      <c r="AO223" s="2">
        <v>9</v>
      </c>
      <c r="AP223" s="2">
        <v>10</v>
      </c>
      <c r="AQ223" s="2">
        <v>10</v>
      </c>
      <c r="AR223" s="2">
        <v>10</v>
      </c>
      <c r="AS223" s="2">
        <v>10</v>
      </c>
      <c r="AT223" s="2">
        <v>10</v>
      </c>
      <c r="AU223" s="2">
        <v>10</v>
      </c>
      <c r="AV223" s="2">
        <v>11</v>
      </c>
      <c r="AW223" s="2">
        <v>10</v>
      </c>
      <c r="AX223" s="2">
        <v>11</v>
      </c>
      <c r="AY223" s="2">
        <v>11</v>
      </c>
      <c r="AZ223" s="2">
        <v>11</v>
      </c>
      <c r="BA223" s="2">
        <v>11</v>
      </c>
      <c r="BB223" s="2">
        <v>11</v>
      </c>
      <c r="BC223" s="2">
        <v>10</v>
      </c>
      <c r="BD223" s="2">
        <v>12</v>
      </c>
      <c r="BE223" s="2">
        <v>13</v>
      </c>
      <c r="BF223" s="2">
        <v>14</v>
      </c>
      <c r="BG223" s="2">
        <v>13</v>
      </c>
      <c r="BH223" s="2">
        <v>16</v>
      </c>
      <c r="BI223" s="2">
        <v>16</v>
      </c>
      <c r="BJ223" s="2">
        <v>17</v>
      </c>
      <c r="BK223" s="2">
        <v>17</v>
      </c>
      <c r="BL223" s="2">
        <v>18</v>
      </c>
      <c r="BM223" s="2">
        <v>18</v>
      </c>
      <c r="BN223" s="2">
        <v>20</v>
      </c>
      <c r="BO223" s="2">
        <v>20</v>
      </c>
      <c r="BP223" s="2">
        <v>21</v>
      </c>
      <c r="BQ223" s="2">
        <v>22</v>
      </c>
      <c r="BR223" s="2">
        <v>22</v>
      </c>
      <c r="BS223" s="2">
        <v>23</v>
      </c>
      <c r="BT223" s="2">
        <v>26</v>
      </c>
      <c r="BU223" s="2">
        <v>27</v>
      </c>
      <c r="BV223" s="2">
        <v>28</v>
      </c>
      <c r="BW223" s="2">
        <v>28</v>
      </c>
      <c r="BX223" s="2">
        <v>30</v>
      </c>
      <c r="BY223" s="2">
        <v>31</v>
      </c>
      <c r="BZ223" s="2">
        <v>33</v>
      </c>
      <c r="CA223" s="2">
        <v>34</v>
      </c>
      <c r="CB223" s="2">
        <v>34</v>
      </c>
      <c r="CC223" s="2">
        <v>35</v>
      </c>
      <c r="CD223" s="2">
        <v>37</v>
      </c>
    </row>
    <row r="224" spans="1:82" x14ac:dyDescent="0.25">
      <c r="A224" s="2" t="str">
        <f>"103 jaar"</f>
        <v>103 jaar</v>
      </c>
      <c r="B224" s="2">
        <v>1</v>
      </c>
      <c r="C224" s="2">
        <v>1</v>
      </c>
      <c r="D224" s="2">
        <v>1</v>
      </c>
      <c r="E224" s="2">
        <v>1</v>
      </c>
      <c r="F224" s="2">
        <v>0</v>
      </c>
      <c r="G224" s="2">
        <v>2</v>
      </c>
      <c r="H224" s="2">
        <v>3</v>
      </c>
      <c r="I224" s="2">
        <v>2</v>
      </c>
      <c r="J224" s="2">
        <v>1</v>
      </c>
      <c r="K224" s="2">
        <v>1</v>
      </c>
      <c r="L224" s="2">
        <v>2</v>
      </c>
      <c r="M224" s="2">
        <v>1</v>
      </c>
      <c r="N224" s="2">
        <v>1</v>
      </c>
      <c r="O224" s="2">
        <v>2</v>
      </c>
      <c r="P224" s="2">
        <v>1</v>
      </c>
      <c r="Q224" s="2">
        <v>0</v>
      </c>
      <c r="R224" s="2">
        <v>1</v>
      </c>
      <c r="S224" s="2">
        <v>4</v>
      </c>
      <c r="T224" s="2">
        <v>0</v>
      </c>
      <c r="U224" s="2">
        <v>2</v>
      </c>
      <c r="V224" s="2">
        <v>1</v>
      </c>
      <c r="W224" s="2">
        <v>1</v>
      </c>
      <c r="X224" s="2">
        <v>0</v>
      </c>
      <c r="Y224" s="2">
        <v>1</v>
      </c>
      <c r="Z224" s="2">
        <v>5</v>
      </c>
      <c r="AA224" s="2">
        <v>3</v>
      </c>
      <c r="AB224" s="2">
        <v>3</v>
      </c>
      <c r="AC224" s="2">
        <v>4</v>
      </c>
      <c r="AD224" s="2">
        <v>3</v>
      </c>
      <c r="AE224" s="2">
        <v>3</v>
      </c>
      <c r="AF224" s="2">
        <v>2</v>
      </c>
      <c r="AG224" s="2">
        <v>4</v>
      </c>
      <c r="AH224" s="2">
        <v>4</v>
      </c>
      <c r="AI224" s="2">
        <v>5</v>
      </c>
      <c r="AJ224" s="2">
        <v>6</v>
      </c>
      <c r="AK224" s="2">
        <v>6</v>
      </c>
      <c r="AL224" s="2">
        <v>6</v>
      </c>
      <c r="AM224" s="2">
        <v>6</v>
      </c>
      <c r="AN224" s="2">
        <v>6</v>
      </c>
      <c r="AO224" s="2">
        <v>6</v>
      </c>
      <c r="AP224" s="2">
        <v>6</v>
      </c>
      <c r="AQ224" s="2">
        <v>6</v>
      </c>
      <c r="AR224" s="2">
        <v>6</v>
      </c>
      <c r="AS224" s="2">
        <v>6</v>
      </c>
      <c r="AT224" s="2">
        <v>6</v>
      </c>
      <c r="AU224" s="2">
        <v>6</v>
      </c>
      <c r="AV224" s="2">
        <v>6</v>
      </c>
      <c r="AW224" s="2">
        <v>7</v>
      </c>
      <c r="AX224" s="2">
        <v>6</v>
      </c>
      <c r="AY224" s="2">
        <v>7</v>
      </c>
      <c r="AZ224" s="2">
        <v>7</v>
      </c>
      <c r="BA224" s="2">
        <v>7</v>
      </c>
      <c r="BB224" s="2">
        <v>7</v>
      </c>
      <c r="BC224" s="2">
        <v>7</v>
      </c>
      <c r="BD224" s="2">
        <v>6</v>
      </c>
      <c r="BE224" s="2">
        <v>7</v>
      </c>
      <c r="BF224" s="2">
        <v>8</v>
      </c>
      <c r="BG224" s="2">
        <v>8</v>
      </c>
      <c r="BH224" s="2">
        <v>8</v>
      </c>
      <c r="BI224" s="2">
        <v>10</v>
      </c>
      <c r="BJ224" s="2">
        <v>10</v>
      </c>
      <c r="BK224" s="2">
        <v>10</v>
      </c>
      <c r="BL224" s="2">
        <v>10</v>
      </c>
      <c r="BM224" s="2">
        <v>11</v>
      </c>
      <c r="BN224" s="2">
        <v>11</v>
      </c>
      <c r="BO224" s="2">
        <v>12</v>
      </c>
      <c r="BP224" s="2">
        <v>12</v>
      </c>
      <c r="BQ224" s="2">
        <v>12</v>
      </c>
      <c r="BR224" s="2">
        <v>13</v>
      </c>
      <c r="BS224" s="2">
        <v>13</v>
      </c>
      <c r="BT224" s="2">
        <v>12</v>
      </c>
      <c r="BU224" s="2">
        <v>15</v>
      </c>
      <c r="BV224" s="2">
        <v>15</v>
      </c>
      <c r="BW224" s="2">
        <v>16</v>
      </c>
      <c r="BX224" s="2">
        <v>16</v>
      </c>
      <c r="BY224" s="2">
        <v>17</v>
      </c>
      <c r="BZ224" s="2">
        <v>17</v>
      </c>
      <c r="CA224" s="2">
        <v>19</v>
      </c>
      <c r="CB224" s="2">
        <v>19</v>
      </c>
      <c r="CC224" s="2">
        <v>19</v>
      </c>
      <c r="CD224" s="2">
        <v>20</v>
      </c>
    </row>
    <row r="225" spans="1:83" x14ac:dyDescent="0.25">
      <c r="A225" s="2" t="str">
        <f>"104 jaar"</f>
        <v>104 jaar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>
        <v>0</v>
      </c>
      <c r="I225" s="2">
        <v>3</v>
      </c>
      <c r="J225" s="2">
        <v>1</v>
      </c>
      <c r="K225" s="2">
        <v>1</v>
      </c>
      <c r="L225" s="2">
        <v>0</v>
      </c>
      <c r="M225" s="2">
        <v>1</v>
      </c>
      <c r="N225" s="2">
        <v>1</v>
      </c>
      <c r="O225" s="2">
        <v>1</v>
      </c>
      <c r="P225" s="2">
        <v>2</v>
      </c>
      <c r="Q225" s="2">
        <v>0</v>
      </c>
      <c r="R225" s="2">
        <v>0</v>
      </c>
      <c r="S225" s="2">
        <v>0</v>
      </c>
      <c r="T225" s="2">
        <v>2</v>
      </c>
      <c r="U225" s="2">
        <v>0</v>
      </c>
      <c r="V225" s="2">
        <v>2</v>
      </c>
      <c r="W225" s="2">
        <v>0</v>
      </c>
      <c r="X225" s="2">
        <v>1</v>
      </c>
      <c r="Y225" s="2">
        <v>0</v>
      </c>
      <c r="Z225" s="2">
        <v>0</v>
      </c>
      <c r="AA225" s="2">
        <v>3</v>
      </c>
      <c r="AB225" s="2">
        <v>1</v>
      </c>
      <c r="AC225" s="2">
        <v>1</v>
      </c>
      <c r="AD225" s="2">
        <v>2</v>
      </c>
      <c r="AE225" s="2">
        <v>2</v>
      </c>
      <c r="AF225" s="2">
        <v>1</v>
      </c>
      <c r="AG225" s="2">
        <v>2</v>
      </c>
      <c r="AH225" s="2">
        <v>2</v>
      </c>
      <c r="AI225" s="2">
        <v>2</v>
      </c>
      <c r="AJ225" s="2">
        <v>3</v>
      </c>
      <c r="AK225" s="2">
        <v>4</v>
      </c>
      <c r="AL225" s="2">
        <v>4</v>
      </c>
      <c r="AM225" s="2">
        <v>4</v>
      </c>
      <c r="AN225" s="2">
        <v>3</v>
      </c>
      <c r="AO225" s="2">
        <v>3</v>
      </c>
      <c r="AP225" s="2">
        <v>3</v>
      </c>
      <c r="AQ225" s="2">
        <v>4</v>
      </c>
      <c r="AR225" s="2">
        <v>4</v>
      </c>
      <c r="AS225" s="2">
        <v>4</v>
      </c>
      <c r="AT225" s="2">
        <v>4</v>
      </c>
      <c r="AU225" s="2">
        <v>4</v>
      </c>
      <c r="AV225" s="2">
        <v>4</v>
      </c>
      <c r="AW225" s="2">
        <v>3</v>
      </c>
      <c r="AX225" s="2">
        <v>4</v>
      </c>
      <c r="AY225" s="2">
        <v>4</v>
      </c>
      <c r="AZ225" s="2">
        <v>4</v>
      </c>
      <c r="BA225" s="2">
        <v>3</v>
      </c>
      <c r="BB225" s="2">
        <v>3</v>
      </c>
      <c r="BC225" s="2">
        <v>4</v>
      </c>
      <c r="BD225" s="2">
        <v>4</v>
      </c>
      <c r="BE225" s="2">
        <v>4</v>
      </c>
      <c r="BF225" s="2">
        <v>3</v>
      </c>
      <c r="BG225" s="2">
        <v>4</v>
      </c>
      <c r="BH225" s="2">
        <v>4</v>
      </c>
      <c r="BI225" s="2">
        <v>5</v>
      </c>
      <c r="BJ225" s="2">
        <v>6</v>
      </c>
      <c r="BK225" s="2">
        <v>6</v>
      </c>
      <c r="BL225" s="2">
        <v>6</v>
      </c>
      <c r="BM225" s="2">
        <v>5</v>
      </c>
      <c r="BN225" s="2">
        <v>5</v>
      </c>
      <c r="BO225" s="2">
        <v>6</v>
      </c>
      <c r="BP225" s="2">
        <v>7</v>
      </c>
      <c r="BQ225" s="2">
        <v>7</v>
      </c>
      <c r="BR225" s="2">
        <v>7</v>
      </c>
      <c r="BS225" s="2">
        <v>6</v>
      </c>
      <c r="BT225" s="2">
        <v>6</v>
      </c>
      <c r="BU225" s="2">
        <v>6</v>
      </c>
      <c r="BV225" s="2">
        <v>8</v>
      </c>
      <c r="BW225" s="2">
        <v>8</v>
      </c>
      <c r="BX225" s="2">
        <v>8</v>
      </c>
      <c r="BY225" s="2">
        <v>8</v>
      </c>
      <c r="BZ225" s="2">
        <v>9</v>
      </c>
      <c r="CA225" s="2">
        <v>10</v>
      </c>
      <c r="CB225" s="2">
        <v>11</v>
      </c>
      <c r="CC225" s="2">
        <v>10</v>
      </c>
      <c r="CD225" s="2">
        <v>10</v>
      </c>
    </row>
    <row r="226" spans="1:83" x14ac:dyDescent="0.25">
      <c r="A226" s="2" t="str">
        <f>"105 jaar"</f>
        <v>105 jaar</v>
      </c>
      <c r="B226" s="2">
        <v>1</v>
      </c>
      <c r="C226" s="2">
        <v>0</v>
      </c>
      <c r="D226" s="2">
        <v>0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  <c r="M226" s="2">
        <v>0</v>
      </c>
      <c r="N226" s="2">
        <v>0</v>
      </c>
      <c r="O226" s="2">
        <v>1</v>
      </c>
      <c r="P226" s="2">
        <v>1</v>
      </c>
      <c r="Q226" s="2">
        <v>0</v>
      </c>
      <c r="R226" s="2">
        <v>0</v>
      </c>
      <c r="S226" s="2">
        <v>0</v>
      </c>
      <c r="T226" s="2">
        <v>0</v>
      </c>
      <c r="U226" s="2">
        <v>2</v>
      </c>
      <c r="V226" s="2">
        <v>0</v>
      </c>
      <c r="W226" s="2">
        <v>1</v>
      </c>
      <c r="X226" s="2">
        <v>0</v>
      </c>
      <c r="Y226" s="2">
        <v>0</v>
      </c>
      <c r="Z226" s="2">
        <v>0</v>
      </c>
      <c r="AA226" s="2">
        <v>0</v>
      </c>
      <c r="AB226" s="2">
        <v>3</v>
      </c>
      <c r="AC226" s="2">
        <v>1</v>
      </c>
      <c r="AD226" s="2">
        <v>1</v>
      </c>
      <c r="AE226" s="2">
        <v>1</v>
      </c>
      <c r="AF226" s="2">
        <v>1</v>
      </c>
      <c r="AG226" s="2">
        <v>1</v>
      </c>
      <c r="AH226" s="2">
        <v>0</v>
      </c>
      <c r="AI226" s="2">
        <v>1</v>
      </c>
      <c r="AJ226" s="2">
        <v>1</v>
      </c>
      <c r="AK226" s="2">
        <v>1</v>
      </c>
      <c r="AL226" s="2">
        <v>3</v>
      </c>
      <c r="AM226" s="2">
        <v>3</v>
      </c>
      <c r="AN226" s="2">
        <v>2</v>
      </c>
      <c r="AO226" s="2">
        <v>2</v>
      </c>
      <c r="AP226" s="2">
        <v>2</v>
      </c>
      <c r="AQ226" s="2">
        <v>2</v>
      </c>
      <c r="AR226" s="2">
        <v>1</v>
      </c>
      <c r="AS226" s="2">
        <v>1</v>
      </c>
      <c r="AT226" s="2">
        <v>2</v>
      </c>
      <c r="AU226" s="2">
        <v>2</v>
      </c>
      <c r="AV226" s="2">
        <v>1</v>
      </c>
      <c r="AW226" s="2">
        <v>1</v>
      </c>
      <c r="AX226" s="2">
        <v>1</v>
      </c>
      <c r="AY226" s="2">
        <v>2</v>
      </c>
      <c r="AZ226" s="2">
        <v>2</v>
      </c>
      <c r="BA226" s="2">
        <v>1</v>
      </c>
      <c r="BB226" s="2">
        <v>2</v>
      </c>
      <c r="BC226" s="2">
        <v>2</v>
      </c>
      <c r="BD226" s="2">
        <v>2</v>
      </c>
      <c r="BE226" s="2">
        <v>2</v>
      </c>
      <c r="BF226" s="2">
        <v>2</v>
      </c>
      <c r="BG226" s="2">
        <v>2</v>
      </c>
      <c r="BH226" s="2">
        <v>2</v>
      </c>
      <c r="BI226" s="2">
        <v>2</v>
      </c>
      <c r="BJ226" s="2">
        <v>2</v>
      </c>
      <c r="BK226" s="2">
        <v>3</v>
      </c>
      <c r="BL226" s="2">
        <v>3</v>
      </c>
      <c r="BM226" s="2">
        <v>3</v>
      </c>
      <c r="BN226" s="2">
        <v>3</v>
      </c>
      <c r="BO226" s="2">
        <v>3</v>
      </c>
      <c r="BP226" s="2">
        <v>3</v>
      </c>
      <c r="BQ226" s="2">
        <v>3</v>
      </c>
      <c r="BR226" s="2">
        <v>3</v>
      </c>
      <c r="BS226" s="2">
        <v>3</v>
      </c>
      <c r="BT226" s="2">
        <v>3</v>
      </c>
      <c r="BU226" s="2">
        <v>3</v>
      </c>
      <c r="BV226" s="2">
        <v>3</v>
      </c>
      <c r="BW226" s="2">
        <v>4</v>
      </c>
      <c r="BX226" s="2">
        <v>4</v>
      </c>
      <c r="BY226" s="2">
        <v>4</v>
      </c>
      <c r="BZ226" s="2">
        <v>4</v>
      </c>
      <c r="CA226" s="2">
        <v>5</v>
      </c>
      <c r="CB226" s="2">
        <v>4</v>
      </c>
      <c r="CC226" s="2">
        <v>5</v>
      </c>
      <c r="CD226" s="2">
        <v>5</v>
      </c>
    </row>
    <row r="227" spans="1:83" x14ac:dyDescent="0.25">
      <c r="A227" s="2" t="str">
        <f>"106 jaar"</f>
        <v>106 jaar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1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1</v>
      </c>
      <c r="Y227" s="2">
        <v>0</v>
      </c>
      <c r="Z227" s="2">
        <v>0</v>
      </c>
      <c r="AA227" s="2">
        <v>0</v>
      </c>
      <c r="AB227" s="2">
        <v>0</v>
      </c>
      <c r="AC227" s="2">
        <v>1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1</v>
      </c>
      <c r="AL227" s="2">
        <v>0</v>
      </c>
      <c r="AM227" s="2">
        <v>1</v>
      </c>
      <c r="AN227" s="2">
        <v>1</v>
      </c>
      <c r="AO227" s="2">
        <v>1</v>
      </c>
      <c r="AP227" s="2">
        <v>1</v>
      </c>
      <c r="AQ227" s="2">
        <v>1</v>
      </c>
      <c r="AR227" s="2">
        <v>1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1</v>
      </c>
      <c r="BB227" s="2">
        <v>0</v>
      </c>
      <c r="BC227" s="2">
        <v>1</v>
      </c>
      <c r="BD227" s="2">
        <v>1</v>
      </c>
      <c r="BE227" s="2">
        <v>1</v>
      </c>
      <c r="BF227" s="2">
        <v>1</v>
      </c>
      <c r="BG227" s="2">
        <v>1</v>
      </c>
      <c r="BH227" s="2">
        <v>1</v>
      </c>
      <c r="BI227" s="2">
        <v>1</v>
      </c>
      <c r="BJ227" s="2">
        <v>1</v>
      </c>
      <c r="BK227" s="2">
        <v>1</v>
      </c>
      <c r="BL227" s="2">
        <v>2</v>
      </c>
      <c r="BM227" s="2">
        <v>1</v>
      </c>
      <c r="BN227" s="2">
        <v>1</v>
      </c>
      <c r="BO227" s="2">
        <v>1</v>
      </c>
      <c r="BP227" s="2">
        <v>1</v>
      </c>
      <c r="BQ227" s="2">
        <v>1</v>
      </c>
      <c r="BR227" s="2">
        <v>1</v>
      </c>
      <c r="BS227" s="2">
        <v>1</v>
      </c>
      <c r="BT227" s="2">
        <v>1</v>
      </c>
      <c r="BU227" s="2">
        <v>1</v>
      </c>
      <c r="BV227" s="2">
        <v>1</v>
      </c>
      <c r="BW227" s="2">
        <v>1</v>
      </c>
      <c r="BX227" s="2">
        <v>2</v>
      </c>
      <c r="BY227" s="2">
        <v>2</v>
      </c>
      <c r="BZ227" s="2">
        <v>2</v>
      </c>
      <c r="CA227" s="2">
        <v>2</v>
      </c>
      <c r="CB227" s="2">
        <v>2</v>
      </c>
      <c r="CC227" s="2">
        <v>2</v>
      </c>
      <c r="CD227" s="2">
        <v>2</v>
      </c>
    </row>
    <row r="228" spans="1:83" x14ac:dyDescent="0.25">
      <c r="A228" s="2" t="str">
        <f>"107 jaar"</f>
        <v>107 jaar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1</v>
      </c>
      <c r="J228" s="2">
        <v>0</v>
      </c>
      <c r="K228" s="2">
        <v>0</v>
      </c>
      <c r="L228" s="2">
        <v>1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1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1</v>
      </c>
      <c r="BM228" s="2">
        <v>1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1</v>
      </c>
      <c r="BZ228" s="2">
        <v>1</v>
      </c>
      <c r="CA228" s="2">
        <v>1</v>
      </c>
      <c r="CB228" s="2">
        <v>1</v>
      </c>
      <c r="CC228" s="2">
        <v>1</v>
      </c>
      <c r="CD228" s="2">
        <v>1</v>
      </c>
    </row>
    <row r="229" spans="1:83" x14ac:dyDescent="0.25">
      <c r="A229" s="2" t="str">
        <f>"108 jaar"</f>
        <v>108 jaar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0</v>
      </c>
      <c r="L229" s="2">
        <v>0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</row>
    <row r="230" spans="1:83" x14ac:dyDescent="0.25">
      <c r="A230" s="2" t="str">
        <f>"109 jaar"</f>
        <v>109 jaar</v>
      </c>
      <c r="B230" s="2">
        <v>1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</row>
    <row r="231" spans="1:83" ht="15.75" thickBot="1" x14ac:dyDescent="0.3">
      <c r="A231" s="3" t="str">
        <f>"110 jaar en meer"</f>
        <v>110 jaar en meer</v>
      </c>
      <c r="B231" s="3">
        <v>0</v>
      </c>
      <c r="C231" s="3">
        <v>1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1</v>
      </c>
      <c r="M231" s="3">
        <v>1</v>
      </c>
      <c r="N231" s="3">
        <v>1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</row>
    <row r="233" spans="1:83" x14ac:dyDescent="0.25">
      <c r="A233" s="1" t="s">
        <v>7</v>
      </c>
    </row>
    <row r="234" spans="1:83" x14ac:dyDescent="0.25">
      <c r="A234" t="s">
        <v>1</v>
      </c>
    </row>
    <row r="235" spans="1:83" ht="15.75" thickBot="1" x14ac:dyDescent="0.3">
      <c r="A235" t="s">
        <v>2</v>
      </c>
    </row>
    <row r="236" spans="1:83" x14ac:dyDescent="0.25">
      <c r="A236" s="4"/>
      <c r="B236" s="5" t="str">
        <f>"1991"</f>
        <v>1991</v>
      </c>
      <c r="C236" s="5" t="str">
        <f>"1992"</f>
        <v>1992</v>
      </c>
      <c r="D236" s="5" t="str">
        <f>"1993"</f>
        <v>1993</v>
      </c>
      <c r="E236" s="5" t="str">
        <f>"1994"</f>
        <v>1994</v>
      </c>
      <c r="F236" s="5" t="str">
        <f>"1995"</f>
        <v>1995</v>
      </c>
      <c r="G236" s="5" t="str">
        <f>"1996"</f>
        <v>1996</v>
      </c>
      <c r="H236" s="5" t="str">
        <f>"1997"</f>
        <v>1997</v>
      </c>
      <c r="I236" s="5" t="str">
        <f>"1998"</f>
        <v>1998</v>
      </c>
      <c r="J236" s="5" t="str">
        <f>"1999"</f>
        <v>1999</v>
      </c>
      <c r="K236" s="5" t="str">
        <f>"2000"</f>
        <v>2000</v>
      </c>
      <c r="L236" s="5" t="str">
        <f>"2001"</f>
        <v>2001</v>
      </c>
      <c r="M236" s="5" t="str">
        <f>"2002"</f>
        <v>2002</v>
      </c>
      <c r="N236" s="5" t="str">
        <f>"2003"</f>
        <v>2003</v>
      </c>
      <c r="O236" s="5" t="str">
        <f>"2004"</f>
        <v>2004</v>
      </c>
      <c r="P236" s="5" t="str">
        <f>"2005"</f>
        <v>2005</v>
      </c>
      <c r="Q236" s="5" t="str">
        <f>"2006"</f>
        <v>2006</v>
      </c>
      <c r="R236" s="5" t="str">
        <f>"2007"</f>
        <v>2007</v>
      </c>
      <c r="S236" s="5" t="str">
        <f>"2008"</f>
        <v>2008</v>
      </c>
      <c r="T236" s="5" t="str">
        <f>"2009"</f>
        <v>2009</v>
      </c>
      <c r="U236" s="5" t="str">
        <f>"2010"</f>
        <v>2010</v>
      </c>
      <c r="V236" s="5" t="str">
        <f>"2011"</f>
        <v>2011</v>
      </c>
      <c r="W236" s="5" t="str">
        <f>"2012"</f>
        <v>2012</v>
      </c>
      <c r="X236" s="5" t="str">
        <f>"2013"</f>
        <v>2013</v>
      </c>
      <c r="Y236" s="5" t="str">
        <f>"2014"</f>
        <v>2014</v>
      </c>
      <c r="Z236" s="5" t="str">
        <f>"2015"</f>
        <v>2015</v>
      </c>
      <c r="AA236" s="5" t="str">
        <f>"2016"</f>
        <v>2016</v>
      </c>
      <c r="AB236" s="5" t="str">
        <f>"2017"</f>
        <v>2017</v>
      </c>
      <c r="AC236" s="5" t="str">
        <f>"2018"</f>
        <v>2018</v>
      </c>
      <c r="AD236" s="5" t="str">
        <f>"2019"</f>
        <v>2019</v>
      </c>
      <c r="AE236" s="5" t="str">
        <f>"2020"</f>
        <v>2020</v>
      </c>
      <c r="AF236" s="5" t="str">
        <f>"2021"</f>
        <v>2021</v>
      </c>
      <c r="AG236" s="5" t="str">
        <f>"2022"</f>
        <v>2022</v>
      </c>
      <c r="AH236" s="5" t="str">
        <f>"2023"</f>
        <v>2023</v>
      </c>
      <c r="AI236" s="5" t="str">
        <f>"2024"</f>
        <v>2024</v>
      </c>
      <c r="AJ236" s="5" t="str">
        <f>"2025"</f>
        <v>2025</v>
      </c>
      <c r="AK236" s="5" t="str">
        <f>"2026"</f>
        <v>2026</v>
      </c>
      <c r="AL236" s="5" t="str">
        <f>"2027"</f>
        <v>2027</v>
      </c>
      <c r="AM236" s="5" t="str">
        <f>"2028"</f>
        <v>2028</v>
      </c>
      <c r="AN236" s="5" t="str">
        <f>"2029"</f>
        <v>2029</v>
      </c>
      <c r="AO236" s="5" t="str">
        <f>"2030"</f>
        <v>2030</v>
      </c>
      <c r="AP236" s="5" t="str">
        <f>"2031"</f>
        <v>2031</v>
      </c>
      <c r="AQ236" s="5" t="str">
        <f>"2032"</f>
        <v>2032</v>
      </c>
      <c r="AR236" s="5" t="str">
        <f>"2033"</f>
        <v>2033</v>
      </c>
      <c r="AS236" s="5" t="str">
        <f>"2034"</f>
        <v>2034</v>
      </c>
      <c r="AT236" s="5" t="str">
        <f>"2035"</f>
        <v>2035</v>
      </c>
      <c r="AU236" s="5" t="str">
        <f>"2036"</f>
        <v>2036</v>
      </c>
      <c r="AV236" s="5" t="str">
        <f>"2037"</f>
        <v>2037</v>
      </c>
      <c r="AW236" s="5" t="str">
        <f>"2038"</f>
        <v>2038</v>
      </c>
      <c r="AX236" s="5" t="str">
        <f>"2039"</f>
        <v>2039</v>
      </c>
      <c r="AY236" s="5" t="str">
        <f>"2040"</f>
        <v>2040</v>
      </c>
      <c r="AZ236" s="5" t="str">
        <f>"2041"</f>
        <v>2041</v>
      </c>
      <c r="BA236" s="5" t="str">
        <f>"2042"</f>
        <v>2042</v>
      </c>
      <c r="BB236" s="5" t="str">
        <f>"2043"</f>
        <v>2043</v>
      </c>
      <c r="BC236" s="5" t="str">
        <f>"2044"</f>
        <v>2044</v>
      </c>
      <c r="BD236" s="5" t="str">
        <f>"2045"</f>
        <v>2045</v>
      </c>
      <c r="BE236" s="5" t="str">
        <f>"2046"</f>
        <v>2046</v>
      </c>
      <c r="BF236" s="5" t="str">
        <f>"2047"</f>
        <v>2047</v>
      </c>
      <c r="BG236" s="5" t="str">
        <f>"2048"</f>
        <v>2048</v>
      </c>
      <c r="BH236" s="5" t="str">
        <f>"2049"</f>
        <v>2049</v>
      </c>
      <c r="BI236" s="5" t="str">
        <f>"2050"</f>
        <v>2050</v>
      </c>
      <c r="BJ236" s="5" t="str">
        <f>"2051"</f>
        <v>2051</v>
      </c>
      <c r="BK236" s="5" t="str">
        <f>"2052"</f>
        <v>2052</v>
      </c>
      <c r="BL236" s="5" t="str">
        <f>"2053"</f>
        <v>2053</v>
      </c>
      <c r="BM236" s="5" t="str">
        <f>"2054"</f>
        <v>2054</v>
      </c>
      <c r="BN236" s="5" t="str">
        <f>"2055"</f>
        <v>2055</v>
      </c>
      <c r="BO236" s="5" t="str">
        <f>"2056"</f>
        <v>2056</v>
      </c>
      <c r="BP236" s="5" t="str">
        <f>"2057"</f>
        <v>2057</v>
      </c>
      <c r="BQ236" s="5" t="str">
        <f>"2058"</f>
        <v>2058</v>
      </c>
      <c r="BR236" s="5" t="str">
        <f>"2059"</f>
        <v>2059</v>
      </c>
      <c r="BS236" s="5" t="str">
        <f>"2060"</f>
        <v>2060</v>
      </c>
      <c r="BT236" s="5" t="str">
        <f>"2061"</f>
        <v>2061</v>
      </c>
      <c r="BU236" s="5" t="str">
        <f>"2062"</f>
        <v>2062</v>
      </c>
      <c r="BV236" s="5" t="str">
        <f>"2063"</f>
        <v>2063</v>
      </c>
      <c r="BW236" s="5" t="str">
        <f>"2064"</f>
        <v>2064</v>
      </c>
      <c r="BX236" s="5" t="str">
        <f>"2065"</f>
        <v>2065</v>
      </c>
      <c r="BY236" s="5" t="str">
        <f>"2066"</f>
        <v>2066</v>
      </c>
      <c r="BZ236" s="5" t="str">
        <f>"2067"</f>
        <v>2067</v>
      </c>
      <c r="CA236" s="5" t="str">
        <f>"2068"</f>
        <v>2068</v>
      </c>
      <c r="CB236" s="5" t="str">
        <f>"2069"</f>
        <v>2069</v>
      </c>
      <c r="CC236" s="5" t="str">
        <f>"2070"</f>
        <v>2070</v>
      </c>
      <c r="CD236" s="5" t="str">
        <f>"2071"</f>
        <v>2071</v>
      </c>
      <c r="CE236" s="1"/>
    </row>
    <row r="237" spans="1:83" x14ac:dyDescent="0.25">
      <c r="A237" s="2" t="str">
        <f>"0 jaar"</f>
        <v>0 jaar</v>
      </c>
      <c r="B237" s="2">
        <v>6240</v>
      </c>
      <c r="C237" s="2">
        <v>6206</v>
      </c>
      <c r="D237" s="2">
        <v>6325</v>
      </c>
      <c r="E237" s="2">
        <v>6015</v>
      </c>
      <c r="F237" s="2">
        <v>5963</v>
      </c>
      <c r="G237" s="2">
        <v>6030</v>
      </c>
      <c r="H237" s="2">
        <v>6229</v>
      </c>
      <c r="I237" s="2">
        <v>6016</v>
      </c>
      <c r="J237" s="2">
        <v>6305</v>
      </c>
      <c r="K237" s="2">
        <v>6429</v>
      </c>
      <c r="L237" s="2">
        <v>6561</v>
      </c>
      <c r="M237" s="2">
        <v>7030</v>
      </c>
      <c r="N237" s="2">
        <v>6873</v>
      </c>
      <c r="O237" s="2">
        <v>7198</v>
      </c>
      <c r="P237" s="2">
        <v>7374</v>
      </c>
      <c r="Q237" s="2">
        <v>7601</v>
      </c>
      <c r="R237" s="2">
        <v>7876</v>
      </c>
      <c r="S237" s="2">
        <v>7891</v>
      </c>
      <c r="T237" s="2">
        <v>8294</v>
      </c>
      <c r="U237" s="2">
        <v>8678</v>
      </c>
      <c r="V237" s="2">
        <v>8952</v>
      </c>
      <c r="W237" s="2">
        <v>8781</v>
      </c>
      <c r="X237" s="2">
        <v>8987</v>
      </c>
      <c r="Y237" s="2">
        <v>8680</v>
      </c>
      <c r="Z237" s="2">
        <v>8911</v>
      </c>
      <c r="AA237" s="2">
        <v>8717</v>
      </c>
      <c r="AB237" s="2">
        <v>8587</v>
      </c>
      <c r="AC237" s="2">
        <v>8456</v>
      </c>
      <c r="AD237" s="2">
        <v>8307</v>
      </c>
      <c r="AE237" s="2">
        <v>8392</v>
      </c>
      <c r="AF237" s="2">
        <v>8484</v>
      </c>
      <c r="AG237" s="2">
        <v>8586</v>
      </c>
      <c r="AH237" s="2">
        <v>8669</v>
      </c>
      <c r="AI237" s="2">
        <v>8744</v>
      </c>
      <c r="AJ237" s="2">
        <v>8813</v>
      </c>
      <c r="AK237" s="2">
        <v>8885</v>
      </c>
      <c r="AL237" s="2">
        <v>8959</v>
      </c>
      <c r="AM237" s="2">
        <v>9044</v>
      </c>
      <c r="AN237" s="2">
        <v>9151</v>
      </c>
      <c r="AO237" s="2">
        <v>9276</v>
      </c>
      <c r="AP237" s="2">
        <v>9422</v>
      </c>
      <c r="AQ237" s="2">
        <v>9430</v>
      </c>
      <c r="AR237" s="2">
        <v>9446</v>
      </c>
      <c r="AS237" s="2">
        <v>9475</v>
      </c>
      <c r="AT237" s="2">
        <v>9509</v>
      </c>
      <c r="AU237" s="2">
        <v>9550</v>
      </c>
      <c r="AV237" s="2">
        <v>9595</v>
      </c>
      <c r="AW237" s="2">
        <v>9631</v>
      </c>
      <c r="AX237" s="2">
        <v>9663</v>
      </c>
      <c r="AY237" s="2">
        <v>9683</v>
      </c>
      <c r="AZ237" s="2">
        <v>9701</v>
      </c>
      <c r="BA237" s="2">
        <v>9708</v>
      </c>
      <c r="BB237" s="2">
        <v>9705</v>
      </c>
      <c r="BC237" s="2">
        <v>9696</v>
      </c>
      <c r="BD237" s="2">
        <v>9683</v>
      </c>
      <c r="BE237" s="2">
        <v>9666</v>
      </c>
      <c r="BF237" s="2">
        <v>9650</v>
      </c>
      <c r="BG237" s="2">
        <v>9636</v>
      </c>
      <c r="BH237" s="2">
        <v>9626</v>
      </c>
      <c r="BI237" s="2">
        <v>9625</v>
      </c>
      <c r="BJ237" s="2">
        <v>9625</v>
      </c>
      <c r="BK237" s="2">
        <v>9633</v>
      </c>
      <c r="BL237" s="2">
        <v>9646</v>
      </c>
      <c r="BM237" s="2">
        <v>9665</v>
      </c>
      <c r="BN237" s="2">
        <v>9689</v>
      </c>
      <c r="BO237" s="2">
        <v>9717</v>
      </c>
      <c r="BP237" s="2">
        <v>9748</v>
      </c>
      <c r="BQ237" s="2">
        <v>9785</v>
      </c>
      <c r="BR237" s="2">
        <v>9823</v>
      </c>
      <c r="BS237" s="2">
        <v>9861</v>
      </c>
      <c r="BT237" s="2">
        <v>9901</v>
      </c>
      <c r="BU237" s="2">
        <v>9936</v>
      </c>
      <c r="BV237" s="2">
        <v>9972</v>
      </c>
      <c r="BW237" s="2">
        <v>10005</v>
      </c>
      <c r="BX237" s="2">
        <v>10035</v>
      </c>
      <c r="BY237" s="2">
        <v>10061</v>
      </c>
      <c r="BZ237" s="2">
        <v>10082</v>
      </c>
      <c r="CA237" s="2">
        <v>10101</v>
      </c>
      <c r="CB237" s="2">
        <v>10118</v>
      </c>
      <c r="CC237" s="2">
        <v>10131</v>
      </c>
      <c r="CD237" s="2">
        <v>10141</v>
      </c>
    </row>
    <row r="238" spans="1:83" x14ac:dyDescent="0.25">
      <c r="A238" s="2" t="str">
        <f>"1 jaar"</f>
        <v>1 jaar</v>
      </c>
      <c r="B238" s="2">
        <v>6010</v>
      </c>
      <c r="C238" s="2">
        <v>6090</v>
      </c>
      <c r="D238" s="2">
        <v>6059</v>
      </c>
      <c r="E238" s="2">
        <v>6170</v>
      </c>
      <c r="F238" s="2">
        <v>5959</v>
      </c>
      <c r="G238" s="2">
        <v>5792</v>
      </c>
      <c r="H238" s="2">
        <v>5972</v>
      </c>
      <c r="I238" s="2">
        <v>6123</v>
      </c>
      <c r="J238" s="2">
        <v>5984</v>
      </c>
      <c r="K238" s="2">
        <v>6230</v>
      </c>
      <c r="L238" s="2">
        <v>6313</v>
      </c>
      <c r="M238" s="2">
        <v>6496</v>
      </c>
      <c r="N238" s="2">
        <v>6968</v>
      </c>
      <c r="O238" s="2">
        <v>6797</v>
      </c>
      <c r="P238" s="2">
        <v>7100</v>
      </c>
      <c r="Q238" s="2">
        <v>7311</v>
      </c>
      <c r="R238" s="2">
        <v>7486</v>
      </c>
      <c r="S238" s="2">
        <v>7822</v>
      </c>
      <c r="T238" s="2">
        <v>7965</v>
      </c>
      <c r="U238" s="2">
        <v>8288</v>
      </c>
      <c r="V238" s="2">
        <v>8701</v>
      </c>
      <c r="W238" s="2">
        <v>8898</v>
      </c>
      <c r="X238" s="2">
        <v>8753</v>
      </c>
      <c r="Y238" s="2">
        <v>8926</v>
      </c>
      <c r="Z238" s="2">
        <v>8627</v>
      </c>
      <c r="AA238" s="2">
        <v>8862</v>
      </c>
      <c r="AB238" s="2">
        <v>8519</v>
      </c>
      <c r="AC238" s="2">
        <v>8387</v>
      </c>
      <c r="AD238" s="2">
        <v>8325</v>
      </c>
      <c r="AE238" s="2">
        <v>8180</v>
      </c>
      <c r="AF238" s="2">
        <v>8260</v>
      </c>
      <c r="AG238" s="2">
        <v>8343</v>
      </c>
      <c r="AH238" s="2">
        <v>8435</v>
      </c>
      <c r="AI238" s="2">
        <v>8509</v>
      </c>
      <c r="AJ238" s="2">
        <v>8575</v>
      </c>
      <c r="AK238" s="2">
        <v>8633</v>
      </c>
      <c r="AL238" s="2">
        <v>8693</v>
      </c>
      <c r="AM238" s="2">
        <v>8762</v>
      </c>
      <c r="AN238" s="2">
        <v>8842</v>
      </c>
      <c r="AO238" s="2">
        <v>8944</v>
      </c>
      <c r="AP238" s="2">
        <v>9065</v>
      </c>
      <c r="AQ238" s="2">
        <v>9210</v>
      </c>
      <c r="AR238" s="2">
        <v>9217</v>
      </c>
      <c r="AS238" s="2">
        <v>9236</v>
      </c>
      <c r="AT238" s="2">
        <v>9265</v>
      </c>
      <c r="AU238" s="2">
        <v>9299</v>
      </c>
      <c r="AV238" s="2">
        <v>9338</v>
      </c>
      <c r="AW238" s="2">
        <v>9382</v>
      </c>
      <c r="AX238" s="2">
        <v>9414</v>
      </c>
      <c r="AY238" s="2">
        <v>9444</v>
      </c>
      <c r="AZ238" s="2">
        <v>9462</v>
      </c>
      <c r="BA238" s="2">
        <v>9477</v>
      </c>
      <c r="BB238" s="2">
        <v>9486</v>
      </c>
      <c r="BC238" s="2">
        <v>9486</v>
      </c>
      <c r="BD238" s="2">
        <v>9475</v>
      </c>
      <c r="BE238" s="2">
        <v>9462</v>
      </c>
      <c r="BF238" s="2">
        <v>9445</v>
      </c>
      <c r="BG238" s="2">
        <v>9427</v>
      </c>
      <c r="BH238" s="2">
        <v>9415</v>
      </c>
      <c r="BI238" s="2">
        <v>9405</v>
      </c>
      <c r="BJ238" s="2">
        <v>9403</v>
      </c>
      <c r="BK238" s="2">
        <v>9404</v>
      </c>
      <c r="BL238" s="2">
        <v>9412</v>
      </c>
      <c r="BM238" s="2">
        <v>9423</v>
      </c>
      <c r="BN238" s="2">
        <v>9441</v>
      </c>
      <c r="BO238" s="2">
        <v>9464</v>
      </c>
      <c r="BP238" s="2">
        <v>9490</v>
      </c>
      <c r="BQ238" s="2">
        <v>9520</v>
      </c>
      <c r="BR238" s="2">
        <v>9553</v>
      </c>
      <c r="BS238" s="2">
        <v>9588</v>
      </c>
      <c r="BT238" s="2">
        <v>9626</v>
      </c>
      <c r="BU238" s="2">
        <v>9664</v>
      </c>
      <c r="BV238" s="2">
        <v>9696</v>
      </c>
      <c r="BW238" s="2">
        <v>9733</v>
      </c>
      <c r="BX238" s="2">
        <v>9765</v>
      </c>
      <c r="BY238" s="2">
        <v>9793</v>
      </c>
      <c r="BZ238" s="2">
        <v>9817</v>
      </c>
      <c r="CA238" s="2">
        <v>9837</v>
      </c>
      <c r="CB238" s="2">
        <v>9854</v>
      </c>
      <c r="CC238" s="2">
        <v>9870</v>
      </c>
      <c r="CD238" s="2">
        <v>9882</v>
      </c>
    </row>
    <row r="239" spans="1:83" x14ac:dyDescent="0.25">
      <c r="A239" s="2" t="str">
        <f>"2 jaar"</f>
        <v>2 jaar</v>
      </c>
      <c r="B239" s="2">
        <v>5818</v>
      </c>
      <c r="C239" s="2">
        <v>5867</v>
      </c>
      <c r="D239" s="2">
        <v>5930</v>
      </c>
      <c r="E239" s="2">
        <v>5920</v>
      </c>
      <c r="F239" s="2">
        <v>6029</v>
      </c>
      <c r="G239" s="2">
        <v>5771</v>
      </c>
      <c r="H239" s="2">
        <v>5664</v>
      </c>
      <c r="I239" s="2">
        <v>5850</v>
      </c>
      <c r="J239" s="2">
        <v>6008</v>
      </c>
      <c r="K239" s="2">
        <v>5920</v>
      </c>
      <c r="L239" s="2">
        <v>6112</v>
      </c>
      <c r="M239" s="2">
        <v>6269</v>
      </c>
      <c r="N239" s="2">
        <v>6405</v>
      </c>
      <c r="O239" s="2">
        <v>6856</v>
      </c>
      <c r="P239" s="2">
        <v>6623</v>
      </c>
      <c r="Q239" s="2">
        <v>6986</v>
      </c>
      <c r="R239" s="2">
        <v>7233</v>
      </c>
      <c r="S239" s="2">
        <v>7456</v>
      </c>
      <c r="T239" s="2">
        <v>7725</v>
      </c>
      <c r="U239" s="2">
        <v>7907</v>
      </c>
      <c r="V239" s="2">
        <v>8218</v>
      </c>
      <c r="W239" s="2">
        <v>8597</v>
      </c>
      <c r="X239" s="2">
        <v>8737</v>
      </c>
      <c r="Y239" s="2">
        <v>8591</v>
      </c>
      <c r="Z239" s="2">
        <v>8769</v>
      </c>
      <c r="AA239" s="2">
        <v>8512</v>
      </c>
      <c r="AB239" s="2">
        <v>8587</v>
      </c>
      <c r="AC239" s="2">
        <v>8356</v>
      </c>
      <c r="AD239" s="2">
        <v>8230</v>
      </c>
      <c r="AE239" s="2">
        <v>8166</v>
      </c>
      <c r="AF239" s="2">
        <v>8023</v>
      </c>
      <c r="AG239" s="2">
        <v>8100</v>
      </c>
      <c r="AH239" s="2">
        <v>8170</v>
      </c>
      <c r="AI239" s="2">
        <v>8251</v>
      </c>
      <c r="AJ239" s="2">
        <v>8315</v>
      </c>
      <c r="AK239" s="2">
        <v>8374</v>
      </c>
      <c r="AL239" s="2">
        <v>8423</v>
      </c>
      <c r="AM239" s="2">
        <v>8480</v>
      </c>
      <c r="AN239" s="2">
        <v>8544</v>
      </c>
      <c r="AO239" s="2">
        <v>8620</v>
      </c>
      <c r="AP239" s="2">
        <v>8714</v>
      </c>
      <c r="AQ239" s="2">
        <v>8830</v>
      </c>
      <c r="AR239" s="2">
        <v>8975</v>
      </c>
      <c r="AS239" s="2">
        <v>8982</v>
      </c>
      <c r="AT239" s="2">
        <v>9002</v>
      </c>
      <c r="AU239" s="2">
        <v>9033</v>
      </c>
      <c r="AV239" s="2">
        <v>9064</v>
      </c>
      <c r="AW239" s="2">
        <v>9099</v>
      </c>
      <c r="AX239" s="2">
        <v>9143</v>
      </c>
      <c r="AY239" s="2">
        <v>9173</v>
      </c>
      <c r="AZ239" s="2">
        <v>9200</v>
      </c>
      <c r="BA239" s="2">
        <v>9219</v>
      </c>
      <c r="BB239" s="2">
        <v>9233</v>
      </c>
      <c r="BC239" s="2">
        <v>9242</v>
      </c>
      <c r="BD239" s="2">
        <v>9241</v>
      </c>
      <c r="BE239" s="2">
        <v>9228</v>
      </c>
      <c r="BF239" s="2">
        <v>9217</v>
      </c>
      <c r="BG239" s="2">
        <v>9199</v>
      </c>
      <c r="BH239" s="2">
        <v>9183</v>
      </c>
      <c r="BI239" s="2">
        <v>9172</v>
      </c>
      <c r="BJ239" s="2">
        <v>9163</v>
      </c>
      <c r="BK239" s="2">
        <v>9161</v>
      </c>
      <c r="BL239" s="2">
        <v>9163</v>
      </c>
      <c r="BM239" s="2">
        <v>9170</v>
      </c>
      <c r="BN239" s="2">
        <v>9181</v>
      </c>
      <c r="BO239" s="2">
        <v>9196</v>
      </c>
      <c r="BP239" s="2">
        <v>9217</v>
      </c>
      <c r="BQ239" s="2">
        <v>9241</v>
      </c>
      <c r="BR239" s="2">
        <v>9271</v>
      </c>
      <c r="BS239" s="2">
        <v>9303</v>
      </c>
      <c r="BT239" s="2">
        <v>9336</v>
      </c>
      <c r="BU239" s="2">
        <v>9372</v>
      </c>
      <c r="BV239" s="2">
        <v>9409</v>
      </c>
      <c r="BW239" s="2">
        <v>9441</v>
      </c>
      <c r="BX239" s="2">
        <v>9475</v>
      </c>
      <c r="BY239" s="2">
        <v>9505</v>
      </c>
      <c r="BZ239" s="2">
        <v>9532</v>
      </c>
      <c r="CA239" s="2">
        <v>9556</v>
      </c>
      <c r="CB239" s="2">
        <v>9574</v>
      </c>
      <c r="CC239" s="2">
        <v>9589</v>
      </c>
      <c r="CD239" s="2">
        <v>9604</v>
      </c>
    </row>
    <row r="240" spans="1:83" x14ac:dyDescent="0.25">
      <c r="A240" s="2" t="str">
        <f>"3 jaar"</f>
        <v>3 jaar</v>
      </c>
      <c r="B240" s="2">
        <v>5592</v>
      </c>
      <c r="C240" s="2">
        <v>5669</v>
      </c>
      <c r="D240" s="2">
        <v>5725</v>
      </c>
      <c r="E240" s="2">
        <v>5796</v>
      </c>
      <c r="F240" s="2">
        <v>5820</v>
      </c>
      <c r="G240" s="2">
        <v>5857</v>
      </c>
      <c r="H240" s="2">
        <v>5627</v>
      </c>
      <c r="I240" s="2">
        <v>5566</v>
      </c>
      <c r="J240" s="2">
        <v>5733</v>
      </c>
      <c r="K240" s="2">
        <v>5946</v>
      </c>
      <c r="L240" s="2">
        <v>5884</v>
      </c>
      <c r="M240" s="2">
        <v>6097</v>
      </c>
      <c r="N240" s="2">
        <v>6209</v>
      </c>
      <c r="O240" s="2">
        <v>6236</v>
      </c>
      <c r="P240" s="2">
        <v>6704</v>
      </c>
      <c r="Q240" s="2">
        <v>6572</v>
      </c>
      <c r="R240" s="2">
        <v>6844</v>
      </c>
      <c r="S240" s="2">
        <v>7115</v>
      </c>
      <c r="T240" s="2">
        <v>7388</v>
      </c>
      <c r="U240" s="2">
        <v>7644</v>
      </c>
      <c r="V240" s="2">
        <v>7820</v>
      </c>
      <c r="W240" s="2">
        <v>8142</v>
      </c>
      <c r="X240" s="2">
        <v>8410</v>
      </c>
      <c r="Y240" s="2">
        <v>8541</v>
      </c>
      <c r="Z240" s="2">
        <v>8431</v>
      </c>
      <c r="AA240" s="2">
        <v>8617</v>
      </c>
      <c r="AB240" s="2">
        <v>8261</v>
      </c>
      <c r="AC240" s="2">
        <v>8367</v>
      </c>
      <c r="AD240" s="2">
        <v>8137</v>
      </c>
      <c r="AE240" s="2">
        <v>8017</v>
      </c>
      <c r="AF240" s="2">
        <v>7951</v>
      </c>
      <c r="AG240" s="2">
        <v>7806</v>
      </c>
      <c r="AH240" s="2">
        <v>7872</v>
      </c>
      <c r="AI240" s="2">
        <v>7929</v>
      </c>
      <c r="AJ240" s="2">
        <v>8000</v>
      </c>
      <c r="AK240" s="2">
        <v>8054</v>
      </c>
      <c r="AL240" s="2">
        <v>8106</v>
      </c>
      <c r="AM240" s="2">
        <v>8156</v>
      </c>
      <c r="AN240" s="2">
        <v>8211</v>
      </c>
      <c r="AO240" s="2">
        <v>8271</v>
      </c>
      <c r="AP240" s="2">
        <v>8345</v>
      </c>
      <c r="AQ240" s="2">
        <v>8435</v>
      </c>
      <c r="AR240" s="2">
        <v>8549</v>
      </c>
      <c r="AS240" s="2">
        <v>8691</v>
      </c>
      <c r="AT240" s="2">
        <v>8701</v>
      </c>
      <c r="AU240" s="2">
        <v>8722</v>
      </c>
      <c r="AV240" s="2">
        <v>8752</v>
      </c>
      <c r="AW240" s="2">
        <v>8780</v>
      </c>
      <c r="AX240" s="2">
        <v>8815</v>
      </c>
      <c r="AY240" s="2">
        <v>8858</v>
      </c>
      <c r="AZ240" s="2">
        <v>8886</v>
      </c>
      <c r="BA240" s="2">
        <v>8913</v>
      </c>
      <c r="BB240" s="2">
        <v>8929</v>
      </c>
      <c r="BC240" s="2">
        <v>8942</v>
      </c>
      <c r="BD240" s="2">
        <v>8951</v>
      </c>
      <c r="BE240" s="2">
        <v>8948</v>
      </c>
      <c r="BF240" s="2">
        <v>8937</v>
      </c>
      <c r="BG240" s="2">
        <v>8927</v>
      </c>
      <c r="BH240" s="2">
        <v>8909</v>
      </c>
      <c r="BI240" s="2">
        <v>8894</v>
      </c>
      <c r="BJ240" s="2">
        <v>8882</v>
      </c>
      <c r="BK240" s="2">
        <v>8874</v>
      </c>
      <c r="BL240" s="2">
        <v>8872</v>
      </c>
      <c r="BM240" s="2">
        <v>8873</v>
      </c>
      <c r="BN240" s="2">
        <v>8879</v>
      </c>
      <c r="BO240" s="2">
        <v>8891</v>
      </c>
      <c r="BP240" s="2">
        <v>8902</v>
      </c>
      <c r="BQ240" s="2">
        <v>8922</v>
      </c>
      <c r="BR240" s="2">
        <v>8946</v>
      </c>
      <c r="BS240" s="2">
        <v>8974</v>
      </c>
      <c r="BT240" s="2">
        <v>9005</v>
      </c>
      <c r="BU240" s="2">
        <v>9037</v>
      </c>
      <c r="BV240" s="2">
        <v>9073</v>
      </c>
      <c r="BW240" s="2">
        <v>9109</v>
      </c>
      <c r="BX240" s="2">
        <v>9138</v>
      </c>
      <c r="BY240" s="2">
        <v>9172</v>
      </c>
      <c r="BZ240" s="2">
        <v>9199</v>
      </c>
      <c r="CA240" s="2">
        <v>9223</v>
      </c>
      <c r="CB240" s="2">
        <v>9247</v>
      </c>
      <c r="CC240" s="2">
        <v>9264</v>
      </c>
      <c r="CD240" s="2">
        <v>9280</v>
      </c>
    </row>
    <row r="241" spans="1:82" x14ac:dyDescent="0.25">
      <c r="A241" s="2" t="str">
        <f>"4 jaar"</f>
        <v>4 jaar</v>
      </c>
      <c r="B241" s="2">
        <v>5421</v>
      </c>
      <c r="C241" s="2">
        <v>5477</v>
      </c>
      <c r="D241" s="2">
        <v>5550</v>
      </c>
      <c r="E241" s="2">
        <v>5650</v>
      </c>
      <c r="F241" s="2">
        <v>5713</v>
      </c>
      <c r="G241" s="2">
        <v>5700</v>
      </c>
      <c r="H241" s="2">
        <v>5756</v>
      </c>
      <c r="I241" s="2">
        <v>5575</v>
      </c>
      <c r="J241" s="2">
        <v>5486</v>
      </c>
      <c r="K241" s="2">
        <v>5649</v>
      </c>
      <c r="L241" s="2">
        <v>5882</v>
      </c>
      <c r="M241" s="2">
        <v>5843</v>
      </c>
      <c r="N241" s="2">
        <v>6043</v>
      </c>
      <c r="O241" s="2">
        <v>6119</v>
      </c>
      <c r="P241" s="2">
        <v>6134</v>
      </c>
      <c r="Q241" s="2">
        <v>6595</v>
      </c>
      <c r="R241" s="2">
        <v>6523</v>
      </c>
      <c r="S241" s="2">
        <v>6742</v>
      </c>
      <c r="T241" s="2">
        <v>7126</v>
      </c>
      <c r="U241" s="2">
        <v>7361</v>
      </c>
      <c r="V241" s="2">
        <v>7623</v>
      </c>
      <c r="W241" s="2">
        <v>7778</v>
      </c>
      <c r="X241" s="2">
        <v>8063</v>
      </c>
      <c r="Y241" s="2">
        <v>8282</v>
      </c>
      <c r="Z241" s="2">
        <v>8383</v>
      </c>
      <c r="AA241" s="2">
        <v>8307</v>
      </c>
      <c r="AB241" s="2">
        <v>8421</v>
      </c>
      <c r="AC241" s="2">
        <v>8053</v>
      </c>
      <c r="AD241" s="2">
        <v>8180</v>
      </c>
      <c r="AE241" s="2">
        <v>7959</v>
      </c>
      <c r="AF241" s="2">
        <v>7849</v>
      </c>
      <c r="AG241" s="2">
        <v>7779</v>
      </c>
      <c r="AH241" s="2">
        <v>7631</v>
      </c>
      <c r="AI241" s="2">
        <v>7687</v>
      </c>
      <c r="AJ241" s="2">
        <v>7735</v>
      </c>
      <c r="AK241" s="2">
        <v>7795</v>
      </c>
      <c r="AL241" s="2">
        <v>7844</v>
      </c>
      <c r="AM241" s="2">
        <v>7891</v>
      </c>
      <c r="AN241" s="2">
        <v>7943</v>
      </c>
      <c r="AO241" s="2">
        <v>7988</v>
      </c>
      <c r="AP241" s="2">
        <v>8047</v>
      </c>
      <c r="AQ241" s="2">
        <v>8120</v>
      </c>
      <c r="AR241" s="2">
        <v>8209</v>
      </c>
      <c r="AS241" s="2">
        <v>8319</v>
      </c>
      <c r="AT241" s="2">
        <v>8458</v>
      </c>
      <c r="AU241" s="2">
        <v>8472</v>
      </c>
      <c r="AV241" s="2">
        <v>8492</v>
      </c>
      <c r="AW241" s="2">
        <v>8522</v>
      </c>
      <c r="AX241" s="2">
        <v>8550</v>
      </c>
      <c r="AY241" s="2">
        <v>8584</v>
      </c>
      <c r="AZ241" s="2">
        <v>8626</v>
      </c>
      <c r="BA241" s="2">
        <v>8651</v>
      </c>
      <c r="BB241" s="2">
        <v>8677</v>
      </c>
      <c r="BC241" s="2">
        <v>8693</v>
      </c>
      <c r="BD241" s="2">
        <v>8705</v>
      </c>
      <c r="BE241" s="2">
        <v>8713</v>
      </c>
      <c r="BF241" s="2">
        <v>8710</v>
      </c>
      <c r="BG241" s="2">
        <v>8700</v>
      </c>
      <c r="BH241" s="2">
        <v>8689</v>
      </c>
      <c r="BI241" s="2">
        <v>8670</v>
      </c>
      <c r="BJ241" s="2">
        <v>8656</v>
      </c>
      <c r="BK241" s="2">
        <v>8644</v>
      </c>
      <c r="BL241" s="2">
        <v>8635</v>
      </c>
      <c r="BM241" s="2">
        <v>8634</v>
      </c>
      <c r="BN241" s="2">
        <v>8634</v>
      </c>
      <c r="BO241" s="2">
        <v>8639</v>
      </c>
      <c r="BP241" s="2">
        <v>8651</v>
      </c>
      <c r="BQ241" s="2">
        <v>8663</v>
      </c>
      <c r="BR241" s="2">
        <v>8681</v>
      </c>
      <c r="BS241" s="2">
        <v>8705</v>
      </c>
      <c r="BT241" s="2">
        <v>8732</v>
      </c>
      <c r="BU241" s="2">
        <v>8764</v>
      </c>
      <c r="BV241" s="2">
        <v>8794</v>
      </c>
      <c r="BW241" s="2">
        <v>8829</v>
      </c>
      <c r="BX241" s="2">
        <v>8864</v>
      </c>
      <c r="BY241" s="2">
        <v>8890</v>
      </c>
      <c r="BZ241" s="2">
        <v>8921</v>
      </c>
      <c r="CA241" s="2">
        <v>8948</v>
      </c>
      <c r="CB241" s="2">
        <v>8974</v>
      </c>
      <c r="CC241" s="2">
        <v>8996</v>
      </c>
      <c r="CD241" s="2">
        <v>9011</v>
      </c>
    </row>
    <row r="242" spans="1:82" x14ac:dyDescent="0.25">
      <c r="A242" s="2" t="str">
        <f>"5 jaar"</f>
        <v>5 jaar</v>
      </c>
      <c r="B242" s="2">
        <v>5101</v>
      </c>
      <c r="C242" s="2">
        <v>5292</v>
      </c>
      <c r="D242" s="2">
        <v>5431</v>
      </c>
      <c r="E242" s="2">
        <v>5464</v>
      </c>
      <c r="F242" s="2">
        <v>5595</v>
      </c>
      <c r="G242" s="2">
        <v>5619</v>
      </c>
      <c r="H242" s="2">
        <v>5646</v>
      </c>
      <c r="I242" s="2">
        <v>5718</v>
      </c>
      <c r="J242" s="2">
        <v>5506</v>
      </c>
      <c r="K242" s="2">
        <v>5458</v>
      </c>
      <c r="L242" s="2">
        <v>5602</v>
      </c>
      <c r="M242" s="2">
        <v>5866</v>
      </c>
      <c r="N242" s="2">
        <v>5801</v>
      </c>
      <c r="O242" s="2">
        <v>5979</v>
      </c>
      <c r="P242" s="2">
        <v>6007</v>
      </c>
      <c r="Q242" s="2">
        <v>6080</v>
      </c>
      <c r="R242" s="2">
        <v>6478</v>
      </c>
      <c r="S242" s="2">
        <v>6476</v>
      </c>
      <c r="T242" s="2">
        <v>6695</v>
      </c>
      <c r="U242" s="2">
        <v>7058</v>
      </c>
      <c r="V242" s="2">
        <v>7377</v>
      </c>
      <c r="W242" s="2">
        <v>7553</v>
      </c>
      <c r="X242" s="2">
        <v>7738</v>
      </c>
      <c r="Y242" s="2">
        <v>7903</v>
      </c>
      <c r="Z242" s="2">
        <v>8184</v>
      </c>
      <c r="AA242" s="2">
        <v>8301</v>
      </c>
      <c r="AB242" s="2">
        <v>8144</v>
      </c>
      <c r="AC242" s="2">
        <v>8249</v>
      </c>
      <c r="AD242" s="2">
        <v>7936</v>
      </c>
      <c r="AE242" s="2">
        <v>8063</v>
      </c>
      <c r="AF242" s="2">
        <v>7846</v>
      </c>
      <c r="AG242" s="2">
        <v>7734</v>
      </c>
      <c r="AH242" s="2">
        <v>7661</v>
      </c>
      <c r="AI242" s="2">
        <v>7511</v>
      </c>
      <c r="AJ242" s="2">
        <v>7560</v>
      </c>
      <c r="AK242" s="2">
        <v>7600</v>
      </c>
      <c r="AL242" s="2">
        <v>7657</v>
      </c>
      <c r="AM242" s="2">
        <v>7699</v>
      </c>
      <c r="AN242" s="2">
        <v>7742</v>
      </c>
      <c r="AO242" s="2">
        <v>7794</v>
      </c>
      <c r="AP242" s="2">
        <v>7837</v>
      </c>
      <c r="AQ242" s="2">
        <v>7895</v>
      </c>
      <c r="AR242" s="2">
        <v>7968</v>
      </c>
      <c r="AS242" s="2">
        <v>8056</v>
      </c>
      <c r="AT242" s="2">
        <v>8161</v>
      </c>
      <c r="AU242" s="2">
        <v>8294</v>
      </c>
      <c r="AV242" s="2">
        <v>8309</v>
      </c>
      <c r="AW242" s="2">
        <v>8331</v>
      </c>
      <c r="AX242" s="2">
        <v>8358</v>
      </c>
      <c r="AY242" s="2">
        <v>8385</v>
      </c>
      <c r="AZ242" s="2">
        <v>8417</v>
      </c>
      <c r="BA242" s="2">
        <v>8457</v>
      </c>
      <c r="BB242" s="2">
        <v>8481</v>
      </c>
      <c r="BC242" s="2">
        <v>8506</v>
      </c>
      <c r="BD242" s="2">
        <v>8521</v>
      </c>
      <c r="BE242" s="2">
        <v>8532</v>
      </c>
      <c r="BF242" s="2">
        <v>8539</v>
      </c>
      <c r="BG242" s="2">
        <v>8535</v>
      </c>
      <c r="BH242" s="2">
        <v>8526</v>
      </c>
      <c r="BI242" s="2">
        <v>8514</v>
      </c>
      <c r="BJ242" s="2">
        <v>8497</v>
      </c>
      <c r="BK242" s="2">
        <v>8484</v>
      </c>
      <c r="BL242" s="2">
        <v>8472</v>
      </c>
      <c r="BM242" s="2">
        <v>8465</v>
      </c>
      <c r="BN242" s="2">
        <v>8463</v>
      </c>
      <c r="BO242" s="2">
        <v>8461</v>
      </c>
      <c r="BP242" s="2">
        <v>8463</v>
      </c>
      <c r="BQ242" s="2">
        <v>8475</v>
      </c>
      <c r="BR242" s="2">
        <v>8486</v>
      </c>
      <c r="BS242" s="2">
        <v>8503</v>
      </c>
      <c r="BT242" s="2">
        <v>8527</v>
      </c>
      <c r="BU242" s="2">
        <v>8552</v>
      </c>
      <c r="BV242" s="2">
        <v>8583</v>
      </c>
      <c r="BW242" s="2">
        <v>8611</v>
      </c>
      <c r="BX242" s="2">
        <v>8646</v>
      </c>
      <c r="BY242" s="2">
        <v>8680</v>
      </c>
      <c r="BZ242" s="2">
        <v>8705</v>
      </c>
      <c r="CA242" s="2">
        <v>8734</v>
      </c>
      <c r="CB242" s="2">
        <v>8760</v>
      </c>
      <c r="CC242" s="2">
        <v>8785</v>
      </c>
      <c r="CD242" s="2">
        <v>8807</v>
      </c>
    </row>
    <row r="243" spans="1:82" x14ac:dyDescent="0.25">
      <c r="A243" s="2" t="str">
        <f>"6 jaar"</f>
        <v>6 jaar</v>
      </c>
      <c r="B243" s="2">
        <v>5308</v>
      </c>
      <c r="C243" s="2">
        <v>5020</v>
      </c>
      <c r="D243" s="2">
        <v>5221</v>
      </c>
      <c r="E243" s="2">
        <v>5357</v>
      </c>
      <c r="F243" s="2">
        <v>5427</v>
      </c>
      <c r="G243" s="2">
        <v>5514</v>
      </c>
      <c r="H243" s="2">
        <v>5544</v>
      </c>
      <c r="I243" s="2">
        <v>5593</v>
      </c>
      <c r="J243" s="2">
        <v>5655</v>
      </c>
      <c r="K243" s="2">
        <v>5512</v>
      </c>
      <c r="L243" s="2">
        <v>5439</v>
      </c>
      <c r="M243" s="2">
        <v>5646</v>
      </c>
      <c r="N243" s="2">
        <v>5831</v>
      </c>
      <c r="O243" s="2">
        <v>5752</v>
      </c>
      <c r="P243" s="2">
        <v>5917</v>
      </c>
      <c r="Q243" s="2">
        <v>5982</v>
      </c>
      <c r="R243" s="2">
        <v>6049</v>
      </c>
      <c r="S243" s="2">
        <v>6430</v>
      </c>
      <c r="T243" s="2">
        <v>6395</v>
      </c>
      <c r="U243" s="2">
        <v>6642</v>
      </c>
      <c r="V243" s="2">
        <v>6987</v>
      </c>
      <c r="W243" s="2">
        <v>7294</v>
      </c>
      <c r="X243" s="2">
        <v>7462</v>
      </c>
      <c r="Y243" s="2">
        <v>7658</v>
      </c>
      <c r="Z243" s="2">
        <v>7798</v>
      </c>
      <c r="AA243" s="2">
        <v>8049</v>
      </c>
      <c r="AB243" s="2">
        <v>8156</v>
      </c>
      <c r="AC243" s="2">
        <v>8006</v>
      </c>
      <c r="AD243" s="2">
        <v>8086</v>
      </c>
      <c r="AE243" s="2">
        <v>7775</v>
      </c>
      <c r="AF243" s="2">
        <v>7902</v>
      </c>
      <c r="AG243" s="2">
        <v>7685</v>
      </c>
      <c r="AH243" s="2">
        <v>7568</v>
      </c>
      <c r="AI243" s="2">
        <v>7491</v>
      </c>
      <c r="AJ243" s="2">
        <v>7338</v>
      </c>
      <c r="AK243" s="2">
        <v>7382</v>
      </c>
      <c r="AL243" s="2">
        <v>7417</v>
      </c>
      <c r="AM243" s="2">
        <v>7472</v>
      </c>
      <c r="AN243" s="2">
        <v>7512</v>
      </c>
      <c r="AO243" s="2">
        <v>7553</v>
      </c>
      <c r="AP243" s="2">
        <v>7607</v>
      </c>
      <c r="AQ243" s="2">
        <v>7650</v>
      </c>
      <c r="AR243" s="2">
        <v>7709</v>
      </c>
      <c r="AS243" s="2">
        <v>7782</v>
      </c>
      <c r="AT243" s="2">
        <v>7871</v>
      </c>
      <c r="AU243" s="2">
        <v>7974</v>
      </c>
      <c r="AV243" s="2">
        <v>8103</v>
      </c>
      <c r="AW243" s="2">
        <v>8118</v>
      </c>
      <c r="AX243" s="2">
        <v>8138</v>
      </c>
      <c r="AY243" s="2">
        <v>8165</v>
      </c>
      <c r="AZ243" s="2">
        <v>8192</v>
      </c>
      <c r="BA243" s="2">
        <v>8223</v>
      </c>
      <c r="BB243" s="2">
        <v>8262</v>
      </c>
      <c r="BC243" s="2">
        <v>8286</v>
      </c>
      <c r="BD243" s="2">
        <v>8310</v>
      </c>
      <c r="BE243" s="2">
        <v>8324</v>
      </c>
      <c r="BF243" s="2">
        <v>8334</v>
      </c>
      <c r="BG243" s="2">
        <v>8341</v>
      </c>
      <c r="BH243" s="2">
        <v>8337</v>
      </c>
      <c r="BI243" s="2">
        <v>8329</v>
      </c>
      <c r="BJ243" s="2">
        <v>8316</v>
      </c>
      <c r="BK243" s="2">
        <v>8299</v>
      </c>
      <c r="BL243" s="2">
        <v>8286</v>
      </c>
      <c r="BM243" s="2">
        <v>8274</v>
      </c>
      <c r="BN243" s="2">
        <v>8268</v>
      </c>
      <c r="BO243" s="2">
        <v>8265</v>
      </c>
      <c r="BP243" s="2">
        <v>8262</v>
      </c>
      <c r="BQ243" s="2">
        <v>8264</v>
      </c>
      <c r="BR243" s="2">
        <v>8278</v>
      </c>
      <c r="BS243" s="2">
        <v>8287</v>
      </c>
      <c r="BT243" s="2">
        <v>8302</v>
      </c>
      <c r="BU243" s="2">
        <v>8324</v>
      </c>
      <c r="BV243" s="2">
        <v>8348</v>
      </c>
      <c r="BW243" s="2">
        <v>8379</v>
      </c>
      <c r="BX243" s="2">
        <v>8409</v>
      </c>
      <c r="BY243" s="2">
        <v>8442</v>
      </c>
      <c r="BZ243" s="2">
        <v>8475</v>
      </c>
      <c r="CA243" s="2">
        <v>8499</v>
      </c>
      <c r="CB243" s="2">
        <v>8526</v>
      </c>
      <c r="CC243" s="2">
        <v>8553</v>
      </c>
      <c r="CD243" s="2">
        <v>8577</v>
      </c>
    </row>
    <row r="244" spans="1:82" x14ac:dyDescent="0.25">
      <c r="A244" s="2" t="str">
        <f>"7 jaar"</f>
        <v>7 jaar</v>
      </c>
      <c r="B244" s="2">
        <v>5197</v>
      </c>
      <c r="C244" s="2">
        <v>5227</v>
      </c>
      <c r="D244" s="2">
        <v>4934</v>
      </c>
      <c r="E244" s="2">
        <v>5132</v>
      </c>
      <c r="F244" s="2">
        <v>5332</v>
      </c>
      <c r="G244" s="2">
        <v>5340</v>
      </c>
      <c r="H244" s="2">
        <v>5483</v>
      </c>
      <c r="I244" s="2">
        <v>5525</v>
      </c>
      <c r="J244" s="2">
        <v>5516</v>
      </c>
      <c r="K244" s="2">
        <v>5620</v>
      </c>
      <c r="L244" s="2">
        <v>5475</v>
      </c>
      <c r="M244" s="2">
        <v>5445</v>
      </c>
      <c r="N244" s="2">
        <v>5619</v>
      </c>
      <c r="O244" s="2">
        <v>5809</v>
      </c>
      <c r="P244" s="2">
        <v>5687</v>
      </c>
      <c r="Q244" s="2">
        <v>5896</v>
      </c>
      <c r="R244" s="2">
        <v>5945</v>
      </c>
      <c r="S244" s="2">
        <v>6014</v>
      </c>
      <c r="T244" s="2">
        <v>6378</v>
      </c>
      <c r="U244" s="2">
        <v>6375</v>
      </c>
      <c r="V244" s="2">
        <v>6594</v>
      </c>
      <c r="W244" s="2">
        <v>6956</v>
      </c>
      <c r="X244" s="2">
        <v>7197</v>
      </c>
      <c r="Y244" s="2">
        <v>7405</v>
      </c>
      <c r="Z244" s="2">
        <v>7585</v>
      </c>
      <c r="AA244" s="2">
        <v>7752</v>
      </c>
      <c r="AB244" s="2">
        <v>7896</v>
      </c>
      <c r="AC244" s="2">
        <v>8042</v>
      </c>
      <c r="AD244" s="2">
        <v>7902</v>
      </c>
      <c r="AE244" s="2">
        <v>7983</v>
      </c>
      <c r="AF244" s="2">
        <v>7675</v>
      </c>
      <c r="AG244" s="2">
        <v>7796</v>
      </c>
      <c r="AH244" s="2">
        <v>7577</v>
      </c>
      <c r="AI244" s="2">
        <v>7459</v>
      </c>
      <c r="AJ244" s="2">
        <v>7378</v>
      </c>
      <c r="AK244" s="2">
        <v>7222</v>
      </c>
      <c r="AL244" s="2">
        <v>7262</v>
      </c>
      <c r="AM244" s="2">
        <v>7298</v>
      </c>
      <c r="AN244" s="2">
        <v>7351</v>
      </c>
      <c r="AO244" s="2">
        <v>7390</v>
      </c>
      <c r="AP244" s="2">
        <v>7430</v>
      </c>
      <c r="AQ244" s="2">
        <v>7484</v>
      </c>
      <c r="AR244" s="2">
        <v>7529</v>
      </c>
      <c r="AS244" s="2">
        <v>7586</v>
      </c>
      <c r="AT244" s="2">
        <v>7659</v>
      </c>
      <c r="AU244" s="2">
        <v>7746</v>
      </c>
      <c r="AV244" s="2">
        <v>7849</v>
      </c>
      <c r="AW244" s="2">
        <v>7974</v>
      </c>
      <c r="AX244" s="2">
        <v>7990</v>
      </c>
      <c r="AY244" s="2">
        <v>8009</v>
      </c>
      <c r="AZ244" s="2">
        <v>8035</v>
      </c>
      <c r="BA244" s="2">
        <v>8061</v>
      </c>
      <c r="BB244" s="2">
        <v>8090</v>
      </c>
      <c r="BC244" s="2">
        <v>8130</v>
      </c>
      <c r="BD244" s="2">
        <v>8154</v>
      </c>
      <c r="BE244" s="2">
        <v>8176</v>
      </c>
      <c r="BF244" s="2">
        <v>8191</v>
      </c>
      <c r="BG244" s="2">
        <v>8202</v>
      </c>
      <c r="BH244" s="2">
        <v>8206</v>
      </c>
      <c r="BI244" s="2">
        <v>8203</v>
      </c>
      <c r="BJ244" s="2">
        <v>8196</v>
      </c>
      <c r="BK244" s="2">
        <v>8183</v>
      </c>
      <c r="BL244" s="2">
        <v>8164</v>
      </c>
      <c r="BM244" s="2">
        <v>8152</v>
      </c>
      <c r="BN244" s="2">
        <v>8139</v>
      </c>
      <c r="BO244" s="2">
        <v>8133</v>
      </c>
      <c r="BP244" s="2">
        <v>8128</v>
      </c>
      <c r="BQ244" s="2">
        <v>8125</v>
      </c>
      <c r="BR244" s="2">
        <v>8128</v>
      </c>
      <c r="BS244" s="2">
        <v>8141</v>
      </c>
      <c r="BT244" s="2">
        <v>8149</v>
      </c>
      <c r="BU244" s="2">
        <v>8165</v>
      </c>
      <c r="BV244" s="2">
        <v>8186</v>
      </c>
      <c r="BW244" s="2">
        <v>8209</v>
      </c>
      <c r="BX244" s="2">
        <v>8238</v>
      </c>
      <c r="BY244" s="2">
        <v>8267</v>
      </c>
      <c r="BZ244" s="2">
        <v>8301</v>
      </c>
      <c r="CA244" s="2">
        <v>8333</v>
      </c>
      <c r="CB244" s="2">
        <v>8356</v>
      </c>
      <c r="CC244" s="2">
        <v>8385</v>
      </c>
      <c r="CD244" s="2">
        <v>8410</v>
      </c>
    </row>
    <row r="245" spans="1:82" x14ac:dyDescent="0.25">
      <c r="A245" s="2" t="str">
        <f>"8 jaar"</f>
        <v>8 jaar</v>
      </c>
      <c r="B245" s="2">
        <v>5277</v>
      </c>
      <c r="C245" s="2">
        <v>5103</v>
      </c>
      <c r="D245" s="2">
        <v>5181</v>
      </c>
      <c r="E245" s="2">
        <v>4886</v>
      </c>
      <c r="F245" s="2">
        <v>5102</v>
      </c>
      <c r="G245" s="2">
        <v>5278</v>
      </c>
      <c r="H245" s="2">
        <v>5292</v>
      </c>
      <c r="I245" s="2">
        <v>5452</v>
      </c>
      <c r="J245" s="2">
        <v>5458</v>
      </c>
      <c r="K245" s="2">
        <v>5496</v>
      </c>
      <c r="L245" s="2">
        <v>5549</v>
      </c>
      <c r="M245" s="2">
        <v>5524</v>
      </c>
      <c r="N245" s="2">
        <v>5432</v>
      </c>
      <c r="O245" s="2">
        <v>5570</v>
      </c>
      <c r="P245" s="2">
        <v>5749</v>
      </c>
      <c r="Q245" s="2">
        <v>5703</v>
      </c>
      <c r="R245" s="2">
        <v>5830</v>
      </c>
      <c r="S245" s="2">
        <v>5936</v>
      </c>
      <c r="T245" s="2">
        <v>6037</v>
      </c>
      <c r="U245" s="2">
        <v>6369</v>
      </c>
      <c r="V245" s="2">
        <v>6390</v>
      </c>
      <c r="W245" s="2">
        <v>6591</v>
      </c>
      <c r="X245" s="2">
        <v>6912</v>
      </c>
      <c r="Y245" s="2">
        <v>7086</v>
      </c>
      <c r="Z245" s="2">
        <v>7293</v>
      </c>
      <c r="AA245" s="2">
        <v>7540</v>
      </c>
      <c r="AB245" s="2">
        <v>7609</v>
      </c>
      <c r="AC245" s="2">
        <v>7826</v>
      </c>
      <c r="AD245" s="2">
        <v>7935</v>
      </c>
      <c r="AE245" s="2">
        <v>7798</v>
      </c>
      <c r="AF245" s="2">
        <v>7877</v>
      </c>
      <c r="AG245" s="2">
        <v>7566</v>
      </c>
      <c r="AH245" s="2">
        <v>7682</v>
      </c>
      <c r="AI245" s="2">
        <v>7460</v>
      </c>
      <c r="AJ245" s="2">
        <v>7345</v>
      </c>
      <c r="AK245" s="2">
        <v>7259</v>
      </c>
      <c r="AL245" s="2">
        <v>7100</v>
      </c>
      <c r="AM245" s="2">
        <v>7140</v>
      </c>
      <c r="AN245" s="2">
        <v>7174</v>
      </c>
      <c r="AO245" s="2">
        <v>7227</v>
      </c>
      <c r="AP245" s="2">
        <v>7266</v>
      </c>
      <c r="AQ245" s="2">
        <v>7305</v>
      </c>
      <c r="AR245" s="2">
        <v>7357</v>
      </c>
      <c r="AS245" s="2">
        <v>7405</v>
      </c>
      <c r="AT245" s="2">
        <v>7461</v>
      </c>
      <c r="AU245" s="2">
        <v>7535</v>
      </c>
      <c r="AV245" s="2">
        <v>7621</v>
      </c>
      <c r="AW245" s="2">
        <v>7723</v>
      </c>
      <c r="AX245" s="2">
        <v>7844</v>
      </c>
      <c r="AY245" s="2">
        <v>7860</v>
      </c>
      <c r="AZ245" s="2">
        <v>7878</v>
      </c>
      <c r="BA245" s="2">
        <v>7904</v>
      </c>
      <c r="BB245" s="2">
        <v>7928</v>
      </c>
      <c r="BC245" s="2">
        <v>7956</v>
      </c>
      <c r="BD245" s="2">
        <v>7997</v>
      </c>
      <c r="BE245" s="2">
        <v>8020</v>
      </c>
      <c r="BF245" s="2">
        <v>8042</v>
      </c>
      <c r="BG245" s="2">
        <v>8058</v>
      </c>
      <c r="BH245" s="2">
        <v>8070</v>
      </c>
      <c r="BI245" s="2">
        <v>8072</v>
      </c>
      <c r="BJ245" s="2">
        <v>8069</v>
      </c>
      <c r="BK245" s="2">
        <v>8063</v>
      </c>
      <c r="BL245" s="2">
        <v>8050</v>
      </c>
      <c r="BM245" s="2">
        <v>8028</v>
      </c>
      <c r="BN245" s="2">
        <v>8017</v>
      </c>
      <c r="BO245" s="2">
        <v>8005</v>
      </c>
      <c r="BP245" s="2">
        <v>8000</v>
      </c>
      <c r="BQ245" s="2">
        <v>7994</v>
      </c>
      <c r="BR245" s="2">
        <v>7991</v>
      </c>
      <c r="BS245" s="2">
        <v>7994</v>
      </c>
      <c r="BT245" s="2">
        <v>8008</v>
      </c>
      <c r="BU245" s="2">
        <v>8016</v>
      </c>
      <c r="BV245" s="2">
        <v>8030</v>
      </c>
      <c r="BW245" s="2">
        <v>8051</v>
      </c>
      <c r="BX245" s="2">
        <v>8073</v>
      </c>
      <c r="BY245" s="2">
        <v>8101</v>
      </c>
      <c r="BZ245" s="2">
        <v>8129</v>
      </c>
      <c r="CA245" s="2">
        <v>8162</v>
      </c>
      <c r="CB245" s="2">
        <v>8194</v>
      </c>
      <c r="CC245" s="2">
        <v>8216</v>
      </c>
      <c r="CD245" s="2">
        <v>8243</v>
      </c>
    </row>
    <row r="246" spans="1:82" x14ac:dyDescent="0.25">
      <c r="A246" s="2" t="str">
        <f>"9 jaar"</f>
        <v>9 jaar</v>
      </c>
      <c r="B246" s="2">
        <v>5434</v>
      </c>
      <c r="C246" s="2">
        <v>5215</v>
      </c>
      <c r="D246" s="2">
        <v>5025</v>
      </c>
      <c r="E246" s="2">
        <v>5136</v>
      </c>
      <c r="F246" s="2">
        <v>4865</v>
      </c>
      <c r="G246" s="2">
        <v>5037</v>
      </c>
      <c r="H246" s="2">
        <v>5245</v>
      </c>
      <c r="I246" s="2">
        <v>5267</v>
      </c>
      <c r="J246" s="2">
        <v>5372</v>
      </c>
      <c r="K246" s="2">
        <v>5467</v>
      </c>
      <c r="L246" s="2">
        <v>5518</v>
      </c>
      <c r="M246" s="2">
        <v>5598</v>
      </c>
      <c r="N246" s="2">
        <v>5523</v>
      </c>
      <c r="O246" s="2">
        <v>5402</v>
      </c>
      <c r="P246" s="2">
        <v>5487</v>
      </c>
      <c r="Q246" s="2">
        <v>5710</v>
      </c>
      <c r="R246" s="2">
        <v>5666</v>
      </c>
      <c r="S246" s="2">
        <v>5811</v>
      </c>
      <c r="T246" s="2">
        <v>5968</v>
      </c>
      <c r="U246" s="2">
        <v>6010</v>
      </c>
      <c r="V246" s="2">
        <v>6369</v>
      </c>
      <c r="W246" s="2">
        <v>6369</v>
      </c>
      <c r="X246" s="2">
        <v>6546</v>
      </c>
      <c r="Y246" s="2">
        <v>6857</v>
      </c>
      <c r="Z246" s="2">
        <v>7017</v>
      </c>
      <c r="AA246" s="2">
        <v>7250</v>
      </c>
      <c r="AB246" s="2">
        <v>7442</v>
      </c>
      <c r="AC246" s="2">
        <v>7526</v>
      </c>
      <c r="AD246" s="2">
        <v>7732</v>
      </c>
      <c r="AE246" s="2">
        <v>7831</v>
      </c>
      <c r="AF246" s="2">
        <v>7698</v>
      </c>
      <c r="AG246" s="2">
        <v>7768</v>
      </c>
      <c r="AH246" s="2">
        <v>7457</v>
      </c>
      <c r="AI246" s="2">
        <v>7568</v>
      </c>
      <c r="AJ246" s="2">
        <v>7347</v>
      </c>
      <c r="AK246" s="2">
        <v>7231</v>
      </c>
      <c r="AL246" s="2">
        <v>7145</v>
      </c>
      <c r="AM246" s="2">
        <v>6989</v>
      </c>
      <c r="AN246" s="2">
        <v>7026</v>
      </c>
      <c r="AO246" s="2">
        <v>7058</v>
      </c>
      <c r="AP246" s="2">
        <v>7110</v>
      </c>
      <c r="AQ246" s="2">
        <v>7150</v>
      </c>
      <c r="AR246" s="2">
        <v>7188</v>
      </c>
      <c r="AS246" s="2">
        <v>7240</v>
      </c>
      <c r="AT246" s="2">
        <v>7289</v>
      </c>
      <c r="AU246" s="2">
        <v>7344</v>
      </c>
      <c r="AV246" s="2">
        <v>7418</v>
      </c>
      <c r="AW246" s="2">
        <v>7502</v>
      </c>
      <c r="AX246" s="2">
        <v>7600</v>
      </c>
      <c r="AY246" s="2">
        <v>7718</v>
      </c>
      <c r="AZ246" s="2">
        <v>7734</v>
      </c>
      <c r="BA246" s="2">
        <v>7753</v>
      </c>
      <c r="BB246" s="2">
        <v>7778</v>
      </c>
      <c r="BC246" s="2">
        <v>7801</v>
      </c>
      <c r="BD246" s="2">
        <v>7827</v>
      </c>
      <c r="BE246" s="2">
        <v>7868</v>
      </c>
      <c r="BF246" s="2">
        <v>7889</v>
      </c>
      <c r="BG246" s="2">
        <v>7910</v>
      </c>
      <c r="BH246" s="2">
        <v>7926</v>
      </c>
      <c r="BI246" s="2">
        <v>7938</v>
      </c>
      <c r="BJ246" s="2">
        <v>7942</v>
      </c>
      <c r="BK246" s="2">
        <v>7937</v>
      </c>
      <c r="BL246" s="2">
        <v>7932</v>
      </c>
      <c r="BM246" s="2">
        <v>7919</v>
      </c>
      <c r="BN246" s="2">
        <v>7898</v>
      </c>
      <c r="BO246" s="2">
        <v>7886</v>
      </c>
      <c r="BP246" s="2">
        <v>7874</v>
      </c>
      <c r="BQ246" s="2">
        <v>7870</v>
      </c>
      <c r="BR246" s="2">
        <v>7865</v>
      </c>
      <c r="BS246" s="2">
        <v>7861</v>
      </c>
      <c r="BT246" s="2">
        <v>7864</v>
      </c>
      <c r="BU246" s="2">
        <v>7875</v>
      </c>
      <c r="BV246" s="2">
        <v>7882</v>
      </c>
      <c r="BW246" s="2">
        <v>7896</v>
      </c>
      <c r="BX246" s="2">
        <v>7917</v>
      </c>
      <c r="BY246" s="2">
        <v>7939</v>
      </c>
      <c r="BZ246" s="2">
        <v>7968</v>
      </c>
      <c r="CA246" s="2">
        <v>7995</v>
      </c>
      <c r="CB246" s="2">
        <v>8028</v>
      </c>
      <c r="CC246" s="2">
        <v>8060</v>
      </c>
      <c r="CD246" s="2">
        <v>8082</v>
      </c>
    </row>
    <row r="247" spans="1:82" x14ac:dyDescent="0.25">
      <c r="A247" s="2" t="str">
        <f>"10 jaar"</f>
        <v>10 jaar</v>
      </c>
      <c r="B247" s="2">
        <v>5497</v>
      </c>
      <c r="C247" s="2">
        <v>5347</v>
      </c>
      <c r="D247" s="2">
        <v>5153</v>
      </c>
      <c r="E247" s="2">
        <v>5008</v>
      </c>
      <c r="F247" s="2">
        <v>5113</v>
      </c>
      <c r="G247" s="2">
        <v>4821</v>
      </c>
      <c r="H247" s="2">
        <v>5005</v>
      </c>
      <c r="I247" s="2">
        <v>5204</v>
      </c>
      <c r="J247" s="2">
        <v>5221</v>
      </c>
      <c r="K247" s="2">
        <v>5356</v>
      </c>
      <c r="L247" s="2">
        <v>5448</v>
      </c>
      <c r="M247" s="2">
        <v>5546</v>
      </c>
      <c r="N247" s="2">
        <v>5556</v>
      </c>
      <c r="O247" s="2">
        <v>5516</v>
      </c>
      <c r="P247" s="2">
        <v>5409</v>
      </c>
      <c r="Q247" s="2">
        <v>5495</v>
      </c>
      <c r="R247" s="2">
        <v>5692</v>
      </c>
      <c r="S247" s="2">
        <v>5683</v>
      </c>
      <c r="T247" s="2">
        <v>5792</v>
      </c>
      <c r="U247" s="2">
        <v>5946</v>
      </c>
      <c r="V247" s="2">
        <v>6074</v>
      </c>
      <c r="W247" s="2">
        <v>6393</v>
      </c>
      <c r="X247" s="2">
        <v>6389</v>
      </c>
      <c r="Y247" s="2">
        <v>6540</v>
      </c>
      <c r="Z247" s="2">
        <v>6794</v>
      </c>
      <c r="AA247" s="2">
        <v>6985</v>
      </c>
      <c r="AB247" s="2">
        <v>7175</v>
      </c>
      <c r="AC247" s="2">
        <v>7376</v>
      </c>
      <c r="AD247" s="2">
        <v>7465</v>
      </c>
      <c r="AE247" s="2">
        <v>7669</v>
      </c>
      <c r="AF247" s="2">
        <v>7760</v>
      </c>
      <c r="AG247" s="2">
        <v>7622</v>
      </c>
      <c r="AH247" s="2">
        <v>7688</v>
      </c>
      <c r="AI247" s="2">
        <v>7381</v>
      </c>
      <c r="AJ247" s="2">
        <v>7485</v>
      </c>
      <c r="AK247" s="2">
        <v>7266</v>
      </c>
      <c r="AL247" s="2">
        <v>7152</v>
      </c>
      <c r="AM247" s="2">
        <v>7066</v>
      </c>
      <c r="AN247" s="2">
        <v>6908</v>
      </c>
      <c r="AO247" s="2">
        <v>6945</v>
      </c>
      <c r="AP247" s="2">
        <v>6974</v>
      </c>
      <c r="AQ247" s="2">
        <v>7028</v>
      </c>
      <c r="AR247" s="2">
        <v>7070</v>
      </c>
      <c r="AS247" s="2">
        <v>7106</v>
      </c>
      <c r="AT247" s="2">
        <v>7158</v>
      </c>
      <c r="AU247" s="2">
        <v>7207</v>
      </c>
      <c r="AV247" s="2">
        <v>7262</v>
      </c>
      <c r="AW247" s="2">
        <v>7332</v>
      </c>
      <c r="AX247" s="2">
        <v>7416</v>
      </c>
      <c r="AY247" s="2">
        <v>7509</v>
      </c>
      <c r="AZ247" s="2">
        <v>7629</v>
      </c>
      <c r="BA247" s="2">
        <v>7644</v>
      </c>
      <c r="BB247" s="2">
        <v>7664</v>
      </c>
      <c r="BC247" s="2">
        <v>7688</v>
      </c>
      <c r="BD247" s="2">
        <v>7712</v>
      </c>
      <c r="BE247" s="2">
        <v>7737</v>
      </c>
      <c r="BF247" s="2">
        <v>7777</v>
      </c>
      <c r="BG247" s="2">
        <v>7797</v>
      </c>
      <c r="BH247" s="2">
        <v>7818</v>
      </c>
      <c r="BI247" s="2">
        <v>7833</v>
      </c>
      <c r="BJ247" s="2">
        <v>7847</v>
      </c>
      <c r="BK247" s="2">
        <v>7850</v>
      </c>
      <c r="BL247" s="2">
        <v>7845</v>
      </c>
      <c r="BM247" s="2">
        <v>7838</v>
      </c>
      <c r="BN247" s="2">
        <v>7825</v>
      </c>
      <c r="BO247" s="2">
        <v>7805</v>
      </c>
      <c r="BP247" s="2">
        <v>7793</v>
      </c>
      <c r="BQ247" s="2">
        <v>7781</v>
      </c>
      <c r="BR247" s="2">
        <v>7776</v>
      </c>
      <c r="BS247" s="2">
        <v>7771</v>
      </c>
      <c r="BT247" s="2">
        <v>7768</v>
      </c>
      <c r="BU247" s="2">
        <v>7770</v>
      </c>
      <c r="BV247" s="2">
        <v>7781</v>
      </c>
      <c r="BW247" s="2">
        <v>7788</v>
      </c>
      <c r="BX247" s="2">
        <v>7801</v>
      </c>
      <c r="BY247" s="2">
        <v>7822</v>
      </c>
      <c r="BZ247" s="2">
        <v>7844</v>
      </c>
      <c r="CA247" s="2">
        <v>7873</v>
      </c>
      <c r="CB247" s="2">
        <v>7900</v>
      </c>
      <c r="CC247" s="2">
        <v>7931</v>
      </c>
      <c r="CD247" s="2">
        <v>7963</v>
      </c>
    </row>
    <row r="248" spans="1:82" x14ac:dyDescent="0.25">
      <c r="A248" s="2" t="str">
        <f>"11 jaar"</f>
        <v>11 jaar</v>
      </c>
      <c r="B248" s="2">
        <v>5218</v>
      </c>
      <c r="C248" s="2">
        <v>5399</v>
      </c>
      <c r="D248" s="2">
        <v>5289</v>
      </c>
      <c r="E248" s="2">
        <v>5141</v>
      </c>
      <c r="F248" s="2">
        <v>4991</v>
      </c>
      <c r="G248" s="2">
        <v>5066</v>
      </c>
      <c r="H248" s="2">
        <v>4808</v>
      </c>
      <c r="I248" s="2">
        <v>4981</v>
      </c>
      <c r="J248" s="2">
        <v>5214</v>
      </c>
      <c r="K248" s="2">
        <v>5249</v>
      </c>
      <c r="L248" s="2">
        <v>5338</v>
      </c>
      <c r="M248" s="2">
        <v>5466</v>
      </c>
      <c r="N248" s="2">
        <v>5526</v>
      </c>
      <c r="O248" s="2">
        <v>5526</v>
      </c>
      <c r="P248" s="2">
        <v>5464</v>
      </c>
      <c r="Q248" s="2">
        <v>5424</v>
      </c>
      <c r="R248" s="2">
        <v>5497</v>
      </c>
      <c r="S248" s="2">
        <v>5679</v>
      </c>
      <c r="T248" s="2">
        <v>5685</v>
      </c>
      <c r="U248" s="2">
        <v>5778</v>
      </c>
      <c r="V248" s="2">
        <v>6038</v>
      </c>
      <c r="W248" s="2">
        <v>6121</v>
      </c>
      <c r="X248" s="2">
        <v>6316</v>
      </c>
      <c r="Y248" s="2">
        <v>6371</v>
      </c>
      <c r="Z248" s="2">
        <v>6492</v>
      </c>
      <c r="AA248" s="2">
        <v>6764</v>
      </c>
      <c r="AB248" s="2">
        <v>6958</v>
      </c>
      <c r="AC248" s="2">
        <v>7078</v>
      </c>
      <c r="AD248" s="2">
        <v>7303</v>
      </c>
      <c r="AE248" s="2">
        <v>7384</v>
      </c>
      <c r="AF248" s="2">
        <v>7583</v>
      </c>
      <c r="AG248" s="2">
        <v>7666</v>
      </c>
      <c r="AH248" s="2">
        <v>7529</v>
      </c>
      <c r="AI248" s="2">
        <v>7590</v>
      </c>
      <c r="AJ248" s="2">
        <v>7278</v>
      </c>
      <c r="AK248" s="2">
        <v>7378</v>
      </c>
      <c r="AL248" s="2">
        <v>7159</v>
      </c>
      <c r="AM248" s="2">
        <v>7050</v>
      </c>
      <c r="AN248" s="2">
        <v>6964</v>
      </c>
      <c r="AO248" s="2">
        <v>6810</v>
      </c>
      <c r="AP248" s="2">
        <v>6846</v>
      </c>
      <c r="AQ248" s="2">
        <v>6878</v>
      </c>
      <c r="AR248" s="2">
        <v>6930</v>
      </c>
      <c r="AS248" s="2">
        <v>6972</v>
      </c>
      <c r="AT248" s="2">
        <v>7010</v>
      </c>
      <c r="AU248" s="2">
        <v>7057</v>
      </c>
      <c r="AV248" s="2">
        <v>7106</v>
      </c>
      <c r="AW248" s="2">
        <v>7159</v>
      </c>
      <c r="AX248" s="2">
        <v>7230</v>
      </c>
      <c r="AY248" s="2">
        <v>7312</v>
      </c>
      <c r="AZ248" s="2">
        <v>7405</v>
      </c>
      <c r="BA248" s="2">
        <v>7523</v>
      </c>
      <c r="BB248" s="2">
        <v>7537</v>
      </c>
      <c r="BC248" s="2">
        <v>7558</v>
      </c>
      <c r="BD248" s="2">
        <v>7580</v>
      </c>
      <c r="BE248" s="2">
        <v>7606</v>
      </c>
      <c r="BF248" s="2">
        <v>7631</v>
      </c>
      <c r="BG248" s="2">
        <v>7669</v>
      </c>
      <c r="BH248" s="2">
        <v>7688</v>
      </c>
      <c r="BI248" s="2">
        <v>7710</v>
      </c>
      <c r="BJ248" s="2">
        <v>7722</v>
      </c>
      <c r="BK248" s="2">
        <v>7737</v>
      </c>
      <c r="BL248" s="2">
        <v>7739</v>
      </c>
      <c r="BM248" s="2">
        <v>7735</v>
      </c>
      <c r="BN248" s="2">
        <v>7729</v>
      </c>
      <c r="BO248" s="2">
        <v>7715</v>
      </c>
      <c r="BP248" s="2">
        <v>7696</v>
      </c>
      <c r="BQ248" s="2">
        <v>7683</v>
      </c>
      <c r="BR248" s="2">
        <v>7671</v>
      </c>
      <c r="BS248" s="2">
        <v>7666</v>
      </c>
      <c r="BT248" s="2">
        <v>7661</v>
      </c>
      <c r="BU248" s="2">
        <v>7658</v>
      </c>
      <c r="BV248" s="2">
        <v>7659</v>
      </c>
      <c r="BW248" s="2">
        <v>7670</v>
      </c>
      <c r="BX248" s="2">
        <v>7676</v>
      </c>
      <c r="BY248" s="2">
        <v>7690</v>
      </c>
      <c r="BZ248" s="2">
        <v>7709</v>
      </c>
      <c r="CA248" s="2">
        <v>7730</v>
      </c>
      <c r="CB248" s="2">
        <v>7756</v>
      </c>
      <c r="CC248" s="2">
        <v>7784</v>
      </c>
      <c r="CD248" s="2">
        <v>7814</v>
      </c>
    </row>
    <row r="249" spans="1:82" x14ac:dyDescent="0.25">
      <c r="A249" s="2" t="str">
        <f>"12 jaar"</f>
        <v>12 jaar</v>
      </c>
      <c r="B249" s="2">
        <v>5345</v>
      </c>
      <c r="C249" s="2">
        <v>5167</v>
      </c>
      <c r="D249" s="2">
        <v>5346</v>
      </c>
      <c r="E249" s="2">
        <v>5258</v>
      </c>
      <c r="F249" s="2">
        <v>5069</v>
      </c>
      <c r="G249" s="2">
        <v>4969</v>
      </c>
      <c r="H249" s="2">
        <v>5060</v>
      </c>
      <c r="I249" s="2">
        <v>4760</v>
      </c>
      <c r="J249" s="2">
        <v>5006</v>
      </c>
      <c r="K249" s="2">
        <v>5196</v>
      </c>
      <c r="L249" s="2">
        <v>5258</v>
      </c>
      <c r="M249" s="2">
        <v>5394</v>
      </c>
      <c r="N249" s="2">
        <v>5488</v>
      </c>
      <c r="O249" s="2">
        <v>5521</v>
      </c>
      <c r="P249" s="2">
        <v>5506</v>
      </c>
      <c r="Q249" s="2">
        <v>5488</v>
      </c>
      <c r="R249" s="2">
        <v>5406</v>
      </c>
      <c r="S249" s="2">
        <v>5475</v>
      </c>
      <c r="T249" s="2">
        <v>5699</v>
      </c>
      <c r="U249" s="2">
        <v>5670</v>
      </c>
      <c r="V249" s="2">
        <v>5904</v>
      </c>
      <c r="W249" s="2">
        <v>6074</v>
      </c>
      <c r="X249" s="2">
        <v>6121</v>
      </c>
      <c r="Y249" s="2">
        <v>6310</v>
      </c>
      <c r="Z249" s="2">
        <v>6302</v>
      </c>
      <c r="AA249" s="2">
        <v>6466</v>
      </c>
      <c r="AB249" s="2">
        <v>6695</v>
      </c>
      <c r="AC249" s="2">
        <v>6875</v>
      </c>
      <c r="AD249" s="2">
        <v>7006</v>
      </c>
      <c r="AE249" s="2">
        <v>7224</v>
      </c>
      <c r="AF249" s="2">
        <v>7300</v>
      </c>
      <c r="AG249" s="2">
        <v>7492</v>
      </c>
      <c r="AH249" s="2">
        <v>7559</v>
      </c>
      <c r="AI249" s="2">
        <v>7429</v>
      </c>
      <c r="AJ249" s="2">
        <v>7483</v>
      </c>
      <c r="AK249" s="2">
        <v>7170</v>
      </c>
      <c r="AL249" s="2">
        <v>7266</v>
      </c>
      <c r="AM249" s="2">
        <v>7051</v>
      </c>
      <c r="AN249" s="2">
        <v>6944</v>
      </c>
      <c r="AO249" s="2">
        <v>6859</v>
      </c>
      <c r="AP249" s="2">
        <v>6708</v>
      </c>
      <c r="AQ249" s="2">
        <v>6742</v>
      </c>
      <c r="AR249" s="2">
        <v>6773</v>
      </c>
      <c r="AS249" s="2">
        <v>6825</v>
      </c>
      <c r="AT249" s="2">
        <v>6870</v>
      </c>
      <c r="AU249" s="2">
        <v>6909</v>
      </c>
      <c r="AV249" s="2">
        <v>6953</v>
      </c>
      <c r="AW249" s="2">
        <v>7001</v>
      </c>
      <c r="AX249" s="2">
        <v>7054</v>
      </c>
      <c r="AY249" s="2">
        <v>7124</v>
      </c>
      <c r="AZ249" s="2">
        <v>7204</v>
      </c>
      <c r="BA249" s="2">
        <v>7295</v>
      </c>
      <c r="BB249" s="2">
        <v>7410</v>
      </c>
      <c r="BC249" s="2">
        <v>7425</v>
      </c>
      <c r="BD249" s="2">
        <v>7446</v>
      </c>
      <c r="BE249" s="2">
        <v>7468</v>
      </c>
      <c r="BF249" s="2">
        <v>7494</v>
      </c>
      <c r="BG249" s="2">
        <v>7519</v>
      </c>
      <c r="BH249" s="2">
        <v>7556</v>
      </c>
      <c r="BI249" s="2">
        <v>7575</v>
      </c>
      <c r="BJ249" s="2">
        <v>7596</v>
      </c>
      <c r="BK249" s="2">
        <v>7607</v>
      </c>
      <c r="BL249" s="2">
        <v>7622</v>
      </c>
      <c r="BM249" s="2">
        <v>7623</v>
      </c>
      <c r="BN249" s="2">
        <v>7620</v>
      </c>
      <c r="BO249" s="2">
        <v>7614</v>
      </c>
      <c r="BP249" s="2">
        <v>7600</v>
      </c>
      <c r="BQ249" s="2">
        <v>7581</v>
      </c>
      <c r="BR249" s="2">
        <v>7567</v>
      </c>
      <c r="BS249" s="2">
        <v>7555</v>
      </c>
      <c r="BT249" s="2">
        <v>7550</v>
      </c>
      <c r="BU249" s="2">
        <v>7545</v>
      </c>
      <c r="BV249" s="2">
        <v>7542</v>
      </c>
      <c r="BW249" s="2">
        <v>7542</v>
      </c>
      <c r="BX249" s="2">
        <v>7552</v>
      </c>
      <c r="BY249" s="2">
        <v>7559</v>
      </c>
      <c r="BZ249" s="2">
        <v>7571</v>
      </c>
      <c r="CA249" s="2">
        <v>7591</v>
      </c>
      <c r="CB249" s="2">
        <v>7611</v>
      </c>
      <c r="CC249" s="2">
        <v>7635</v>
      </c>
      <c r="CD249" s="2">
        <v>7661</v>
      </c>
    </row>
    <row r="250" spans="1:82" x14ac:dyDescent="0.25">
      <c r="A250" s="2" t="str">
        <f>"13 jaar"</f>
        <v>13 jaar</v>
      </c>
      <c r="B250" s="2">
        <v>5198</v>
      </c>
      <c r="C250" s="2">
        <v>5271</v>
      </c>
      <c r="D250" s="2">
        <v>5131</v>
      </c>
      <c r="E250" s="2">
        <v>5297</v>
      </c>
      <c r="F250" s="2">
        <v>5231</v>
      </c>
      <c r="G250" s="2">
        <v>5027</v>
      </c>
      <c r="H250" s="2">
        <v>4971</v>
      </c>
      <c r="I250" s="2">
        <v>5060</v>
      </c>
      <c r="J250" s="2">
        <v>4758</v>
      </c>
      <c r="K250" s="2">
        <v>5039</v>
      </c>
      <c r="L250" s="2">
        <v>5214</v>
      </c>
      <c r="M250" s="2">
        <v>5304</v>
      </c>
      <c r="N250" s="2">
        <v>5393</v>
      </c>
      <c r="O250" s="2">
        <v>5466</v>
      </c>
      <c r="P250" s="2">
        <v>5503</v>
      </c>
      <c r="Q250" s="2">
        <v>5522</v>
      </c>
      <c r="R250" s="2">
        <v>5485</v>
      </c>
      <c r="S250" s="2">
        <v>5402</v>
      </c>
      <c r="T250" s="2">
        <v>5497</v>
      </c>
      <c r="U250" s="2">
        <v>5736</v>
      </c>
      <c r="V250" s="2">
        <v>5782</v>
      </c>
      <c r="W250" s="2">
        <v>5947</v>
      </c>
      <c r="X250" s="2">
        <v>6115</v>
      </c>
      <c r="Y250" s="2">
        <v>6150</v>
      </c>
      <c r="Z250" s="2">
        <v>6277</v>
      </c>
      <c r="AA250" s="2">
        <v>6313</v>
      </c>
      <c r="AB250" s="2">
        <v>6448</v>
      </c>
      <c r="AC250" s="2">
        <v>6606</v>
      </c>
      <c r="AD250" s="2">
        <v>6816</v>
      </c>
      <c r="AE250" s="2">
        <v>6937</v>
      </c>
      <c r="AF250" s="2">
        <v>7150</v>
      </c>
      <c r="AG250" s="2">
        <v>7217</v>
      </c>
      <c r="AH250" s="2">
        <v>7399</v>
      </c>
      <c r="AI250" s="2">
        <v>7460</v>
      </c>
      <c r="AJ250" s="2">
        <v>7330</v>
      </c>
      <c r="AK250" s="2">
        <v>7378</v>
      </c>
      <c r="AL250" s="2">
        <v>7069</v>
      </c>
      <c r="AM250" s="2">
        <v>7164</v>
      </c>
      <c r="AN250" s="2">
        <v>6951</v>
      </c>
      <c r="AO250" s="2">
        <v>6848</v>
      </c>
      <c r="AP250" s="2">
        <v>6764</v>
      </c>
      <c r="AQ250" s="2">
        <v>6618</v>
      </c>
      <c r="AR250" s="2">
        <v>6652</v>
      </c>
      <c r="AS250" s="2">
        <v>6685</v>
      </c>
      <c r="AT250" s="2">
        <v>6737</v>
      </c>
      <c r="AU250" s="2">
        <v>6784</v>
      </c>
      <c r="AV250" s="2">
        <v>6822</v>
      </c>
      <c r="AW250" s="2">
        <v>6865</v>
      </c>
      <c r="AX250" s="2">
        <v>6912</v>
      </c>
      <c r="AY250" s="2">
        <v>6966</v>
      </c>
      <c r="AZ250" s="2">
        <v>7032</v>
      </c>
      <c r="BA250" s="2">
        <v>7107</v>
      </c>
      <c r="BB250" s="2">
        <v>7199</v>
      </c>
      <c r="BC250" s="2">
        <v>7312</v>
      </c>
      <c r="BD250" s="2">
        <v>7327</v>
      </c>
      <c r="BE250" s="2">
        <v>7348</v>
      </c>
      <c r="BF250" s="2">
        <v>7369</v>
      </c>
      <c r="BG250" s="2">
        <v>7393</v>
      </c>
      <c r="BH250" s="2">
        <v>7418</v>
      </c>
      <c r="BI250" s="2">
        <v>7456</v>
      </c>
      <c r="BJ250" s="2">
        <v>7475</v>
      </c>
      <c r="BK250" s="2">
        <v>7495</v>
      </c>
      <c r="BL250" s="2">
        <v>7505</v>
      </c>
      <c r="BM250" s="2">
        <v>7519</v>
      </c>
      <c r="BN250" s="2">
        <v>7521</v>
      </c>
      <c r="BO250" s="2">
        <v>7518</v>
      </c>
      <c r="BP250" s="2">
        <v>7512</v>
      </c>
      <c r="BQ250" s="2">
        <v>7498</v>
      </c>
      <c r="BR250" s="2">
        <v>7479</v>
      </c>
      <c r="BS250" s="2">
        <v>7464</v>
      </c>
      <c r="BT250" s="2">
        <v>7452</v>
      </c>
      <c r="BU250" s="2">
        <v>7448</v>
      </c>
      <c r="BV250" s="2">
        <v>7443</v>
      </c>
      <c r="BW250" s="2">
        <v>7439</v>
      </c>
      <c r="BX250" s="2">
        <v>7439</v>
      </c>
      <c r="BY250" s="2">
        <v>7448</v>
      </c>
      <c r="BZ250" s="2">
        <v>7455</v>
      </c>
      <c r="CA250" s="2">
        <v>7467</v>
      </c>
      <c r="CB250" s="2">
        <v>7485</v>
      </c>
      <c r="CC250" s="2">
        <v>7506</v>
      </c>
      <c r="CD250" s="2">
        <v>7528</v>
      </c>
    </row>
    <row r="251" spans="1:82" x14ac:dyDescent="0.25">
      <c r="A251" s="2" t="str">
        <f>"14 jaar"</f>
        <v>14 jaar</v>
      </c>
      <c r="B251" s="2">
        <v>5053</v>
      </c>
      <c r="C251" s="2">
        <v>5109</v>
      </c>
      <c r="D251" s="2">
        <v>5265</v>
      </c>
      <c r="E251" s="2">
        <v>5121</v>
      </c>
      <c r="F251" s="2">
        <v>5312</v>
      </c>
      <c r="G251" s="2">
        <v>5204</v>
      </c>
      <c r="H251" s="2">
        <v>5060</v>
      </c>
      <c r="I251" s="2">
        <v>4967</v>
      </c>
      <c r="J251" s="2">
        <v>5070</v>
      </c>
      <c r="K251" s="2">
        <v>4782</v>
      </c>
      <c r="L251" s="2">
        <v>5051</v>
      </c>
      <c r="M251" s="2">
        <v>5253</v>
      </c>
      <c r="N251" s="2">
        <v>5338</v>
      </c>
      <c r="O251" s="2">
        <v>5399</v>
      </c>
      <c r="P251" s="2">
        <v>5465</v>
      </c>
      <c r="Q251" s="2">
        <v>5531</v>
      </c>
      <c r="R251" s="2">
        <v>5528</v>
      </c>
      <c r="S251" s="2">
        <v>5528</v>
      </c>
      <c r="T251" s="2">
        <v>5411</v>
      </c>
      <c r="U251" s="2">
        <v>5517</v>
      </c>
      <c r="V251" s="2">
        <v>5811</v>
      </c>
      <c r="W251" s="2">
        <v>5874</v>
      </c>
      <c r="X251" s="2">
        <v>5947</v>
      </c>
      <c r="Y251" s="2">
        <v>6078</v>
      </c>
      <c r="Z251" s="2">
        <v>6125</v>
      </c>
      <c r="AA251" s="2">
        <v>6256</v>
      </c>
      <c r="AB251" s="2">
        <v>6268</v>
      </c>
      <c r="AC251" s="2">
        <v>6407</v>
      </c>
      <c r="AD251" s="2">
        <v>6566</v>
      </c>
      <c r="AE251" s="2">
        <v>6767</v>
      </c>
      <c r="AF251" s="2">
        <v>6885</v>
      </c>
      <c r="AG251" s="2">
        <v>7085</v>
      </c>
      <c r="AH251" s="2">
        <v>7145</v>
      </c>
      <c r="AI251" s="2">
        <v>7325</v>
      </c>
      <c r="AJ251" s="2">
        <v>7376</v>
      </c>
      <c r="AK251" s="2">
        <v>7246</v>
      </c>
      <c r="AL251" s="2">
        <v>7289</v>
      </c>
      <c r="AM251" s="2">
        <v>6987</v>
      </c>
      <c r="AN251" s="2">
        <v>7081</v>
      </c>
      <c r="AO251" s="2">
        <v>6870</v>
      </c>
      <c r="AP251" s="2">
        <v>6769</v>
      </c>
      <c r="AQ251" s="2">
        <v>6687</v>
      </c>
      <c r="AR251" s="2">
        <v>6545</v>
      </c>
      <c r="AS251" s="2">
        <v>6577</v>
      </c>
      <c r="AT251" s="2">
        <v>6614</v>
      </c>
      <c r="AU251" s="2">
        <v>6664</v>
      </c>
      <c r="AV251" s="2">
        <v>6708</v>
      </c>
      <c r="AW251" s="2">
        <v>6748</v>
      </c>
      <c r="AX251" s="2">
        <v>6790</v>
      </c>
      <c r="AY251" s="2">
        <v>6836</v>
      </c>
      <c r="AZ251" s="2">
        <v>6889</v>
      </c>
      <c r="BA251" s="2">
        <v>6953</v>
      </c>
      <c r="BB251" s="2">
        <v>7028</v>
      </c>
      <c r="BC251" s="2">
        <v>7119</v>
      </c>
      <c r="BD251" s="2">
        <v>7229</v>
      </c>
      <c r="BE251" s="2">
        <v>7244</v>
      </c>
      <c r="BF251" s="2">
        <v>7266</v>
      </c>
      <c r="BG251" s="2">
        <v>7284</v>
      </c>
      <c r="BH251" s="2">
        <v>7310</v>
      </c>
      <c r="BI251" s="2">
        <v>7333</v>
      </c>
      <c r="BJ251" s="2">
        <v>7373</v>
      </c>
      <c r="BK251" s="2">
        <v>7391</v>
      </c>
      <c r="BL251" s="2">
        <v>7409</v>
      </c>
      <c r="BM251" s="2">
        <v>7419</v>
      </c>
      <c r="BN251" s="2">
        <v>7433</v>
      </c>
      <c r="BO251" s="2">
        <v>7436</v>
      </c>
      <c r="BP251" s="2">
        <v>7433</v>
      </c>
      <c r="BQ251" s="2">
        <v>7427</v>
      </c>
      <c r="BR251" s="2">
        <v>7413</v>
      </c>
      <c r="BS251" s="2">
        <v>7395</v>
      </c>
      <c r="BT251" s="2">
        <v>7378</v>
      </c>
      <c r="BU251" s="2">
        <v>7367</v>
      </c>
      <c r="BV251" s="2">
        <v>7363</v>
      </c>
      <c r="BW251" s="2">
        <v>7358</v>
      </c>
      <c r="BX251" s="2">
        <v>7353</v>
      </c>
      <c r="BY251" s="2">
        <v>7353</v>
      </c>
      <c r="BZ251" s="2">
        <v>7363</v>
      </c>
      <c r="CA251" s="2">
        <v>7368</v>
      </c>
      <c r="CB251" s="2">
        <v>7379</v>
      </c>
      <c r="CC251" s="2">
        <v>7396</v>
      </c>
      <c r="CD251" s="2">
        <v>7416</v>
      </c>
    </row>
    <row r="252" spans="1:82" x14ac:dyDescent="0.25">
      <c r="A252" s="2" t="str">
        <f>"15 jaar"</f>
        <v>15 jaar</v>
      </c>
      <c r="B252" s="2">
        <v>4976</v>
      </c>
      <c r="C252" s="2">
        <v>5028</v>
      </c>
      <c r="D252" s="2">
        <v>5074</v>
      </c>
      <c r="E252" s="2">
        <v>5259</v>
      </c>
      <c r="F252" s="2">
        <v>5116</v>
      </c>
      <c r="G252" s="2">
        <v>5299</v>
      </c>
      <c r="H252" s="2">
        <v>5201</v>
      </c>
      <c r="I252" s="2">
        <v>5055</v>
      </c>
      <c r="J252" s="2">
        <v>4966</v>
      </c>
      <c r="K252" s="2">
        <v>5105</v>
      </c>
      <c r="L252" s="2">
        <v>4814</v>
      </c>
      <c r="M252" s="2">
        <v>5128</v>
      </c>
      <c r="N252" s="2">
        <v>5294</v>
      </c>
      <c r="O252" s="2">
        <v>5361</v>
      </c>
      <c r="P252" s="2">
        <v>5479</v>
      </c>
      <c r="Q252" s="2">
        <v>5496</v>
      </c>
      <c r="R252" s="2">
        <v>5579</v>
      </c>
      <c r="S252" s="2">
        <v>5563</v>
      </c>
      <c r="T252" s="2">
        <v>5587</v>
      </c>
      <c r="U252" s="2">
        <v>5451</v>
      </c>
      <c r="V252" s="2">
        <v>5602</v>
      </c>
      <c r="W252" s="2">
        <v>5848</v>
      </c>
      <c r="X252" s="2">
        <v>5876</v>
      </c>
      <c r="Y252" s="2">
        <v>5939</v>
      </c>
      <c r="Z252" s="2">
        <v>6069</v>
      </c>
      <c r="AA252" s="2">
        <v>6121</v>
      </c>
      <c r="AB252" s="2">
        <v>6236</v>
      </c>
      <c r="AC252" s="2">
        <v>6263</v>
      </c>
      <c r="AD252" s="2">
        <v>6393</v>
      </c>
      <c r="AE252" s="2">
        <v>6552</v>
      </c>
      <c r="AF252" s="2">
        <v>6748</v>
      </c>
      <c r="AG252" s="2">
        <v>6859</v>
      </c>
      <c r="AH252" s="2">
        <v>7048</v>
      </c>
      <c r="AI252" s="2">
        <v>7103</v>
      </c>
      <c r="AJ252" s="2">
        <v>7280</v>
      </c>
      <c r="AK252" s="2">
        <v>7321</v>
      </c>
      <c r="AL252" s="2">
        <v>7191</v>
      </c>
      <c r="AM252" s="2">
        <v>7234</v>
      </c>
      <c r="AN252" s="2">
        <v>6934</v>
      </c>
      <c r="AO252" s="2">
        <v>7028</v>
      </c>
      <c r="AP252" s="2">
        <v>6820</v>
      </c>
      <c r="AQ252" s="2">
        <v>6722</v>
      </c>
      <c r="AR252" s="2">
        <v>6643</v>
      </c>
      <c r="AS252" s="2">
        <v>6501</v>
      </c>
      <c r="AT252" s="2">
        <v>6534</v>
      </c>
      <c r="AU252" s="2">
        <v>6572</v>
      </c>
      <c r="AV252" s="2">
        <v>6621</v>
      </c>
      <c r="AW252" s="2">
        <v>6664</v>
      </c>
      <c r="AX252" s="2">
        <v>6705</v>
      </c>
      <c r="AY252" s="2">
        <v>6745</v>
      </c>
      <c r="AZ252" s="2">
        <v>6792</v>
      </c>
      <c r="BA252" s="2">
        <v>6844</v>
      </c>
      <c r="BB252" s="2">
        <v>6906</v>
      </c>
      <c r="BC252" s="2">
        <v>6981</v>
      </c>
      <c r="BD252" s="2">
        <v>7070</v>
      </c>
      <c r="BE252" s="2">
        <v>7179</v>
      </c>
      <c r="BF252" s="2">
        <v>7193</v>
      </c>
      <c r="BG252" s="2">
        <v>7215</v>
      </c>
      <c r="BH252" s="2">
        <v>7232</v>
      </c>
      <c r="BI252" s="2">
        <v>7258</v>
      </c>
      <c r="BJ252" s="2">
        <v>7279</v>
      </c>
      <c r="BK252" s="2">
        <v>7318</v>
      </c>
      <c r="BL252" s="2">
        <v>7337</v>
      </c>
      <c r="BM252" s="2">
        <v>7354</v>
      </c>
      <c r="BN252" s="2">
        <v>7364</v>
      </c>
      <c r="BO252" s="2">
        <v>7379</v>
      </c>
      <c r="BP252" s="2">
        <v>7379</v>
      </c>
      <c r="BQ252" s="2">
        <v>7376</v>
      </c>
      <c r="BR252" s="2">
        <v>7372</v>
      </c>
      <c r="BS252" s="2">
        <v>7358</v>
      </c>
      <c r="BT252" s="2">
        <v>7339</v>
      </c>
      <c r="BU252" s="2">
        <v>7323</v>
      </c>
      <c r="BV252" s="2">
        <v>7314</v>
      </c>
      <c r="BW252" s="2">
        <v>7308</v>
      </c>
      <c r="BX252" s="2">
        <v>7304</v>
      </c>
      <c r="BY252" s="2">
        <v>7299</v>
      </c>
      <c r="BZ252" s="2">
        <v>7299</v>
      </c>
      <c r="CA252" s="2">
        <v>7308</v>
      </c>
      <c r="CB252" s="2">
        <v>7313</v>
      </c>
      <c r="CC252" s="2">
        <v>7323</v>
      </c>
      <c r="CD252" s="2">
        <v>7340</v>
      </c>
    </row>
    <row r="253" spans="1:82" x14ac:dyDescent="0.25">
      <c r="A253" s="2" t="str">
        <f>"16 jaar"</f>
        <v>16 jaar</v>
      </c>
      <c r="B253" s="2">
        <v>4992</v>
      </c>
      <c r="C253" s="2">
        <v>4926</v>
      </c>
      <c r="D253" s="2">
        <v>5010</v>
      </c>
      <c r="E253" s="2">
        <v>5090</v>
      </c>
      <c r="F253" s="2">
        <v>5289</v>
      </c>
      <c r="G253" s="2">
        <v>5099</v>
      </c>
      <c r="H253" s="2">
        <v>5350</v>
      </c>
      <c r="I253" s="2">
        <v>5176</v>
      </c>
      <c r="J253" s="2">
        <v>5065</v>
      </c>
      <c r="K253" s="2">
        <v>5008</v>
      </c>
      <c r="L253" s="2">
        <v>5137</v>
      </c>
      <c r="M253" s="2">
        <v>4884</v>
      </c>
      <c r="N253" s="2">
        <v>5204</v>
      </c>
      <c r="O253" s="2">
        <v>5334</v>
      </c>
      <c r="P253" s="2">
        <v>5375</v>
      </c>
      <c r="Q253" s="2">
        <v>5532</v>
      </c>
      <c r="R253" s="2">
        <v>5520</v>
      </c>
      <c r="S253" s="2">
        <v>5620</v>
      </c>
      <c r="T253" s="2">
        <v>5602</v>
      </c>
      <c r="U253" s="2">
        <v>5653</v>
      </c>
      <c r="V253" s="2">
        <v>5539</v>
      </c>
      <c r="W253" s="2">
        <v>5682</v>
      </c>
      <c r="X253" s="2">
        <v>5881</v>
      </c>
      <c r="Y253" s="2">
        <v>5906</v>
      </c>
      <c r="Z253" s="2">
        <v>5933</v>
      </c>
      <c r="AA253" s="2">
        <v>6117</v>
      </c>
      <c r="AB253" s="2">
        <v>6121</v>
      </c>
      <c r="AC253" s="2">
        <v>6251</v>
      </c>
      <c r="AD253" s="2">
        <v>6280</v>
      </c>
      <c r="AE253" s="2">
        <v>6409</v>
      </c>
      <c r="AF253" s="2">
        <v>6569</v>
      </c>
      <c r="AG253" s="2">
        <v>6759</v>
      </c>
      <c r="AH253" s="2">
        <v>6865</v>
      </c>
      <c r="AI253" s="2">
        <v>7046</v>
      </c>
      <c r="AJ253" s="2">
        <v>7092</v>
      </c>
      <c r="AK253" s="2">
        <v>7269</v>
      </c>
      <c r="AL253" s="2">
        <v>7301</v>
      </c>
      <c r="AM253" s="2">
        <v>7172</v>
      </c>
      <c r="AN253" s="2">
        <v>7214</v>
      </c>
      <c r="AO253" s="2">
        <v>6914</v>
      </c>
      <c r="AP253" s="2">
        <v>7007</v>
      </c>
      <c r="AQ253" s="2">
        <v>6803</v>
      </c>
      <c r="AR253" s="2">
        <v>6709</v>
      </c>
      <c r="AS253" s="2">
        <v>6630</v>
      </c>
      <c r="AT253" s="2">
        <v>6493</v>
      </c>
      <c r="AU253" s="2">
        <v>6525</v>
      </c>
      <c r="AV253" s="2">
        <v>6563</v>
      </c>
      <c r="AW253" s="2">
        <v>6611</v>
      </c>
      <c r="AX253" s="2">
        <v>6655</v>
      </c>
      <c r="AY253" s="2">
        <v>6694</v>
      </c>
      <c r="AZ253" s="2">
        <v>6734</v>
      </c>
      <c r="BA253" s="2">
        <v>6776</v>
      </c>
      <c r="BB253" s="2">
        <v>6829</v>
      </c>
      <c r="BC253" s="2">
        <v>6888</v>
      </c>
      <c r="BD253" s="2">
        <v>6964</v>
      </c>
      <c r="BE253" s="2">
        <v>7055</v>
      </c>
      <c r="BF253" s="2">
        <v>7164</v>
      </c>
      <c r="BG253" s="2">
        <v>7178</v>
      </c>
      <c r="BH253" s="2">
        <v>7199</v>
      </c>
      <c r="BI253" s="2">
        <v>7217</v>
      </c>
      <c r="BJ253" s="2">
        <v>7241</v>
      </c>
      <c r="BK253" s="2">
        <v>7261</v>
      </c>
      <c r="BL253" s="2">
        <v>7300</v>
      </c>
      <c r="BM253" s="2">
        <v>7318</v>
      </c>
      <c r="BN253" s="2">
        <v>7336</v>
      </c>
      <c r="BO253" s="2">
        <v>7345</v>
      </c>
      <c r="BP253" s="2">
        <v>7361</v>
      </c>
      <c r="BQ253" s="2">
        <v>7360</v>
      </c>
      <c r="BR253" s="2">
        <v>7357</v>
      </c>
      <c r="BS253" s="2">
        <v>7354</v>
      </c>
      <c r="BT253" s="2">
        <v>7340</v>
      </c>
      <c r="BU253" s="2">
        <v>7321</v>
      </c>
      <c r="BV253" s="2">
        <v>7305</v>
      </c>
      <c r="BW253" s="2">
        <v>7296</v>
      </c>
      <c r="BX253" s="2">
        <v>7291</v>
      </c>
      <c r="BY253" s="2">
        <v>7286</v>
      </c>
      <c r="BZ253" s="2">
        <v>7280</v>
      </c>
      <c r="CA253" s="2">
        <v>7280</v>
      </c>
      <c r="CB253" s="2">
        <v>7290</v>
      </c>
      <c r="CC253" s="2">
        <v>7295</v>
      </c>
      <c r="CD253" s="2">
        <v>7303</v>
      </c>
    </row>
    <row r="254" spans="1:82" x14ac:dyDescent="0.25">
      <c r="A254" s="2" t="str">
        <f>"17 jaar"</f>
        <v>17 jaar</v>
      </c>
      <c r="B254" s="2">
        <v>5378</v>
      </c>
      <c r="C254" s="2">
        <v>4997</v>
      </c>
      <c r="D254" s="2">
        <v>4946</v>
      </c>
      <c r="E254" s="2">
        <v>5034</v>
      </c>
      <c r="F254" s="2">
        <v>5137</v>
      </c>
      <c r="G254" s="2">
        <v>5335</v>
      </c>
      <c r="H254" s="2">
        <v>5154</v>
      </c>
      <c r="I254" s="2">
        <v>5391</v>
      </c>
      <c r="J254" s="2">
        <v>5245</v>
      </c>
      <c r="K254" s="2">
        <v>5157</v>
      </c>
      <c r="L254" s="2">
        <v>5049</v>
      </c>
      <c r="M254" s="2">
        <v>5236</v>
      </c>
      <c r="N254" s="2">
        <v>5002</v>
      </c>
      <c r="O254" s="2">
        <v>5285</v>
      </c>
      <c r="P254" s="2">
        <v>5451</v>
      </c>
      <c r="Q254" s="2">
        <v>5431</v>
      </c>
      <c r="R254" s="2">
        <v>5593</v>
      </c>
      <c r="S254" s="2">
        <v>5616</v>
      </c>
      <c r="T254" s="2">
        <v>5711</v>
      </c>
      <c r="U254" s="2">
        <v>5712</v>
      </c>
      <c r="V254" s="2">
        <v>5779</v>
      </c>
      <c r="W254" s="2">
        <v>5653</v>
      </c>
      <c r="X254" s="2">
        <v>5757</v>
      </c>
      <c r="Y254" s="2">
        <v>5927</v>
      </c>
      <c r="Z254" s="2">
        <v>5934</v>
      </c>
      <c r="AA254" s="2">
        <v>5965</v>
      </c>
      <c r="AB254" s="2">
        <v>6176</v>
      </c>
      <c r="AC254" s="2">
        <v>6109</v>
      </c>
      <c r="AD254" s="2">
        <v>6277</v>
      </c>
      <c r="AE254" s="2">
        <v>6302</v>
      </c>
      <c r="AF254" s="2">
        <v>6428</v>
      </c>
      <c r="AG254" s="2">
        <v>6585</v>
      </c>
      <c r="AH254" s="2">
        <v>6769</v>
      </c>
      <c r="AI254" s="2">
        <v>6868</v>
      </c>
      <c r="AJ254" s="2">
        <v>7041</v>
      </c>
      <c r="AK254" s="2">
        <v>7079</v>
      </c>
      <c r="AL254" s="2">
        <v>7256</v>
      </c>
      <c r="AM254" s="2">
        <v>7281</v>
      </c>
      <c r="AN254" s="2">
        <v>7156</v>
      </c>
      <c r="AO254" s="2">
        <v>7199</v>
      </c>
      <c r="AP254" s="2">
        <v>6900</v>
      </c>
      <c r="AQ254" s="2">
        <v>6994</v>
      </c>
      <c r="AR254" s="2">
        <v>6793</v>
      </c>
      <c r="AS254" s="2">
        <v>6702</v>
      </c>
      <c r="AT254" s="2">
        <v>6624</v>
      </c>
      <c r="AU254" s="2">
        <v>6489</v>
      </c>
      <c r="AV254" s="2">
        <v>6520</v>
      </c>
      <c r="AW254" s="2">
        <v>6559</v>
      </c>
      <c r="AX254" s="2">
        <v>6608</v>
      </c>
      <c r="AY254" s="2">
        <v>6650</v>
      </c>
      <c r="AZ254" s="2">
        <v>6690</v>
      </c>
      <c r="BA254" s="2">
        <v>6728</v>
      </c>
      <c r="BB254" s="2">
        <v>6771</v>
      </c>
      <c r="BC254" s="2">
        <v>6823</v>
      </c>
      <c r="BD254" s="2">
        <v>6882</v>
      </c>
      <c r="BE254" s="2">
        <v>6957</v>
      </c>
      <c r="BF254" s="2">
        <v>7045</v>
      </c>
      <c r="BG254" s="2">
        <v>7149</v>
      </c>
      <c r="BH254" s="2">
        <v>7164</v>
      </c>
      <c r="BI254" s="2">
        <v>7184</v>
      </c>
      <c r="BJ254" s="2">
        <v>7203</v>
      </c>
      <c r="BK254" s="2">
        <v>7228</v>
      </c>
      <c r="BL254" s="2">
        <v>7248</v>
      </c>
      <c r="BM254" s="2">
        <v>7286</v>
      </c>
      <c r="BN254" s="2">
        <v>7305</v>
      </c>
      <c r="BO254" s="2">
        <v>7323</v>
      </c>
      <c r="BP254" s="2">
        <v>7330</v>
      </c>
      <c r="BQ254" s="2">
        <v>7345</v>
      </c>
      <c r="BR254" s="2">
        <v>7343</v>
      </c>
      <c r="BS254" s="2">
        <v>7340</v>
      </c>
      <c r="BT254" s="2">
        <v>7339</v>
      </c>
      <c r="BU254" s="2">
        <v>7324</v>
      </c>
      <c r="BV254" s="2">
        <v>7306</v>
      </c>
      <c r="BW254" s="2">
        <v>7289</v>
      </c>
      <c r="BX254" s="2">
        <v>7280</v>
      </c>
      <c r="BY254" s="2">
        <v>7274</v>
      </c>
      <c r="BZ254" s="2">
        <v>7270</v>
      </c>
      <c r="CA254" s="2">
        <v>7262</v>
      </c>
      <c r="CB254" s="2">
        <v>7262</v>
      </c>
      <c r="CC254" s="2">
        <v>7273</v>
      </c>
      <c r="CD254" s="2">
        <v>7279</v>
      </c>
    </row>
    <row r="255" spans="1:82" x14ac:dyDescent="0.25">
      <c r="A255" s="2" t="str">
        <f>"18 jaar"</f>
        <v>18 jaar</v>
      </c>
      <c r="B255" s="2">
        <v>5683</v>
      </c>
      <c r="C255" s="2">
        <v>5479</v>
      </c>
      <c r="D255" s="2">
        <v>5136</v>
      </c>
      <c r="E255" s="2">
        <v>5064</v>
      </c>
      <c r="F255" s="2">
        <v>5231</v>
      </c>
      <c r="G255" s="2">
        <v>5300</v>
      </c>
      <c r="H255" s="2">
        <v>5516</v>
      </c>
      <c r="I255" s="2">
        <v>5314</v>
      </c>
      <c r="J255" s="2">
        <v>5598</v>
      </c>
      <c r="K255" s="2">
        <v>5404</v>
      </c>
      <c r="L255" s="2">
        <v>5340</v>
      </c>
      <c r="M255" s="2">
        <v>5253</v>
      </c>
      <c r="N255" s="2">
        <v>5497</v>
      </c>
      <c r="O255" s="2">
        <v>5221</v>
      </c>
      <c r="P255" s="2">
        <v>5552</v>
      </c>
      <c r="Q255" s="2">
        <v>5784</v>
      </c>
      <c r="R255" s="2">
        <v>5673</v>
      </c>
      <c r="S255" s="2">
        <v>5852</v>
      </c>
      <c r="T255" s="2">
        <v>5909</v>
      </c>
      <c r="U255" s="2">
        <v>5984</v>
      </c>
      <c r="V255" s="2">
        <v>6095</v>
      </c>
      <c r="W255" s="2">
        <v>6139</v>
      </c>
      <c r="X255" s="2">
        <v>5987</v>
      </c>
      <c r="Y255" s="2">
        <v>6023</v>
      </c>
      <c r="Z255" s="2">
        <v>6196</v>
      </c>
      <c r="AA255" s="2">
        <v>6214</v>
      </c>
      <c r="AB255" s="2">
        <v>6168</v>
      </c>
      <c r="AC255" s="2">
        <v>6434</v>
      </c>
      <c r="AD255" s="2">
        <v>6347</v>
      </c>
      <c r="AE255" s="2">
        <v>6520</v>
      </c>
      <c r="AF255" s="2">
        <v>6544</v>
      </c>
      <c r="AG255" s="2">
        <v>6660</v>
      </c>
      <c r="AH255" s="2">
        <v>6814</v>
      </c>
      <c r="AI255" s="2">
        <v>6988</v>
      </c>
      <c r="AJ255" s="2">
        <v>7079</v>
      </c>
      <c r="AK255" s="2">
        <v>7244</v>
      </c>
      <c r="AL255" s="2">
        <v>7270</v>
      </c>
      <c r="AM255" s="2">
        <v>7445</v>
      </c>
      <c r="AN255" s="2">
        <v>7465</v>
      </c>
      <c r="AO255" s="2">
        <v>7343</v>
      </c>
      <c r="AP255" s="2">
        <v>7383</v>
      </c>
      <c r="AQ255" s="2">
        <v>7089</v>
      </c>
      <c r="AR255" s="2">
        <v>7183</v>
      </c>
      <c r="AS255" s="2">
        <v>6984</v>
      </c>
      <c r="AT255" s="2">
        <v>6894</v>
      </c>
      <c r="AU255" s="2">
        <v>6815</v>
      </c>
      <c r="AV255" s="2">
        <v>6681</v>
      </c>
      <c r="AW255" s="2">
        <v>6712</v>
      </c>
      <c r="AX255" s="2">
        <v>6750</v>
      </c>
      <c r="AY255" s="2">
        <v>6800</v>
      </c>
      <c r="AZ255" s="2">
        <v>6843</v>
      </c>
      <c r="BA255" s="2">
        <v>6884</v>
      </c>
      <c r="BB255" s="2">
        <v>6921</v>
      </c>
      <c r="BC255" s="2">
        <v>6963</v>
      </c>
      <c r="BD255" s="2">
        <v>7014</v>
      </c>
      <c r="BE255" s="2">
        <v>7074</v>
      </c>
      <c r="BF255" s="2">
        <v>7149</v>
      </c>
      <c r="BG255" s="2">
        <v>7238</v>
      </c>
      <c r="BH255" s="2">
        <v>7339</v>
      </c>
      <c r="BI255" s="2">
        <v>7354</v>
      </c>
      <c r="BJ255" s="2">
        <v>7373</v>
      </c>
      <c r="BK255" s="2">
        <v>7392</v>
      </c>
      <c r="BL255" s="2">
        <v>7420</v>
      </c>
      <c r="BM255" s="2">
        <v>7439</v>
      </c>
      <c r="BN255" s="2">
        <v>7478</v>
      </c>
      <c r="BO255" s="2">
        <v>7495</v>
      </c>
      <c r="BP255" s="2">
        <v>7512</v>
      </c>
      <c r="BQ255" s="2">
        <v>7520</v>
      </c>
      <c r="BR255" s="2">
        <v>7535</v>
      </c>
      <c r="BS255" s="2">
        <v>7533</v>
      </c>
      <c r="BT255" s="2">
        <v>7530</v>
      </c>
      <c r="BU255" s="2">
        <v>7530</v>
      </c>
      <c r="BV255" s="2">
        <v>7515</v>
      </c>
      <c r="BW255" s="2">
        <v>7498</v>
      </c>
      <c r="BX255" s="2">
        <v>7482</v>
      </c>
      <c r="BY255" s="2">
        <v>7472</v>
      </c>
      <c r="BZ255" s="2">
        <v>7467</v>
      </c>
      <c r="CA255" s="2">
        <v>7464</v>
      </c>
      <c r="CB255" s="2">
        <v>7458</v>
      </c>
      <c r="CC255" s="2">
        <v>7457</v>
      </c>
      <c r="CD255" s="2">
        <v>7467</v>
      </c>
    </row>
    <row r="256" spans="1:82" x14ac:dyDescent="0.25">
      <c r="A256" s="2" t="str">
        <f>"19 jaar"</f>
        <v>19 jaar</v>
      </c>
      <c r="B256" s="2">
        <v>6067</v>
      </c>
      <c r="C256" s="2">
        <v>5870</v>
      </c>
      <c r="D256" s="2">
        <v>5701</v>
      </c>
      <c r="E256" s="2">
        <v>5360</v>
      </c>
      <c r="F256" s="2">
        <v>5376</v>
      </c>
      <c r="G256" s="2">
        <v>5460</v>
      </c>
      <c r="H256" s="2">
        <v>5601</v>
      </c>
      <c r="I256" s="2">
        <v>5807</v>
      </c>
      <c r="J256" s="2">
        <v>5563</v>
      </c>
      <c r="K256" s="2">
        <v>5913</v>
      </c>
      <c r="L256" s="2">
        <v>5748</v>
      </c>
      <c r="M256" s="2">
        <v>5588</v>
      </c>
      <c r="N256" s="2">
        <v>5606</v>
      </c>
      <c r="O256" s="2">
        <v>5865</v>
      </c>
      <c r="P256" s="2">
        <v>5645</v>
      </c>
      <c r="Q256" s="2">
        <v>6043</v>
      </c>
      <c r="R256" s="2">
        <v>6221</v>
      </c>
      <c r="S256" s="2">
        <v>6105</v>
      </c>
      <c r="T256" s="2">
        <v>6337</v>
      </c>
      <c r="U256" s="2">
        <v>6374</v>
      </c>
      <c r="V256" s="2">
        <v>6626</v>
      </c>
      <c r="W256" s="2">
        <v>6616</v>
      </c>
      <c r="X256" s="2">
        <v>6534</v>
      </c>
      <c r="Y256" s="2">
        <v>6317</v>
      </c>
      <c r="Z256" s="2">
        <v>6416</v>
      </c>
      <c r="AA256" s="2">
        <v>6548</v>
      </c>
      <c r="AB256" s="2">
        <v>6453</v>
      </c>
      <c r="AC256" s="2">
        <v>6486</v>
      </c>
      <c r="AD256" s="2">
        <v>6744</v>
      </c>
      <c r="AE256" s="2">
        <v>6662</v>
      </c>
      <c r="AF256" s="2">
        <v>6842</v>
      </c>
      <c r="AG256" s="2">
        <v>6847</v>
      </c>
      <c r="AH256" s="2">
        <v>6953</v>
      </c>
      <c r="AI256" s="2">
        <v>7096</v>
      </c>
      <c r="AJ256" s="2">
        <v>7254</v>
      </c>
      <c r="AK256" s="2">
        <v>7338</v>
      </c>
      <c r="AL256" s="2">
        <v>7492</v>
      </c>
      <c r="AM256" s="2">
        <v>7510</v>
      </c>
      <c r="AN256" s="2">
        <v>7684</v>
      </c>
      <c r="AO256" s="2">
        <v>7699</v>
      </c>
      <c r="AP256" s="2">
        <v>7577</v>
      </c>
      <c r="AQ256" s="2">
        <v>7617</v>
      </c>
      <c r="AR256" s="2">
        <v>7324</v>
      </c>
      <c r="AS256" s="2">
        <v>7420</v>
      </c>
      <c r="AT256" s="2">
        <v>7226</v>
      </c>
      <c r="AU256" s="2">
        <v>7142</v>
      </c>
      <c r="AV256" s="2">
        <v>7065</v>
      </c>
      <c r="AW256" s="2">
        <v>6931</v>
      </c>
      <c r="AX256" s="2">
        <v>6963</v>
      </c>
      <c r="AY256" s="2">
        <v>7002</v>
      </c>
      <c r="AZ256" s="2">
        <v>7052</v>
      </c>
      <c r="BA256" s="2">
        <v>7092</v>
      </c>
      <c r="BB256" s="2">
        <v>7134</v>
      </c>
      <c r="BC256" s="2">
        <v>7170</v>
      </c>
      <c r="BD256" s="2">
        <v>7212</v>
      </c>
      <c r="BE256" s="2">
        <v>7265</v>
      </c>
      <c r="BF256" s="2">
        <v>7323</v>
      </c>
      <c r="BG256" s="2">
        <v>7395</v>
      </c>
      <c r="BH256" s="2">
        <v>7485</v>
      </c>
      <c r="BI256" s="2">
        <v>7585</v>
      </c>
      <c r="BJ256" s="2">
        <v>7602</v>
      </c>
      <c r="BK256" s="2">
        <v>7620</v>
      </c>
      <c r="BL256" s="2">
        <v>7640</v>
      </c>
      <c r="BM256" s="2">
        <v>7666</v>
      </c>
      <c r="BN256" s="2">
        <v>7687</v>
      </c>
      <c r="BO256" s="2">
        <v>7726</v>
      </c>
      <c r="BP256" s="2">
        <v>7745</v>
      </c>
      <c r="BQ256" s="2">
        <v>7763</v>
      </c>
      <c r="BR256" s="2">
        <v>7772</v>
      </c>
      <c r="BS256" s="2">
        <v>7785</v>
      </c>
      <c r="BT256" s="2">
        <v>7785</v>
      </c>
      <c r="BU256" s="2">
        <v>7781</v>
      </c>
      <c r="BV256" s="2">
        <v>7782</v>
      </c>
      <c r="BW256" s="2">
        <v>7767</v>
      </c>
      <c r="BX256" s="2">
        <v>7747</v>
      </c>
      <c r="BY256" s="2">
        <v>7734</v>
      </c>
      <c r="BZ256" s="2">
        <v>7722</v>
      </c>
      <c r="CA256" s="2">
        <v>7718</v>
      </c>
      <c r="CB256" s="2">
        <v>7716</v>
      </c>
      <c r="CC256" s="2">
        <v>7709</v>
      </c>
      <c r="CD256" s="2">
        <v>7709</v>
      </c>
    </row>
    <row r="257" spans="1:82" x14ac:dyDescent="0.25">
      <c r="A257" s="2" t="str">
        <f>"20 jaar"</f>
        <v>20 jaar</v>
      </c>
      <c r="B257" s="2">
        <v>6385</v>
      </c>
      <c r="C257" s="2">
        <v>6285</v>
      </c>
      <c r="D257" s="2">
        <v>6134</v>
      </c>
      <c r="E257" s="2">
        <v>5975</v>
      </c>
      <c r="F257" s="2">
        <v>5659</v>
      </c>
      <c r="G257" s="2">
        <v>5693</v>
      </c>
      <c r="H257" s="2">
        <v>5825</v>
      </c>
      <c r="I257" s="2">
        <v>5913</v>
      </c>
      <c r="J257" s="2">
        <v>6146</v>
      </c>
      <c r="K257" s="2">
        <v>5944</v>
      </c>
      <c r="L257" s="2">
        <v>6252</v>
      </c>
      <c r="M257" s="2">
        <v>6099</v>
      </c>
      <c r="N257" s="2">
        <v>6041</v>
      </c>
      <c r="O257" s="2">
        <v>6019</v>
      </c>
      <c r="P257" s="2">
        <v>6257</v>
      </c>
      <c r="Q257" s="2">
        <v>6145</v>
      </c>
      <c r="R257" s="2">
        <v>6475</v>
      </c>
      <c r="S257" s="2">
        <v>6648</v>
      </c>
      <c r="T257" s="2">
        <v>6672</v>
      </c>
      <c r="U257" s="2">
        <v>6854</v>
      </c>
      <c r="V257" s="2">
        <v>7048</v>
      </c>
      <c r="W257" s="2">
        <v>7064</v>
      </c>
      <c r="X257" s="2">
        <v>7037</v>
      </c>
      <c r="Y257" s="2">
        <v>6921</v>
      </c>
      <c r="Z257" s="2">
        <v>6719</v>
      </c>
      <c r="AA257" s="2">
        <v>6862</v>
      </c>
      <c r="AB257" s="2">
        <v>6904</v>
      </c>
      <c r="AC257" s="2">
        <v>6791</v>
      </c>
      <c r="AD257" s="2">
        <v>6868</v>
      </c>
      <c r="AE257" s="2">
        <v>7125</v>
      </c>
      <c r="AF257" s="2">
        <v>7052</v>
      </c>
      <c r="AG257" s="2">
        <v>7219</v>
      </c>
      <c r="AH257" s="2">
        <v>7202</v>
      </c>
      <c r="AI257" s="2">
        <v>7298</v>
      </c>
      <c r="AJ257" s="2">
        <v>7434</v>
      </c>
      <c r="AK257" s="2">
        <v>7574</v>
      </c>
      <c r="AL257" s="2">
        <v>7650</v>
      </c>
      <c r="AM257" s="2">
        <v>7795</v>
      </c>
      <c r="AN257" s="2">
        <v>7805</v>
      </c>
      <c r="AO257" s="2">
        <v>7981</v>
      </c>
      <c r="AP257" s="2">
        <v>7989</v>
      </c>
      <c r="AQ257" s="2">
        <v>7869</v>
      </c>
      <c r="AR257" s="2">
        <v>7914</v>
      </c>
      <c r="AS257" s="2">
        <v>7622</v>
      </c>
      <c r="AT257" s="2">
        <v>7725</v>
      </c>
      <c r="AU257" s="2">
        <v>7537</v>
      </c>
      <c r="AV257" s="2">
        <v>7453</v>
      </c>
      <c r="AW257" s="2">
        <v>7372</v>
      </c>
      <c r="AX257" s="2">
        <v>7240</v>
      </c>
      <c r="AY257" s="2">
        <v>7272</v>
      </c>
      <c r="AZ257" s="2">
        <v>7313</v>
      </c>
      <c r="BA257" s="2">
        <v>7362</v>
      </c>
      <c r="BB257" s="2">
        <v>7401</v>
      </c>
      <c r="BC257" s="2">
        <v>7445</v>
      </c>
      <c r="BD257" s="2">
        <v>7480</v>
      </c>
      <c r="BE257" s="2">
        <v>7524</v>
      </c>
      <c r="BF257" s="2">
        <v>7576</v>
      </c>
      <c r="BG257" s="2">
        <v>7633</v>
      </c>
      <c r="BH257" s="2">
        <v>7707</v>
      </c>
      <c r="BI257" s="2">
        <v>7797</v>
      </c>
      <c r="BJ257" s="2">
        <v>7895</v>
      </c>
      <c r="BK257" s="2">
        <v>7912</v>
      </c>
      <c r="BL257" s="2">
        <v>7931</v>
      </c>
      <c r="BM257" s="2">
        <v>7952</v>
      </c>
      <c r="BN257" s="2">
        <v>7978</v>
      </c>
      <c r="BO257" s="2">
        <v>8002</v>
      </c>
      <c r="BP257" s="2">
        <v>8040</v>
      </c>
      <c r="BQ257" s="2">
        <v>8060</v>
      </c>
      <c r="BR257" s="2">
        <v>8079</v>
      </c>
      <c r="BS257" s="2">
        <v>8089</v>
      </c>
      <c r="BT257" s="2">
        <v>8101</v>
      </c>
      <c r="BU257" s="2">
        <v>8102</v>
      </c>
      <c r="BV257" s="2">
        <v>8098</v>
      </c>
      <c r="BW257" s="2">
        <v>8098</v>
      </c>
      <c r="BX257" s="2">
        <v>8083</v>
      </c>
      <c r="BY257" s="2">
        <v>8062</v>
      </c>
      <c r="BZ257" s="2">
        <v>8048</v>
      </c>
      <c r="CA257" s="2">
        <v>8036</v>
      </c>
      <c r="CB257" s="2">
        <v>8033</v>
      </c>
      <c r="CC257" s="2">
        <v>8031</v>
      </c>
      <c r="CD257" s="2">
        <v>8025</v>
      </c>
    </row>
    <row r="258" spans="1:82" x14ac:dyDescent="0.25">
      <c r="A258" s="2" t="str">
        <f>"21 jaar"</f>
        <v>21 jaar</v>
      </c>
      <c r="B258" s="2">
        <v>6571</v>
      </c>
      <c r="C258" s="2">
        <v>6553</v>
      </c>
      <c r="D258" s="2">
        <v>6559</v>
      </c>
      <c r="E258" s="2">
        <v>6417</v>
      </c>
      <c r="F258" s="2">
        <v>6321</v>
      </c>
      <c r="G258" s="2">
        <v>5998</v>
      </c>
      <c r="H258" s="2">
        <v>5992</v>
      </c>
      <c r="I258" s="2">
        <v>6188</v>
      </c>
      <c r="J258" s="2">
        <v>6241</v>
      </c>
      <c r="K258" s="2">
        <v>6552</v>
      </c>
      <c r="L258" s="2">
        <v>6349</v>
      </c>
      <c r="M258" s="2">
        <v>6587</v>
      </c>
      <c r="N258" s="2">
        <v>6573</v>
      </c>
      <c r="O258" s="2">
        <v>6455</v>
      </c>
      <c r="P258" s="2">
        <v>6553</v>
      </c>
      <c r="Q258" s="2">
        <v>6766</v>
      </c>
      <c r="R258" s="2">
        <v>6631</v>
      </c>
      <c r="S258" s="2">
        <v>6912</v>
      </c>
      <c r="T258" s="2">
        <v>7246</v>
      </c>
      <c r="U258" s="2">
        <v>7243</v>
      </c>
      <c r="V258" s="2">
        <v>7503</v>
      </c>
      <c r="W258" s="2">
        <v>7579</v>
      </c>
      <c r="X258" s="2">
        <v>7565</v>
      </c>
      <c r="Y258" s="2">
        <v>7502</v>
      </c>
      <c r="Z258" s="2">
        <v>7446</v>
      </c>
      <c r="AA258" s="2">
        <v>7160</v>
      </c>
      <c r="AB258" s="2">
        <v>7163</v>
      </c>
      <c r="AC258" s="2">
        <v>7191</v>
      </c>
      <c r="AD258" s="2">
        <v>7143</v>
      </c>
      <c r="AE258" s="2">
        <v>7207</v>
      </c>
      <c r="AF258" s="2">
        <v>7472</v>
      </c>
      <c r="AG258" s="2">
        <v>7382</v>
      </c>
      <c r="AH258" s="2">
        <v>7531</v>
      </c>
      <c r="AI258" s="2">
        <v>7496</v>
      </c>
      <c r="AJ258" s="2">
        <v>7580</v>
      </c>
      <c r="AK258" s="2">
        <v>7702</v>
      </c>
      <c r="AL258" s="2">
        <v>7825</v>
      </c>
      <c r="AM258" s="2">
        <v>7899</v>
      </c>
      <c r="AN258" s="2">
        <v>8037</v>
      </c>
      <c r="AO258" s="2">
        <v>8039</v>
      </c>
      <c r="AP258" s="2">
        <v>8222</v>
      </c>
      <c r="AQ258" s="2">
        <v>8229</v>
      </c>
      <c r="AR258" s="2">
        <v>8113</v>
      </c>
      <c r="AS258" s="2">
        <v>8164</v>
      </c>
      <c r="AT258" s="2">
        <v>7875</v>
      </c>
      <c r="AU258" s="2">
        <v>7983</v>
      </c>
      <c r="AV258" s="2">
        <v>7797</v>
      </c>
      <c r="AW258" s="2">
        <v>7717</v>
      </c>
      <c r="AX258" s="2">
        <v>7634</v>
      </c>
      <c r="AY258" s="2">
        <v>7500</v>
      </c>
      <c r="AZ258" s="2">
        <v>7533</v>
      </c>
      <c r="BA258" s="2">
        <v>7575</v>
      </c>
      <c r="BB258" s="2">
        <v>7622</v>
      </c>
      <c r="BC258" s="2">
        <v>7663</v>
      </c>
      <c r="BD258" s="2">
        <v>7707</v>
      </c>
      <c r="BE258" s="2">
        <v>7743</v>
      </c>
      <c r="BF258" s="2">
        <v>7787</v>
      </c>
      <c r="BG258" s="2">
        <v>7838</v>
      </c>
      <c r="BH258" s="2">
        <v>7893</v>
      </c>
      <c r="BI258" s="2">
        <v>7968</v>
      </c>
      <c r="BJ258" s="2">
        <v>8059</v>
      </c>
      <c r="BK258" s="2">
        <v>8156</v>
      </c>
      <c r="BL258" s="2">
        <v>8175</v>
      </c>
      <c r="BM258" s="2">
        <v>8194</v>
      </c>
      <c r="BN258" s="2">
        <v>8216</v>
      </c>
      <c r="BO258" s="2">
        <v>8241</v>
      </c>
      <c r="BP258" s="2">
        <v>8265</v>
      </c>
      <c r="BQ258" s="2">
        <v>8305</v>
      </c>
      <c r="BR258" s="2">
        <v>8322</v>
      </c>
      <c r="BS258" s="2">
        <v>8341</v>
      </c>
      <c r="BT258" s="2">
        <v>8352</v>
      </c>
      <c r="BU258" s="2">
        <v>8361</v>
      </c>
      <c r="BV258" s="2">
        <v>8364</v>
      </c>
      <c r="BW258" s="2">
        <v>8360</v>
      </c>
      <c r="BX258" s="2">
        <v>8359</v>
      </c>
      <c r="BY258" s="2">
        <v>8345</v>
      </c>
      <c r="BZ258" s="2">
        <v>8325</v>
      </c>
      <c r="CA258" s="2">
        <v>8311</v>
      </c>
      <c r="CB258" s="2">
        <v>8301</v>
      </c>
      <c r="CC258" s="2">
        <v>8296</v>
      </c>
      <c r="CD258" s="2">
        <v>8293</v>
      </c>
    </row>
    <row r="259" spans="1:82" x14ac:dyDescent="0.25">
      <c r="A259" s="2" t="str">
        <f>"22 jaar"</f>
        <v>22 jaar</v>
      </c>
      <c r="B259" s="2">
        <v>6840</v>
      </c>
      <c r="C259" s="2">
        <v>6804</v>
      </c>
      <c r="D259" s="2">
        <v>6877</v>
      </c>
      <c r="E259" s="2">
        <v>6906</v>
      </c>
      <c r="F259" s="2">
        <v>6812</v>
      </c>
      <c r="G259" s="2">
        <v>6622</v>
      </c>
      <c r="H259" s="2">
        <v>6315</v>
      </c>
      <c r="I259" s="2">
        <v>6333</v>
      </c>
      <c r="J259" s="2">
        <v>6543</v>
      </c>
      <c r="K259" s="2">
        <v>6714</v>
      </c>
      <c r="L259" s="2">
        <v>6919</v>
      </c>
      <c r="M259" s="2">
        <v>6822</v>
      </c>
      <c r="N259" s="2">
        <v>7171</v>
      </c>
      <c r="O259" s="2">
        <v>7073</v>
      </c>
      <c r="P259" s="2">
        <v>6960</v>
      </c>
      <c r="Q259" s="2">
        <v>7071</v>
      </c>
      <c r="R259" s="2">
        <v>7260</v>
      </c>
      <c r="S259" s="2">
        <v>7117</v>
      </c>
      <c r="T259" s="2">
        <v>7444</v>
      </c>
      <c r="U259" s="2">
        <v>7802</v>
      </c>
      <c r="V259" s="2">
        <v>7930</v>
      </c>
      <c r="W259" s="2">
        <v>8037</v>
      </c>
      <c r="X259" s="2">
        <v>8093</v>
      </c>
      <c r="Y259" s="2">
        <v>7981</v>
      </c>
      <c r="Z259" s="2">
        <v>8019</v>
      </c>
      <c r="AA259" s="2">
        <v>7874</v>
      </c>
      <c r="AB259" s="2">
        <v>7418</v>
      </c>
      <c r="AC259" s="2">
        <v>7570</v>
      </c>
      <c r="AD259" s="2">
        <v>7640</v>
      </c>
      <c r="AE259" s="2">
        <v>7603</v>
      </c>
      <c r="AF259" s="2">
        <v>7665</v>
      </c>
      <c r="AG259" s="2">
        <v>7909</v>
      </c>
      <c r="AH259" s="2">
        <v>7805</v>
      </c>
      <c r="AI259" s="2">
        <v>7939</v>
      </c>
      <c r="AJ259" s="2">
        <v>7888</v>
      </c>
      <c r="AK259" s="2">
        <v>7958</v>
      </c>
      <c r="AL259" s="2">
        <v>8074</v>
      </c>
      <c r="AM259" s="2">
        <v>8192</v>
      </c>
      <c r="AN259" s="2">
        <v>8265</v>
      </c>
      <c r="AO259" s="2">
        <v>8401</v>
      </c>
      <c r="AP259" s="2">
        <v>8394</v>
      </c>
      <c r="AQ259" s="2">
        <v>8587</v>
      </c>
      <c r="AR259" s="2">
        <v>8592</v>
      </c>
      <c r="AS259" s="2">
        <v>8480</v>
      </c>
      <c r="AT259" s="2">
        <v>8535</v>
      </c>
      <c r="AU259" s="2">
        <v>8245</v>
      </c>
      <c r="AV259" s="2">
        <v>8356</v>
      </c>
      <c r="AW259" s="2">
        <v>8166</v>
      </c>
      <c r="AX259" s="2">
        <v>8089</v>
      </c>
      <c r="AY259" s="2">
        <v>8004</v>
      </c>
      <c r="AZ259" s="2">
        <v>7870</v>
      </c>
      <c r="BA259" s="2">
        <v>7902</v>
      </c>
      <c r="BB259" s="2">
        <v>7946</v>
      </c>
      <c r="BC259" s="2">
        <v>7990</v>
      </c>
      <c r="BD259" s="2">
        <v>8035</v>
      </c>
      <c r="BE259" s="2">
        <v>8079</v>
      </c>
      <c r="BF259" s="2">
        <v>8114</v>
      </c>
      <c r="BG259" s="2">
        <v>8161</v>
      </c>
      <c r="BH259" s="2">
        <v>8214</v>
      </c>
      <c r="BI259" s="2">
        <v>8267</v>
      </c>
      <c r="BJ259" s="2">
        <v>8346</v>
      </c>
      <c r="BK259" s="2">
        <v>8436</v>
      </c>
      <c r="BL259" s="2">
        <v>8532</v>
      </c>
      <c r="BM259" s="2">
        <v>8554</v>
      </c>
      <c r="BN259" s="2">
        <v>8574</v>
      </c>
      <c r="BO259" s="2">
        <v>8595</v>
      </c>
      <c r="BP259" s="2">
        <v>8620</v>
      </c>
      <c r="BQ259" s="2">
        <v>8646</v>
      </c>
      <c r="BR259" s="2">
        <v>8684</v>
      </c>
      <c r="BS259" s="2">
        <v>8701</v>
      </c>
      <c r="BT259" s="2">
        <v>8720</v>
      </c>
      <c r="BU259" s="2">
        <v>8732</v>
      </c>
      <c r="BV259" s="2">
        <v>8740</v>
      </c>
      <c r="BW259" s="2">
        <v>8743</v>
      </c>
      <c r="BX259" s="2">
        <v>8739</v>
      </c>
      <c r="BY259" s="2">
        <v>8740</v>
      </c>
      <c r="BZ259" s="2">
        <v>8726</v>
      </c>
      <c r="CA259" s="2">
        <v>8706</v>
      </c>
      <c r="CB259" s="2">
        <v>8692</v>
      </c>
      <c r="CC259" s="2">
        <v>8682</v>
      </c>
      <c r="CD259" s="2">
        <v>8677</v>
      </c>
    </row>
    <row r="260" spans="1:82" x14ac:dyDescent="0.25">
      <c r="A260" s="2" t="str">
        <f>"23 jaar"</f>
        <v>23 jaar</v>
      </c>
      <c r="B260" s="2">
        <v>7362</v>
      </c>
      <c r="C260" s="2">
        <v>7113</v>
      </c>
      <c r="D260" s="2">
        <v>7183</v>
      </c>
      <c r="E260" s="2">
        <v>7301</v>
      </c>
      <c r="F260" s="2">
        <v>7349</v>
      </c>
      <c r="G260" s="2">
        <v>7269</v>
      </c>
      <c r="H260" s="2">
        <v>7088</v>
      </c>
      <c r="I260" s="2">
        <v>6803</v>
      </c>
      <c r="J260" s="2">
        <v>6777</v>
      </c>
      <c r="K260" s="2">
        <v>7051</v>
      </c>
      <c r="L260" s="2">
        <v>7186</v>
      </c>
      <c r="M260" s="2">
        <v>7416</v>
      </c>
      <c r="N260" s="2">
        <v>7370</v>
      </c>
      <c r="O260" s="2">
        <v>7733</v>
      </c>
      <c r="P260" s="2">
        <v>7631</v>
      </c>
      <c r="Q260" s="2">
        <v>7575</v>
      </c>
      <c r="R260" s="2">
        <v>7589</v>
      </c>
      <c r="S260" s="2">
        <v>7900</v>
      </c>
      <c r="T260" s="2">
        <v>7829</v>
      </c>
      <c r="U260" s="2">
        <v>8087</v>
      </c>
      <c r="V260" s="2">
        <v>8577</v>
      </c>
      <c r="W260" s="2">
        <v>8445</v>
      </c>
      <c r="X260" s="2">
        <v>8601</v>
      </c>
      <c r="Y260" s="2">
        <v>8604</v>
      </c>
      <c r="Z260" s="2">
        <v>8606</v>
      </c>
      <c r="AA260" s="2">
        <v>8521</v>
      </c>
      <c r="AB260" s="2">
        <v>8404</v>
      </c>
      <c r="AC260" s="2">
        <v>8057</v>
      </c>
      <c r="AD260" s="2">
        <v>8182</v>
      </c>
      <c r="AE260" s="2">
        <v>8268</v>
      </c>
      <c r="AF260" s="2">
        <v>8250</v>
      </c>
      <c r="AG260" s="2">
        <v>8278</v>
      </c>
      <c r="AH260" s="2">
        <v>8502</v>
      </c>
      <c r="AI260" s="2">
        <v>8384</v>
      </c>
      <c r="AJ260" s="2">
        <v>8506</v>
      </c>
      <c r="AK260" s="2">
        <v>8435</v>
      </c>
      <c r="AL260" s="2">
        <v>8496</v>
      </c>
      <c r="AM260" s="2">
        <v>8618</v>
      </c>
      <c r="AN260" s="2">
        <v>8738</v>
      </c>
      <c r="AO260" s="2">
        <v>8809</v>
      </c>
      <c r="AP260" s="2">
        <v>8940</v>
      </c>
      <c r="AQ260" s="2">
        <v>8935</v>
      </c>
      <c r="AR260" s="2">
        <v>9133</v>
      </c>
      <c r="AS260" s="2">
        <v>9136</v>
      </c>
      <c r="AT260" s="2">
        <v>9028</v>
      </c>
      <c r="AU260" s="2">
        <v>9086</v>
      </c>
      <c r="AV260" s="2">
        <v>8794</v>
      </c>
      <c r="AW260" s="2">
        <v>8906</v>
      </c>
      <c r="AX260" s="2">
        <v>8711</v>
      </c>
      <c r="AY260" s="2">
        <v>8638</v>
      </c>
      <c r="AZ260" s="2">
        <v>8552</v>
      </c>
      <c r="BA260" s="2">
        <v>8410</v>
      </c>
      <c r="BB260" s="2">
        <v>8445</v>
      </c>
      <c r="BC260" s="2">
        <v>8493</v>
      </c>
      <c r="BD260" s="2">
        <v>8540</v>
      </c>
      <c r="BE260" s="2">
        <v>8584</v>
      </c>
      <c r="BF260" s="2">
        <v>8631</v>
      </c>
      <c r="BG260" s="2">
        <v>8667</v>
      </c>
      <c r="BH260" s="2">
        <v>8714</v>
      </c>
      <c r="BI260" s="2">
        <v>8767</v>
      </c>
      <c r="BJ260" s="2">
        <v>8822</v>
      </c>
      <c r="BK260" s="2">
        <v>8907</v>
      </c>
      <c r="BL260" s="2">
        <v>8998</v>
      </c>
      <c r="BM260" s="2">
        <v>9096</v>
      </c>
      <c r="BN260" s="2">
        <v>9116</v>
      </c>
      <c r="BO260" s="2">
        <v>9137</v>
      </c>
      <c r="BP260" s="2">
        <v>9158</v>
      </c>
      <c r="BQ260" s="2">
        <v>9183</v>
      </c>
      <c r="BR260" s="2">
        <v>9209</v>
      </c>
      <c r="BS260" s="2">
        <v>9249</v>
      </c>
      <c r="BT260" s="2">
        <v>9263</v>
      </c>
      <c r="BU260" s="2">
        <v>9284</v>
      </c>
      <c r="BV260" s="2">
        <v>9295</v>
      </c>
      <c r="BW260" s="2">
        <v>9303</v>
      </c>
      <c r="BX260" s="2">
        <v>9307</v>
      </c>
      <c r="BY260" s="2">
        <v>9302</v>
      </c>
      <c r="BZ260" s="2">
        <v>9305</v>
      </c>
      <c r="CA260" s="2">
        <v>9289</v>
      </c>
      <c r="CB260" s="2">
        <v>9271</v>
      </c>
      <c r="CC260" s="2">
        <v>9256</v>
      </c>
      <c r="CD260" s="2">
        <v>9246</v>
      </c>
    </row>
    <row r="261" spans="1:82" x14ac:dyDescent="0.25">
      <c r="A261" s="2" t="str">
        <f>"24 jaar"</f>
        <v>24 jaar</v>
      </c>
      <c r="B261" s="2">
        <v>8032</v>
      </c>
      <c r="C261" s="2">
        <v>7633</v>
      </c>
      <c r="D261" s="2">
        <v>7496</v>
      </c>
      <c r="E261" s="2">
        <v>7591</v>
      </c>
      <c r="F261" s="2">
        <v>7745</v>
      </c>
      <c r="G261" s="2">
        <v>7761</v>
      </c>
      <c r="H261" s="2">
        <v>7752</v>
      </c>
      <c r="I261" s="2">
        <v>7597</v>
      </c>
      <c r="J261" s="2">
        <v>7300</v>
      </c>
      <c r="K261" s="2">
        <v>7285</v>
      </c>
      <c r="L261" s="2">
        <v>7542</v>
      </c>
      <c r="M261" s="2">
        <v>7732</v>
      </c>
      <c r="N261" s="2">
        <v>8060</v>
      </c>
      <c r="O261" s="2">
        <v>8006</v>
      </c>
      <c r="P261" s="2">
        <v>8379</v>
      </c>
      <c r="Q261" s="2">
        <v>8287</v>
      </c>
      <c r="R261" s="2">
        <v>8203</v>
      </c>
      <c r="S261" s="2">
        <v>8232</v>
      </c>
      <c r="T261" s="2">
        <v>8725</v>
      </c>
      <c r="U261" s="2">
        <v>8521</v>
      </c>
      <c r="V261" s="2">
        <v>8970</v>
      </c>
      <c r="W261" s="2">
        <v>9368</v>
      </c>
      <c r="X261" s="2">
        <v>9253</v>
      </c>
      <c r="Y261" s="2">
        <v>9304</v>
      </c>
      <c r="Z261" s="2">
        <v>9416</v>
      </c>
      <c r="AA261" s="2">
        <v>9425</v>
      </c>
      <c r="AB261" s="2">
        <v>9238</v>
      </c>
      <c r="AC261" s="2">
        <v>9118</v>
      </c>
      <c r="AD261" s="2">
        <v>8810</v>
      </c>
      <c r="AE261" s="2">
        <v>8942</v>
      </c>
      <c r="AF261" s="2">
        <v>9050</v>
      </c>
      <c r="AG261" s="2">
        <v>9008</v>
      </c>
      <c r="AH261" s="2">
        <v>9002</v>
      </c>
      <c r="AI261" s="2">
        <v>9213</v>
      </c>
      <c r="AJ261" s="2">
        <v>9079</v>
      </c>
      <c r="AK261" s="2">
        <v>9188</v>
      </c>
      <c r="AL261" s="2">
        <v>9094</v>
      </c>
      <c r="AM261" s="2">
        <v>9162</v>
      </c>
      <c r="AN261" s="2">
        <v>9295</v>
      </c>
      <c r="AO261" s="2">
        <v>9412</v>
      </c>
      <c r="AP261" s="2">
        <v>9486</v>
      </c>
      <c r="AQ261" s="2">
        <v>9623</v>
      </c>
      <c r="AR261" s="2">
        <v>9620</v>
      </c>
      <c r="AS261" s="2">
        <v>9833</v>
      </c>
      <c r="AT261" s="2">
        <v>9838</v>
      </c>
      <c r="AU261" s="2">
        <v>9728</v>
      </c>
      <c r="AV261" s="2">
        <v>9788</v>
      </c>
      <c r="AW261" s="2">
        <v>9486</v>
      </c>
      <c r="AX261" s="2">
        <v>9604</v>
      </c>
      <c r="AY261" s="2">
        <v>9403</v>
      </c>
      <c r="AZ261" s="2">
        <v>9328</v>
      </c>
      <c r="BA261" s="2">
        <v>9237</v>
      </c>
      <c r="BB261" s="2">
        <v>9090</v>
      </c>
      <c r="BC261" s="2">
        <v>9127</v>
      </c>
      <c r="BD261" s="2">
        <v>9179</v>
      </c>
      <c r="BE261" s="2">
        <v>9229</v>
      </c>
      <c r="BF261" s="2">
        <v>9274</v>
      </c>
      <c r="BG261" s="2">
        <v>9328</v>
      </c>
      <c r="BH261" s="2">
        <v>9365</v>
      </c>
      <c r="BI261" s="2">
        <v>9413</v>
      </c>
      <c r="BJ261" s="2">
        <v>9466</v>
      </c>
      <c r="BK261" s="2">
        <v>9524</v>
      </c>
      <c r="BL261" s="2">
        <v>9612</v>
      </c>
      <c r="BM261" s="2">
        <v>9706</v>
      </c>
      <c r="BN261" s="2">
        <v>9810</v>
      </c>
      <c r="BO261" s="2">
        <v>9833</v>
      </c>
      <c r="BP261" s="2">
        <v>9855</v>
      </c>
      <c r="BQ261" s="2">
        <v>9875</v>
      </c>
      <c r="BR261" s="2">
        <v>9905</v>
      </c>
      <c r="BS261" s="2">
        <v>9931</v>
      </c>
      <c r="BT261" s="2">
        <v>9972</v>
      </c>
      <c r="BU261" s="2">
        <v>9986</v>
      </c>
      <c r="BV261" s="2">
        <v>10008</v>
      </c>
      <c r="BW261" s="2">
        <v>10020</v>
      </c>
      <c r="BX261" s="2">
        <v>10029</v>
      </c>
      <c r="BY261" s="2">
        <v>10032</v>
      </c>
      <c r="BZ261" s="2">
        <v>10028</v>
      </c>
      <c r="CA261" s="2">
        <v>10031</v>
      </c>
      <c r="CB261" s="2">
        <v>10014</v>
      </c>
      <c r="CC261" s="2">
        <v>9998</v>
      </c>
      <c r="CD261" s="2">
        <v>9979</v>
      </c>
    </row>
    <row r="262" spans="1:82" x14ac:dyDescent="0.25">
      <c r="A262" s="2" t="str">
        <f>"25 jaar"</f>
        <v>25 jaar</v>
      </c>
      <c r="B262" s="2">
        <v>8333</v>
      </c>
      <c r="C262" s="2">
        <v>8127</v>
      </c>
      <c r="D262" s="2">
        <v>7936</v>
      </c>
      <c r="E262" s="2">
        <v>7789</v>
      </c>
      <c r="F262" s="2">
        <v>7998</v>
      </c>
      <c r="G262" s="2">
        <v>7988</v>
      </c>
      <c r="H262" s="2">
        <v>8207</v>
      </c>
      <c r="I262" s="2">
        <v>8204</v>
      </c>
      <c r="J262" s="2">
        <v>8006</v>
      </c>
      <c r="K262" s="2">
        <v>7841</v>
      </c>
      <c r="L262" s="2">
        <v>7768</v>
      </c>
      <c r="M262" s="2">
        <v>8161</v>
      </c>
      <c r="N262" s="2">
        <v>8360</v>
      </c>
      <c r="O262" s="2">
        <v>8622</v>
      </c>
      <c r="P262" s="2">
        <v>8556</v>
      </c>
      <c r="Q262" s="2">
        <v>9047</v>
      </c>
      <c r="R262" s="2">
        <v>8907</v>
      </c>
      <c r="S262" s="2">
        <v>8975</v>
      </c>
      <c r="T262" s="2">
        <v>9020</v>
      </c>
      <c r="U262" s="2">
        <v>9526</v>
      </c>
      <c r="V262" s="2">
        <v>9338</v>
      </c>
      <c r="W262" s="2">
        <v>9672</v>
      </c>
      <c r="X262" s="2">
        <v>10082</v>
      </c>
      <c r="Y262" s="2">
        <v>10076</v>
      </c>
      <c r="Z262" s="2">
        <v>10049</v>
      </c>
      <c r="AA262" s="2">
        <v>10174</v>
      </c>
      <c r="AB262" s="2">
        <v>10062</v>
      </c>
      <c r="AC262" s="2">
        <v>10086</v>
      </c>
      <c r="AD262" s="2">
        <v>9865</v>
      </c>
      <c r="AE262" s="2">
        <v>9573</v>
      </c>
      <c r="AF262" s="2">
        <v>9712</v>
      </c>
      <c r="AG262" s="2">
        <v>9800</v>
      </c>
      <c r="AH262" s="2">
        <v>9732</v>
      </c>
      <c r="AI262" s="2">
        <v>9699</v>
      </c>
      <c r="AJ262" s="2">
        <v>9898</v>
      </c>
      <c r="AK262" s="2">
        <v>9744</v>
      </c>
      <c r="AL262" s="2">
        <v>9852</v>
      </c>
      <c r="AM262" s="2">
        <v>9750</v>
      </c>
      <c r="AN262" s="2">
        <v>9832</v>
      </c>
      <c r="AO262" s="2">
        <v>9972</v>
      </c>
      <c r="AP262" s="2">
        <v>10092</v>
      </c>
      <c r="AQ262" s="2">
        <v>10181</v>
      </c>
      <c r="AR262" s="2">
        <v>10328</v>
      </c>
      <c r="AS262" s="2">
        <v>10327</v>
      </c>
      <c r="AT262" s="2">
        <v>10555</v>
      </c>
      <c r="AU262" s="2">
        <v>10563</v>
      </c>
      <c r="AV262" s="2">
        <v>10445</v>
      </c>
      <c r="AW262" s="2">
        <v>10508</v>
      </c>
      <c r="AX262" s="2">
        <v>10187</v>
      </c>
      <c r="AY262" s="2">
        <v>10314</v>
      </c>
      <c r="AZ262" s="2">
        <v>10107</v>
      </c>
      <c r="BA262" s="2">
        <v>10029</v>
      </c>
      <c r="BB262" s="2">
        <v>9937</v>
      </c>
      <c r="BC262" s="2">
        <v>9781</v>
      </c>
      <c r="BD262" s="2">
        <v>9823</v>
      </c>
      <c r="BE262" s="2">
        <v>9877</v>
      </c>
      <c r="BF262" s="2">
        <v>9930</v>
      </c>
      <c r="BG262" s="2">
        <v>9977</v>
      </c>
      <c r="BH262" s="2">
        <v>10032</v>
      </c>
      <c r="BI262" s="2">
        <v>10068</v>
      </c>
      <c r="BJ262" s="2">
        <v>10120</v>
      </c>
      <c r="BK262" s="2">
        <v>10180</v>
      </c>
      <c r="BL262" s="2">
        <v>10241</v>
      </c>
      <c r="BM262" s="2">
        <v>10333</v>
      </c>
      <c r="BN262" s="2">
        <v>10431</v>
      </c>
      <c r="BO262" s="2">
        <v>10541</v>
      </c>
      <c r="BP262" s="2">
        <v>10562</v>
      </c>
      <c r="BQ262" s="2">
        <v>10587</v>
      </c>
      <c r="BR262" s="2">
        <v>10607</v>
      </c>
      <c r="BS262" s="2">
        <v>10640</v>
      </c>
      <c r="BT262" s="2">
        <v>10667</v>
      </c>
      <c r="BU262" s="2">
        <v>10709</v>
      </c>
      <c r="BV262" s="2">
        <v>10720</v>
      </c>
      <c r="BW262" s="2">
        <v>10743</v>
      </c>
      <c r="BX262" s="2">
        <v>10756</v>
      </c>
      <c r="BY262" s="2">
        <v>10766</v>
      </c>
      <c r="BZ262" s="2">
        <v>10770</v>
      </c>
      <c r="CA262" s="2">
        <v>10767</v>
      </c>
      <c r="CB262" s="2">
        <v>10767</v>
      </c>
      <c r="CC262" s="2">
        <v>10754</v>
      </c>
      <c r="CD262" s="2">
        <v>10737</v>
      </c>
    </row>
    <row r="263" spans="1:82" x14ac:dyDescent="0.25">
      <c r="A263" s="2" t="str">
        <f>"26 jaar"</f>
        <v>26 jaar</v>
      </c>
      <c r="B263" s="2">
        <v>8731</v>
      </c>
      <c r="C263" s="2">
        <v>8359</v>
      </c>
      <c r="D263" s="2">
        <v>8227</v>
      </c>
      <c r="E263" s="2">
        <v>8088</v>
      </c>
      <c r="F263" s="2">
        <v>8055</v>
      </c>
      <c r="G263" s="2">
        <v>8192</v>
      </c>
      <c r="H263" s="2">
        <v>8201</v>
      </c>
      <c r="I263" s="2">
        <v>8417</v>
      </c>
      <c r="J263" s="2">
        <v>8359</v>
      </c>
      <c r="K263" s="2">
        <v>8283</v>
      </c>
      <c r="L263" s="2">
        <v>8168</v>
      </c>
      <c r="M263" s="2">
        <v>8182</v>
      </c>
      <c r="N263" s="2">
        <v>8634</v>
      </c>
      <c r="O263" s="2">
        <v>8731</v>
      </c>
      <c r="P263" s="2">
        <v>9063</v>
      </c>
      <c r="Q263" s="2">
        <v>9076</v>
      </c>
      <c r="R263" s="2">
        <v>9528</v>
      </c>
      <c r="S263" s="2">
        <v>9464</v>
      </c>
      <c r="T263" s="2">
        <v>9664</v>
      </c>
      <c r="U263" s="2">
        <v>9642</v>
      </c>
      <c r="V263" s="2">
        <v>10218</v>
      </c>
      <c r="W263" s="2">
        <v>9972</v>
      </c>
      <c r="X263" s="2">
        <v>10290</v>
      </c>
      <c r="Y263" s="2">
        <v>10557</v>
      </c>
      <c r="Z263" s="2">
        <v>10639</v>
      </c>
      <c r="AA263" s="2">
        <v>10625</v>
      </c>
      <c r="AB263" s="2">
        <v>10687</v>
      </c>
      <c r="AC263" s="2">
        <v>10644</v>
      </c>
      <c r="AD263" s="2">
        <v>10652</v>
      </c>
      <c r="AE263" s="2">
        <v>10451</v>
      </c>
      <c r="AF263" s="2">
        <v>10172</v>
      </c>
      <c r="AG263" s="2">
        <v>10278</v>
      </c>
      <c r="AH263" s="2">
        <v>10350</v>
      </c>
      <c r="AI263" s="2">
        <v>10264</v>
      </c>
      <c r="AJ263" s="2">
        <v>10201</v>
      </c>
      <c r="AK263" s="2">
        <v>10394</v>
      </c>
      <c r="AL263" s="2">
        <v>10224</v>
      </c>
      <c r="AM263" s="2">
        <v>10340</v>
      </c>
      <c r="AN263" s="2">
        <v>10239</v>
      </c>
      <c r="AO263" s="2">
        <v>10328</v>
      </c>
      <c r="AP263" s="2">
        <v>10470</v>
      </c>
      <c r="AQ263" s="2">
        <v>10604</v>
      </c>
      <c r="AR263" s="2">
        <v>10702</v>
      </c>
      <c r="AS263" s="2">
        <v>10857</v>
      </c>
      <c r="AT263" s="2">
        <v>10861</v>
      </c>
      <c r="AU263" s="2">
        <v>11092</v>
      </c>
      <c r="AV263" s="2">
        <v>11097</v>
      </c>
      <c r="AW263" s="2">
        <v>10979</v>
      </c>
      <c r="AX263" s="2">
        <v>11041</v>
      </c>
      <c r="AY263" s="2">
        <v>10717</v>
      </c>
      <c r="AZ263" s="2">
        <v>10842</v>
      </c>
      <c r="BA263" s="2">
        <v>10631</v>
      </c>
      <c r="BB263" s="2">
        <v>10550</v>
      </c>
      <c r="BC263" s="2">
        <v>10455</v>
      </c>
      <c r="BD263" s="2">
        <v>10297</v>
      </c>
      <c r="BE263" s="2">
        <v>10342</v>
      </c>
      <c r="BF263" s="2">
        <v>10396</v>
      </c>
      <c r="BG263" s="2">
        <v>10450</v>
      </c>
      <c r="BH263" s="2">
        <v>10500</v>
      </c>
      <c r="BI263" s="2">
        <v>10557</v>
      </c>
      <c r="BJ263" s="2">
        <v>10597</v>
      </c>
      <c r="BK263" s="2">
        <v>10652</v>
      </c>
      <c r="BL263" s="2">
        <v>10713</v>
      </c>
      <c r="BM263" s="2">
        <v>10772</v>
      </c>
      <c r="BN263" s="2">
        <v>10871</v>
      </c>
      <c r="BO263" s="2">
        <v>10967</v>
      </c>
      <c r="BP263" s="2">
        <v>11078</v>
      </c>
      <c r="BQ263" s="2">
        <v>11101</v>
      </c>
      <c r="BR263" s="2">
        <v>11126</v>
      </c>
      <c r="BS263" s="2">
        <v>11148</v>
      </c>
      <c r="BT263" s="2">
        <v>11181</v>
      </c>
      <c r="BU263" s="2">
        <v>11208</v>
      </c>
      <c r="BV263" s="2">
        <v>11255</v>
      </c>
      <c r="BW263" s="2">
        <v>11265</v>
      </c>
      <c r="BX263" s="2">
        <v>11290</v>
      </c>
      <c r="BY263" s="2">
        <v>11303</v>
      </c>
      <c r="BZ263" s="2">
        <v>11312</v>
      </c>
      <c r="CA263" s="2">
        <v>11315</v>
      </c>
      <c r="CB263" s="2">
        <v>11314</v>
      </c>
      <c r="CC263" s="2">
        <v>11315</v>
      </c>
      <c r="CD263" s="2">
        <v>11302</v>
      </c>
    </row>
    <row r="264" spans="1:82" x14ac:dyDescent="0.25">
      <c r="A264" s="2" t="str">
        <f>"27 jaar"</f>
        <v>27 jaar</v>
      </c>
      <c r="B264" s="2">
        <v>8378</v>
      </c>
      <c r="C264" s="2">
        <v>8575</v>
      </c>
      <c r="D264" s="2">
        <v>8401</v>
      </c>
      <c r="E264" s="2">
        <v>8206</v>
      </c>
      <c r="F264" s="2">
        <v>8140</v>
      </c>
      <c r="G264" s="2">
        <v>8086</v>
      </c>
      <c r="H264" s="2">
        <v>8316</v>
      </c>
      <c r="I264" s="2">
        <v>8344</v>
      </c>
      <c r="J264" s="2">
        <v>8531</v>
      </c>
      <c r="K264" s="2">
        <v>8474</v>
      </c>
      <c r="L264" s="2">
        <v>8425</v>
      </c>
      <c r="M264" s="2">
        <v>8406</v>
      </c>
      <c r="N264" s="2">
        <v>8376</v>
      </c>
      <c r="O264" s="2">
        <v>8905</v>
      </c>
      <c r="P264" s="2">
        <v>8962</v>
      </c>
      <c r="Q264" s="2">
        <v>9305</v>
      </c>
      <c r="R264" s="2">
        <v>9435</v>
      </c>
      <c r="S264" s="2">
        <v>9956</v>
      </c>
      <c r="T264" s="2">
        <v>9938</v>
      </c>
      <c r="U264" s="2">
        <v>10060</v>
      </c>
      <c r="V264" s="2">
        <v>10169</v>
      </c>
      <c r="W264" s="2">
        <v>10573</v>
      </c>
      <c r="X264" s="2">
        <v>10467</v>
      </c>
      <c r="Y264" s="2">
        <v>10645</v>
      </c>
      <c r="Z264" s="2">
        <v>10874</v>
      </c>
      <c r="AA264" s="2">
        <v>11047</v>
      </c>
      <c r="AB264" s="2">
        <v>10853</v>
      </c>
      <c r="AC264" s="2">
        <v>10987</v>
      </c>
      <c r="AD264" s="2">
        <v>10950</v>
      </c>
      <c r="AE264" s="2">
        <v>10959</v>
      </c>
      <c r="AF264" s="2">
        <v>10772</v>
      </c>
      <c r="AG264" s="2">
        <v>10472</v>
      </c>
      <c r="AH264" s="2">
        <v>10551</v>
      </c>
      <c r="AI264" s="2">
        <v>10603</v>
      </c>
      <c r="AJ264" s="2">
        <v>10502</v>
      </c>
      <c r="AK264" s="2">
        <v>10422</v>
      </c>
      <c r="AL264" s="2">
        <v>10602</v>
      </c>
      <c r="AM264" s="2">
        <v>10445</v>
      </c>
      <c r="AN264" s="2">
        <v>10570</v>
      </c>
      <c r="AO264" s="2">
        <v>10467</v>
      </c>
      <c r="AP264" s="2">
        <v>10559</v>
      </c>
      <c r="AQ264" s="2">
        <v>10715</v>
      </c>
      <c r="AR264" s="2">
        <v>10856</v>
      </c>
      <c r="AS264" s="2">
        <v>10962</v>
      </c>
      <c r="AT264" s="2">
        <v>11121</v>
      </c>
      <c r="AU264" s="2">
        <v>11131</v>
      </c>
      <c r="AV264" s="2">
        <v>11366</v>
      </c>
      <c r="AW264" s="2">
        <v>11367</v>
      </c>
      <c r="AX264" s="2">
        <v>11248</v>
      </c>
      <c r="AY264" s="2">
        <v>11312</v>
      </c>
      <c r="AZ264" s="2">
        <v>10979</v>
      </c>
      <c r="BA264" s="2">
        <v>11105</v>
      </c>
      <c r="BB264" s="2">
        <v>10895</v>
      </c>
      <c r="BC264" s="2">
        <v>10811</v>
      </c>
      <c r="BD264" s="2">
        <v>10718</v>
      </c>
      <c r="BE264" s="2">
        <v>10560</v>
      </c>
      <c r="BF264" s="2">
        <v>10603</v>
      </c>
      <c r="BG264" s="2">
        <v>10659</v>
      </c>
      <c r="BH264" s="2">
        <v>10714</v>
      </c>
      <c r="BI264" s="2">
        <v>10765</v>
      </c>
      <c r="BJ264" s="2">
        <v>10818</v>
      </c>
      <c r="BK264" s="2">
        <v>10862</v>
      </c>
      <c r="BL264" s="2">
        <v>10918</v>
      </c>
      <c r="BM264" s="2">
        <v>10979</v>
      </c>
      <c r="BN264" s="2">
        <v>11040</v>
      </c>
      <c r="BO264" s="2">
        <v>11141</v>
      </c>
      <c r="BP264" s="2">
        <v>11239</v>
      </c>
      <c r="BQ264" s="2">
        <v>11349</v>
      </c>
      <c r="BR264" s="2">
        <v>11374</v>
      </c>
      <c r="BS264" s="2">
        <v>11395</v>
      </c>
      <c r="BT264" s="2">
        <v>11420</v>
      </c>
      <c r="BU264" s="2">
        <v>11455</v>
      </c>
      <c r="BV264" s="2">
        <v>11483</v>
      </c>
      <c r="BW264" s="2">
        <v>11532</v>
      </c>
      <c r="BX264" s="2">
        <v>11541</v>
      </c>
      <c r="BY264" s="2">
        <v>11565</v>
      </c>
      <c r="BZ264" s="2">
        <v>11577</v>
      </c>
      <c r="CA264" s="2">
        <v>11587</v>
      </c>
      <c r="CB264" s="2">
        <v>11589</v>
      </c>
      <c r="CC264" s="2">
        <v>11588</v>
      </c>
      <c r="CD264" s="2">
        <v>11589</v>
      </c>
    </row>
    <row r="265" spans="1:82" x14ac:dyDescent="0.25">
      <c r="A265" s="2" t="str">
        <f>"28 jaar"</f>
        <v>28 jaar</v>
      </c>
      <c r="B265" s="2">
        <v>8163</v>
      </c>
      <c r="C265" s="2">
        <v>8174</v>
      </c>
      <c r="D265" s="2">
        <v>8467</v>
      </c>
      <c r="E265" s="2">
        <v>8355</v>
      </c>
      <c r="F265" s="2">
        <v>8283</v>
      </c>
      <c r="G265" s="2">
        <v>8018</v>
      </c>
      <c r="H265" s="2">
        <v>8082</v>
      </c>
      <c r="I265" s="2">
        <v>8330</v>
      </c>
      <c r="J265" s="2">
        <v>8392</v>
      </c>
      <c r="K265" s="2">
        <v>8526</v>
      </c>
      <c r="L265" s="2">
        <v>8559</v>
      </c>
      <c r="M265" s="2">
        <v>8600</v>
      </c>
      <c r="N265" s="2">
        <v>8587</v>
      </c>
      <c r="O265" s="2">
        <v>8576</v>
      </c>
      <c r="P265" s="2">
        <v>8970</v>
      </c>
      <c r="Q265" s="2">
        <v>9180</v>
      </c>
      <c r="R265" s="2">
        <v>9430</v>
      </c>
      <c r="S265" s="2">
        <v>9775</v>
      </c>
      <c r="T265" s="2">
        <v>10390</v>
      </c>
      <c r="U265" s="2">
        <v>10221</v>
      </c>
      <c r="V265" s="2">
        <v>10499</v>
      </c>
      <c r="W265" s="2">
        <v>10428</v>
      </c>
      <c r="X265" s="2">
        <v>10808</v>
      </c>
      <c r="Y265" s="2">
        <v>10571</v>
      </c>
      <c r="Z265" s="2">
        <v>10836</v>
      </c>
      <c r="AA265" s="2">
        <v>11215</v>
      </c>
      <c r="AB265" s="2">
        <v>11044</v>
      </c>
      <c r="AC265" s="2">
        <v>10942</v>
      </c>
      <c r="AD265" s="2">
        <v>11081</v>
      </c>
      <c r="AE265" s="2">
        <v>11065</v>
      </c>
      <c r="AF265" s="2">
        <v>11075</v>
      </c>
      <c r="AG265" s="2">
        <v>10869</v>
      </c>
      <c r="AH265" s="2">
        <v>10560</v>
      </c>
      <c r="AI265" s="2">
        <v>10611</v>
      </c>
      <c r="AJ265" s="2">
        <v>10649</v>
      </c>
      <c r="AK265" s="2">
        <v>10538</v>
      </c>
      <c r="AL265" s="2">
        <v>10444</v>
      </c>
      <c r="AM265" s="2">
        <v>10634</v>
      </c>
      <c r="AN265" s="2">
        <v>10484</v>
      </c>
      <c r="AO265" s="2">
        <v>10612</v>
      </c>
      <c r="AP265" s="2">
        <v>10519</v>
      </c>
      <c r="AQ265" s="2">
        <v>10616</v>
      </c>
      <c r="AR265" s="2">
        <v>10785</v>
      </c>
      <c r="AS265" s="2">
        <v>10930</v>
      </c>
      <c r="AT265" s="2">
        <v>11037</v>
      </c>
      <c r="AU265" s="2">
        <v>11198</v>
      </c>
      <c r="AV265" s="2">
        <v>11204</v>
      </c>
      <c r="AW265" s="2">
        <v>11437</v>
      </c>
      <c r="AX265" s="2">
        <v>11434</v>
      </c>
      <c r="AY265" s="2">
        <v>11317</v>
      </c>
      <c r="AZ265" s="2">
        <v>11383</v>
      </c>
      <c r="BA265" s="2">
        <v>11049</v>
      </c>
      <c r="BB265" s="2">
        <v>11174</v>
      </c>
      <c r="BC265" s="2">
        <v>10971</v>
      </c>
      <c r="BD265" s="2">
        <v>10889</v>
      </c>
      <c r="BE265" s="2">
        <v>10794</v>
      </c>
      <c r="BF265" s="2">
        <v>10637</v>
      </c>
      <c r="BG265" s="2">
        <v>10682</v>
      </c>
      <c r="BH265" s="2">
        <v>10737</v>
      </c>
      <c r="BI265" s="2">
        <v>10790</v>
      </c>
      <c r="BJ265" s="2">
        <v>10843</v>
      </c>
      <c r="BK265" s="2">
        <v>10893</v>
      </c>
      <c r="BL265" s="2">
        <v>10937</v>
      </c>
      <c r="BM265" s="2">
        <v>10990</v>
      </c>
      <c r="BN265" s="2">
        <v>11049</v>
      </c>
      <c r="BO265" s="2">
        <v>11107</v>
      </c>
      <c r="BP265" s="2">
        <v>11208</v>
      </c>
      <c r="BQ265" s="2">
        <v>11307</v>
      </c>
      <c r="BR265" s="2">
        <v>11412</v>
      </c>
      <c r="BS265" s="2">
        <v>11436</v>
      </c>
      <c r="BT265" s="2">
        <v>11457</v>
      </c>
      <c r="BU265" s="2">
        <v>11482</v>
      </c>
      <c r="BV265" s="2">
        <v>11514</v>
      </c>
      <c r="BW265" s="2">
        <v>11543</v>
      </c>
      <c r="BX265" s="2">
        <v>11594</v>
      </c>
      <c r="BY265" s="2">
        <v>11604</v>
      </c>
      <c r="BZ265" s="2">
        <v>11628</v>
      </c>
      <c r="CA265" s="2">
        <v>11641</v>
      </c>
      <c r="CB265" s="2">
        <v>11651</v>
      </c>
      <c r="CC265" s="2">
        <v>11652</v>
      </c>
      <c r="CD265" s="2">
        <v>11651</v>
      </c>
    </row>
    <row r="266" spans="1:82" x14ac:dyDescent="0.25">
      <c r="A266" s="2" t="str">
        <f>"29 jaar"</f>
        <v>29 jaar</v>
      </c>
      <c r="B266" s="2">
        <v>8238</v>
      </c>
      <c r="C266" s="2">
        <v>7962</v>
      </c>
      <c r="D266" s="2">
        <v>8043</v>
      </c>
      <c r="E266" s="2">
        <v>8359</v>
      </c>
      <c r="F266" s="2">
        <v>8295</v>
      </c>
      <c r="G266" s="2">
        <v>8110</v>
      </c>
      <c r="H266" s="2">
        <v>7980</v>
      </c>
      <c r="I266" s="2">
        <v>8031</v>
      </c>
      <c r="J266" s="2">
        <v>8250</v>
      </c>
      <c r="K266" s="2">
        <v>8361</v>
      </c>
      <c r="L266" s="2">
        <v>8512</v>
      </c>
      <c r="M266" s="2">
        <v>8672</v>
      </c>
      <c r="N266" s="2">
        <v>8721</v>
      </c>
      <c r="O266" s="2">
        <v>8656</v>
      </c>
      <c r="P266" s="2">
        <v>8633</v>
      </c>
      <c r="Q266" s="2">
        <v>9099</v>
      </c>
      <c r="R266" s="2">
        <v>9285</v>
      </c>
      <c r="S266" s="2">
        <v>9637</v>
      </c>
      <c r="T266" s="2">
        <v>10057</v>
      </c>
      <c r="U266" s="2">
        <v>10562</v>
      </c>
      <c r="V266" s="2">
        <v>10447</v>
      </c>
      <c r="W266" s="2">
        <v>10711</v>
      </c>
      <c r="X266" s="2">
        <v>10506</v>
      </c>
      <c r="Y266" s="2">
        <v>10831</v>
      </c>
      <c r="Z266" s="2">
        <v>10626</v>
      </c>
      <c r="AA266" s="2">
        <v>10885</v>
      </c>
      <c r="AB266" s="2">
        <v>11123</v>
      </c>
      <c r="AC266" s="2">
        <v>10993</v>
      </c>
      <c r="AD266" s="2">
        <v>10952</v>
      </c>
      <c r="AE266" s="2">
        <v>11084</v>
      </c>
      <c r="AF266" s="2">
        <v>11083</v>
      </c>
      <c r="AG266" s="2">
        <v>11067</v>
      </c>
      <c r="AH266" s="2">
        <v>10853</v>
      </c>
      <c r="AI266" s="2">
        <v>10538</v>
      </c>
      <c r="AJ266" s="2">
        <v>10569</v>
      </c>
      <c r="AK266" s="2">
        <v>10591</v>
      </c>
      <c r="AL266" s="2">
        <v>10473</v>
      </c>
      <c r="AM266" s="2">
        <v>10392</v>
      </c>
      <c r="AN266" s="2">
        <v>10577</v>
      </c>
      <c r="AO266" s="2">
        <v>10438</v>
      </c>
      <c r="AP266" s="2">
        <v>10563</v>
      </c>
      <c r="AQ266" s="2">
        <v>10481</v>
      </c>
      <c r="AR266" s="2">
        <v>10578</v>
      </c>
      <c r="AS266" s="2">
        <v>10752</v>
      </c>
      <c r="AT266" s="2">
        <v>10899</v>
      </c>
      <c r="AU266" s="2">
        <v>11006</v>
      </c>
      <c r="AV266" s="2">
        <v>11163</v>
      </c>
      <c r="AW266" s="2">
        <v>11163</v>
      </c>
      <c r="AX266" s="2">
        <v>11397</v>
      </c>
      <c r="AY266" s="2">
        <v>11394</v>
      </c>
      <c r="AZ266" s="2">
        <v>11279</v>
      </c>
      <c r="BA266" s="2">
        <v>11343</v>
      </c>
      <c r="BB266" s="2">
        <v>11009</v>
      </c>
      <c r="BC266" s="2">
        <v>11136</v>
      </c>
      <c r="BD266" s="2">
        <v>10937</v>
      </c>
      <c r="BE266" s="2">
        <v>10859</v>
      </c>
      <c r="BF266" s="2">
        <v>10767</v>
      </c>
      <c r="BG266" s="2">
        <v>10613</v>
      </c>
      <c r="BH266" s="2">
        <v>10656</v>
      </c>
      <c r="BI266" s="2">
        <v>10711</v>
      </c>
      <c r="BJ266" s="2">
        <v>10763</v>
      </c>
      <c r="BK266" s="2">
        <v>10811</v>
      </c>
      <c r="BL266" s="2">
        <v>10862</v>
      </c>
      <c r="BM266" s="2">
        <v>10902</v>
      </c>
      <c r="BN266" s="2">
        <v>10955</v>
      </c>
      <c r="BO266" s="2">
        <v>11009</v>
      </c>
      <c r="BP266" s="2">
        <v>11069</v>
      </c>
      <c r="BQ266" s="2">
        <v>11168</v>
      </c>
      <c r="BR266" s="2">
        <v>11269</v>
      </c>
      <c r="BS266" s="2">
        <v>11367</v>
      </c>
      <c r="BT266" s="2">
        <v>11391</v>
      </c>
      <c r="BU266" s="2">
        <v>11411</v>
      </c>
      <c r="BV266" s="2">
        <v>11435</v>
      </c>
      <c r="BW266" s="2">
        <v>11464</v>
      </c>
      <c r="BX266" s="2">
        <v>11493</v>
      </c>
      <c r="BY266" s="2">
        <v>11543</v>
      </c>
      <c r="BZ266" s="2">
        <v>11552</v>
      </c>
      <c r="CA266" s="2">
        <v>11574</v>
      </c>
      <c r="CB266" s="2">
        <v>11587</v>
      </c>
      <c r="CC266" s="2">
        <v>11597</v>
      </c>
      <c r="CD266" s="2">
        <v>11597</v>
      </c>
    </row>
    <row r="267" spans="1:82" x14ac:dyDescent="0.25">
      <c r="A267" s="2" t="str">
        <f>"30 jaar"</f>
        <v>30 jaar</v>
      </c>
      <c r="B267" s="2">
        <v>8208</v>
      </c>
      <c r="C267" s="2">
        <v>8036</v>
      </c>
      <c r="D267" s="2">
        <v>7860</v>
      </c>
      <c r="E267" s="2">
        <v>7980</v>
      </c>
      <c r="F267" s="2">
        <v>8262</v>
      </c>
      <c r="G267" s="2">
        <v>8130</v>
      </c>
      <c r="H267" s="2">
        <v>8030</v>
      </c>
      <c r="I267" s="2">
        <v>7926</v>
      </c>
      <c r="J267" s="2">
        <v>7914</v>
      </c>
      <c r="K267" s="2">
        <v>8170</v>
      </c>
      <c r="L267" s="2">
        <v>8276</v>
      </c>
      <c r="M267" s="2">
        <v>8622</v>
      </c>
      <c r="N267" s="2">
        <v>8755</v>
      </c>
      <c r="O267" s="2">
        <v>8737</v>
      </c>
      <c r="P267" s="2">
        <v>8608</v>
      </c>
      <c r="Q267" s="2">
        <v>8788</v>
      </c>
      <c r="R267" s="2">
        <v>9100</v>
      </c>
      <c r="S267" s="2">
        <v>9475</v>
      </c>
      <c r="T267" s="2">
        <v>9863</v>
      </c>
      <c r="U267" s="2">
        <v>10199</v>
      </c>
      <c r="V267" s="2">
        <v>10801</v>
      </c>
      <c r="W267" s="2">
        <v>10516</v>
      </c>
      <c r="X267" s="2">
        <v>10813</v>
      </c>
      <c r="Y267" s="2">
        <v>10444</v>
      </c>
      <c r="Z267" s="2">
        <v>10769</v>
      </c>
      <c r="AA267" s="2">
        <v>10672</v>
      </c>
      <c r="AB267" s="2">
        <v>10776</v>
      </c>
      <c r="AC267" s="2">
        <v>10982</v>
      </c>
      <c r="AD267" s="2">
        <v>10930</v>
      </c>
      <c r="AE267" s="2">
        <v>10901</v>
      </c>
      <c r="AF267" s="2">
        <v>11028</v>
      </c>
      <c r="AG267" s="2">
        <v>11010</v>
      </c>
      <c r="AH267" s="2">
        <v>10979</v>
      </c>
      <c r="AI267" s="2">
        <v>10760</v>
      </c>
      <c r="AJ267" s="2">
        <v>10437</v>
      </c>
      <c r="AK267" s="2">
        <v>10449</v>
      </c>
      <c r="AL267" s="2">
        <v>10465</v>
      </c>
      <c r="AM267" s="2">
        <v>10356</v>
      </c>
      <c r="AN267" s="2">
        <v>10281</v>
      </c>
      <c r="AO267" s="2">
        <v>10466</v>
      </c>
      <c r="AP267" s="2">
        <v>10336</v>
      </c>
      <c r="AQ267" s="2">
        <v>10464</v>
      </c>
      <c r="AR267" s="2">
        <v>10395</v>
      </c>
      <c r="AS267" s="2">
        <v>10492</v>
      </c>
      <c r="AT267" s="2">
        <v>10667</v>
      </c>
      <c r="AU267" s="2">
        <v>10814</v>
      </c>
      <c r="AV267" s="2">
        <v>10914</v>
      </c>
      <c r="AW267" s="2">
        <v>11064</v>
      </c>
      <c r="AX267" s="2">
        <v>11062</v>
      </c>
      <c r="AY267" s="2">
        <v>11290</v>
      </c>
      <c r="AZ267" s="2">
        <v>11287</v>
      </c>
      <c r="BA267" s="2">
        <v>11178</v>
      </c>
      <c r="BB267" s="2">
        <v>11238</v>
      </c>
      <c r="BC267" s="2">
        <v>10913</v>
      </c>
      <c r="BD267" s="2">
        <v>11035</v>
      </c>
      <c r="BE267" s="2">
        <v>10842</v>
      </c>
      <c r="BF267" s="2">
        <v>10767</v>
      </c>
      <c r="BG267" s="2">
        <v>10682</v>
      </c>
      <c r="BH267" s="2">
        <v>10529</v>
      </c>
      <c r="BI267" s="2">
        <v>10571</v>
      </c>
      <c r="BJ267" s="2">
        <v>10625</v>
      </c>
      <c r="BK267" s="2">
        <v>10675</v>
      </c>
      <c r="BL267" s="2">
        <v>10720</v>
      </c>
      <c r="BM267" s="2">
        <v>10768</v>
      </c>
      <c r="BN267" s="2">
        <v>10807</v>
      </c>
      <c r="BO267" s="2">
        <v>10861</v>
      </c>
      <c r="BP267" s="2">
        <v>10913</v>
      </c>
      <c r="BQ267" s="2">
        <v>10970</v>
      </c>
      <c r="BR267" s="2">
        <v>11065</v>
      </c>
      <c r="BS267" s="2">
        <v>11162</v>
      </c>
      <c r="BT267" s="2">
        <v>11258</v>
      </c>
      <c r="BU267" s="2">
        <v>11281</v>
      </c>
      <c r="BV267" s="2">
        <v>11300</v>
      </c>
      <c r="BW267" s="2">
        <v>11322</v>
      </c>
      <c r="BX267" s="2">
        <v>11353</v>
      </c>
      <c r="BY267" s="2">
        <v>11379</v>
      </c>
      <c r="BZ267" s="2">
        <v>11424</v>
      </c>
      <c r="CA267" s="2">
        <v>11432</v>
      </c>
      <c r="CB267" s="2">
        <v>11456</v>
      </c>
      <c r="CC267" s="2">
        <v>11467</v>
      </c>
      <c r="CD267" s="2">
        <v>11477</v>
      </c>
    </row>
    <row r="268" spans="1:82" x14ac:dyDescent="0.25">
      <c r="A268" s="2" t="str">
        <f>"31 jaar"</f>
        <v>31 jaar</v>
      </c>
      <c r="B268" s="2">
        <v>7817</v>
      </c>
      <c r="C268" s="2">
        <v>7996</v>
      </c>
      <c r="D268" s="2">
        <v>7859</v>
      </c>
      <c r="E268" s="2">
        <v>7750</v>
      </c>
      <c r="F268" s="2">
        <v>7928</v>
      </c>
      <c r="G268" s="2">
        <v>8115</v>
      </c>
      <c r="H268" s="2">
        <v>8068</v>
      </c>
      <c r="I268" s="2">
        <v>7918</v>
      </c>
      <c r="J268" s="2">
        <v>7743</v>
      </c>
      <c r="K268" s="2">
        <v>7842</v>
      </c>
      <c r="L268" s="2">
        <v>8038</v>
      </c>
      <c r="M268" s="2">
        <v>8368</v>
      </c>
      <c r="N268" s="2">
        <v>8635</v>
      </c>
      <c r="O268" s="2">
        <v>8689</v>
      </c>
      <c r="P268" s="2">
        <v>8725</v>
      </c>
      <c r="Q268" s="2">
        <v>8661</v>
      </c>
      <c r="R268" s="2">
        <v>8782</v>
      </c>
      <c r="S268" s="2">
        <v>9171</v>
      </c>
      <c r="T268" s="2">
        <v>9523</v>
      </c>
      <c r="U268" s="2">
        <v>9980</v>
      </c>
      <c r="V268" s="2">
        <v>10340</v>
      </c>
      <c r="W268" s="2">
        <v>10776</v>
      </c>
      <c r="X268" s="2">
        <v>10443</v>
      </c>
      <c r="Y268" s="2">
        <v>10700</v>
      </c>
      <c r="Z268" s="2">
        <v>10379</v>
      </c>
      <c r="AA268" s="2">
        <v>10730</v>
      </c>
      <c r="AB268" s="2">
        <v>10521</v>
      </c>
      <c r="AC268" s="2">
        <v>10650</v>
      </c>
      <c r="AD268" s="2">
        <v>10846</v>
      </c>
      <c r="AE268" s="2">
        <v>10795</v>
      </c>
      <c r="AF268" s="2">
        <v>10778</v>
      </c>
      <c r="AG268" s="2">
        <v>10879</v>
      </c>
      <c r="AH268" s="2">
        <v>10852</v>
      </c>
      <c r="AI268" s="2">
        <v>10799</v>
      </c>
      <c r="AJ268" s="2">
        <v>10578</v>
      </c>
      <c r="AK268" s="2">
        <v>10251</v>
      </c>
      <c r="AL268" s="2">
        <v>10253</v>
      </c>
      <c r="AM268" s="2">
        <v>10273</v>
      </c>
      <c r="AN268" s="2">
        <v>10174</v>
      </c>
      <c r="AO268" s="2">
        <v>10105</v>
      </c>
      <c r="AP268" s="2">
        <v>10285</v>
      </c>
      <c r="AQ268" s="2">
        <v>10165</v>
      </c>
      <c r="AR268" s="2">
        <v>10298</v>
      </c>
      <c r="AS268" s="2">
        <v>10238</v>
      </c>
      <c r="AT268" s="2">
        <v>10337</v>
      </c>
      <c r="AU268" s="2">
        <v>10517</v>
      </c>
      <c r="AV268" s="2">
        <v>10655</v>
      </c>
      <c r="AW268" s="2">
        <v>10751</v>
      </c>
      <c r="AX268" s="2">
        <v>10900</v>
      </c>
      <c r="AY268" s="2">
        <v>10893</v>
      </c>
      <c r="AZ268" s="2">
        <v>11118</v>
      </c>
      <c r="BA268" s="2">
        <v>11113</v>
      </c>
      <c r="BB268" s="2">
        <v>11007</v>
      </c>
      <c r="BC268" s="2">
        <v>11063</v>
      </c>
      <c r="BD268" s="2">
        <v>10749</v>
      </c>
      <c r="BE268" s="2">
        <v>10867</v>
      </c>
      <c r="BF268" s="2">
        <v>10678</v>
      </c>
      <c r="BG268" s="2">
        <v>10606</v>
      </c>
      <c r="BH268" s="2">
        <v>10525</v>
      </c>
      <c r="BI268" s="2">
        <v>10374</v>
      </c>
      <c r="BJ268" s="2">
        <v>10417</v>
      </c>
      <c r="BK268" s="2">
        <v>10468</v>
      </c>
      <c r="BL268" s="2">
        <v>10519</v>
      </c>
      <c r="BM268" s="2">
        <v>10559</v>
      </c>
      <c r="BN268" s="2">
        <v>10605</v>
      </c>
      <c r="BO268" s="2">
        <v>10645</v>
      </c>
      <c r="BP268" s="2">
        <v>10694</v>
      </c>
      <c r="BQ268" s="2">
        <v>10746</v>
      </c>
      <c r="BR268" s="2">
        <v>10801</v>
      </c>
      <c r="BS268" s="2">
        <v>10893</v>
      </c>
      <c r="BT268" s="2">
        <v>10986</v>
      </c>
      <c r="BU268" s="2">
        <v>11080</v>
      </c>
      <c r="BV268" s="2">
        <v>11100</v>
      </c>
      <c r="BW268" s="2">
        <v>11120</v>
      </c>
      <c r="BX268" s="2">
        <v>11141</v>
      </c>
      <c r="BY268" s="2">
        <v>11173</v>
      </c>
      <c r="BZ268" s="2">
        <v>11196</v>
      </c>
      <c r="CA268" s="2">
        <v>11241</v>
      </c>
      <c r="CB268" s="2">
        <v>11247</v>
      </c>
      <c r="CC268" s="2">
        <v>11271</v>
      </c>
      <c r="CD268" s="2">
        <v>11282</v>
      </c>
    </row>
    <row r="269" spans="1:82" x14ac:dyDescent="0.25">
      <c r="A269" s="2" t="str">
        <f>"32 jaar"</f>
        <v>32 jaar</v>
      </c>
      <c r="B269" s="2">
        <v>7717</v>
      </c>
      <c r="C269" s="2">
        <v>7578</v>
      </c>
      <c r="D269" s="2">
        <v>7839</v>
      </c>
      <c r="E269" s="2">
        <v>7702</v>
      </c>
      <c r="F269" s="2">
        <v>7611</v>
      </c>
      <c r="G269" s="2">
        <v>7741</v>
      </c>
      <c r="H269" s="2">
        <v>7999</v>
      </c>
      <c r="I269" s="2">
        <v>7963</v>
      </c>
      <c r="J269" s="2">
        <v>7782</v>
      </c>
      <c r="K269" s="2">
        <v>7628</v>
      </c>
      <c r="L269" s="2">
        <v>7721</v>
      </c>
      <c r="M269" s="2">
        <v>8131</v>
      </c>
      <c r="N269" s="2">
        <v>8430</v>
      </c>
      <c r="O269" s="2">
        <v>8549</v>
      </c>
      <c r="P269" s="2">
        <v>8577</v>
      </c>
      <c r="Q269" s="2">
        <v>8723</v>
      </c>
      <c r="R269" s="2">
        <v>8596</v>
      </c>
      <c r="S269" s="2">
        <v>8792</v>
      </c>
      <c r="T269" s="2">
        <v>9311</v>
      </c>
      <c r="U269" s="2">
        <v>9692</v>
      </c>
      <c r="V269" s="2">
        <v>10048</v>
      </c>
      <c r="W269" s="2">
        <v>10305</v>
      </c>
      <c r="X269" s="2">
        <v>10826</v>
      </c>
      <c r="Y269" s="2">
        <v>10311</v>
      </c>
      <c r="Z269" s="2">
        <v>10572</v>
      </c>
      <c r="AA269" s="2">
        <v>10295</v>
      </c>
      <c r="AB269" s="2">
        <v>10473</v>
      </c>
      <c r="AC269" s="2">
        <v>10245</v>
      </c>
      <c r="AD269" s="2">
        <v>10428</v>
      </c>
      <c r="AE269" s="2">
        <v>10606</v>
      </c>
      <c r="AF269" s="2">
        <v>10555</v>
      </c>
      <c r="AG269" s="2">
        <v>10529</v>
      </c>
      <c r="AH269" s="2">
        <v>10600</v>
      </c>
      <c r="AI269" s="2">
        <v>10565</v>
      </c>
      <c r="AJ269" s="2">
        <v>10497</v>
      </c>
      <c r="AK269" s="2">
        <v>10275</v>
      </c>
      <c r="AL269" s="2">
        <v>9948</v>
      </c>
      <c r="AM269" s="2">
        <v>9959</v>
      </c>
      <c r="AN269" s="2">
        <v>9986</v>
      </c>
      <c r="AO269" s="2">
        <v>9897</v>
      </c>
      <c r="AP269" s="2">
        <v>9834</v>
      </c>
      <c r="AQ269" s="2">
        <v>10019</v>
      </c>
      <c r="AR269" s="2">
        <v>9911</v>
      </c>
      <c r="AS269" s="2">
        <v>10047</v>
      </c>
      <c r="AT269" s="2">
        <v>9996</v>
      </c>
      <c r="AU269" s="2">
        <v>10098</v>
      </c>
      <c r="AV269" s="2">
        <v>10271</v>
      </c>
      <c r="AW269" s="2">
        <v>10404</v>
      </c>
      <c r="AX269" s="2">
        <v>10495</v>
      </c>
      <c r="AY269" s="2">
        <v>10636</v>
      </c>
      <c r="AZ269" s="2">
        <v>10628</v>
      </c>
      <c r="BA269" s="2">
        <v>10849</v>
      </c>
      <c r="BB269" s="2">
        <v>10841</v>
      </c>
      <c r="BC269" s="2">
        <v>10737</v>
      </c>
      <c r="BD269" s="2">
        <v>10792</v>
      </c>
      <c r="BE269" s="2">
        <v>10487</v>
      </c>
      <c r="BF269" s="2">
        <v>10605</v>
      </c>
      <c r="BG269" s="2">
        <v>10419</v>
      </c>
      <c r="BH269" s="2">
        <v>10348</v>
      </c>
      <c r="BI269" s="2">
        <v>10270</v>
      </c>
      <c r="BJ269" s="2">
        <v>10125</v>
      </c>
      <c r="BK269" s="2">
        <v>10160</v>
      </c>
      <c r="BL269" s="2">
        <v>10211</v>
      </c>
      <c r="BM269" s="2">
        <v>10261</v>
      </c>
      <c r="BN269" s="2">
        <v>10298</v>
      </c>
      <c r="BO269" s="2">
        <v>10342</v>
      </c>
      <c r="BP269" s="2">
        <v>10383</v>
      </c>
      <c r="BQ269" s="2">
        <v>10428</v>
      </c>
      <c r="BR269" s="2">
        <v>10477</v>
      </c>
      <c r="BS269" s="2">
        <v>10529</v>
      </c>
      <c r="BT269" s="2">
        <v>10619</v>
      </c>
      <c r="BU269" s="2">
        <v>10711</v>
      </c>
      <c r="BV269" s="2">
        <v>10800</v>
      </c>
      <c r="BW269" s="2">
        <v>10819</v>
      </c>
      <c r="BX269" s="2">
        <v>10839</v>
      </c>
      <c r="BY269" s="2">
        <v>10859</v>
      </c>
      <c r="BZ269" s="2">
        <v>10890</v>
      </c>
      <c r="CA269" s="2">
        <v>10911</v>
      </c>
      <c r="CB269" s="2">
        <v>10955</v>
      </c>
      <c r="CC269" s="2">
        <v>10960</v>
      </c>
      <c r="CD269" s="2">
        <v>10983</v>
      </c>
    </row>
    <row r="270" spans="1:82" x14ac:dyDescent="0.25">
      <c r="A270" s="2" t="str">
        <f>"33 jaar"</f>
        <v>33 jaar</v>
      </c>
      <c r="B270" s="2">
        <v>7366</v>
      </c>
      <c r="C270" s="2">
        <v>7512</v>
      </c>
      <c r="D270" s="2">
        <v>7487</v>
      </c>
      <c r="E270" s="2">
        <v>7707</v>
      </c>
      <c r="F270" s="2">
        <v>7583</v>
      </c>
      <c r="G270" s="2">
        <v>7436</v>
      </c>
      <c r="H270" s="2">
        <v>7642</v>
      </c>
      <c r="I270" s="2">
        <v>7911</v>
      </c>
      <c r="J270" s="2">
        <v>7801</v>
      </c>
      <c r="K270" s="2">
        <v>7669</v>
      </c>
      <c r="L270" s="2">
        <v>7530</v>
      </c>
      <c r="M270" s="2">
        <v>7796</v>
      </c>
      <c r="N270" s="2">
        <v>8154</v>
      </c>
      <c r="O270" s="2">
        <v>8389</v>
      </c>
      <c r="P270" s="2">
        <v>8436</v>
      </c>
      <c r="Q270" s="2">
        <v>8549</v>
      </c>
      <c r="R270" s="2">
        <v>8680</v>
      </c>
      <c r="S270" s="2">
        <v>8679</v>
      </c>
      <c r="T270" s="2">
        <v>8928</v>
      </c>
      <c r="U270" s="2">
        <v>9345</v>
      </c>
      <c r="V270" s="2">
        <v>9784</v>
      </c>
      <c r="W270" s="2">
        <v>10069</v>
      </c>
      <c r="X270" s="2">
        <v>10200</v>
      </c>
      <c r="Y270" s="2">
        <v>10611</v>
      </c>
      <c r="Z270" s="2">
        <v>10126</v>
      </c>
      <c r="AA270" s="2">
        <v>10418</v>
      </c>
      <c r="AB270" s="2">
        <v>10024</v>
      </c>
      <c r="AC270" s="2">
        <v>10178</v>
      </c>
      <c r="AD270" s="2">
        <v>10013</v>
      </c>
      <c r="AE270" s="2">
        <v>10195</v>
      </c>
      <c r="AF270" s="2">
        <v>10361</v>
      </c>
      <c r="AG270" s="2">
        <v>10289</v>
      </c>
      <c r="AH270" s="2">
        <v>10256</v>
      </c>
      <c r="AI270" s="2">
        <v>10304</v>
      </c>
      <c r="AJ270" s="2">
        <v>10262</v>
      </c>
      <c r="AK270" s="2">
        <v>10186</v>
      </c>
      <c r="AL270" s="2">
        <v>9967</v>
      </c>
      <c r="AM270" s="2">
        <v>9659</v>
      </c>
      <c r="AN270" s="2">
        <v>9673</v>
      </c>
      <c r="AO270" s="2">
        <v>9703</v>
      </c>
      <c r="AP270" s="2">
        <v>9620</v>
      </c>
      <c r="AQ270" s="2">
        <v>9564</v>
      </c>
      <c r="AR270" s="2">
        <v>9748</v>
      </c>
      <c r="AS270" s="2">
        <v>9649</v>
      </c>
      <c r="AT270" s="2">
        <v>9785</v>
      </c>
      <c r="AU270" s="2">
        <v>9743</v>
      </c>
      <c r="AV270" s="2">
        <v>9840</v>
      </c>
      <c r="AW270" s="2">
        <v>10006</v>
      </c>
      <c r="AX270" s="2">
        <v>10130</v>
      </c>
      <c r="AY270" s="2">
        <v>10220</v>
      </c>
      <c r="AZ270" s="2">
        <v>10356</v>
      </c>
      <c r="BA270" s="2">
        <v>10345</v>
      </c>
      <c r="BB270" s="2">
        <v>10559</v>
      </c>
      <c r="BC270" s="2">
        <v>10547</v>
      </c>
      <c r="BD270" s="2">
        <v>10453</v>
      </c>
      <c r="BE270" s="2">
        <v>10503</v>
      </c>
      <c r="BF270" s="2">
        <v>10211</v>
      </c>
      <c r="BG270" s="2">
        <v>10325</v>
      </c>
      <c r="BH270" s="2">
        <v>10144</v>
      </c>
      <c r="BI270" s="2">
        <v>10074</v>
      </c>
      <c r="BJ270" s="2">
        <v>10002</v>
      </c>
      <c r="BK270" s="2">
        <v>9860</v>
      </c>
      <c r="BL270" s="2">
        <v>9893</v>
      </c>
      <c r="BM270" s="2">
        <v>9941</v>
      </c>
      <c r="BN270" s="2">
        <v>9989</v>
      </c>
      <c r="BO270" s="2">
        <v>10026</v>
      </c>
      <c r="BP270" s="2">
        <v>10067</v>
      </c>
      <c r="BQ270" s="2">
        <v>10108</v>
      </c>
      <c r="BR270" s="2">
        <v>10151</v>
      </c>
      <c r="BS270" s="2">
        <v>10196</v>
      </c>
      <c r="BT270" s="2">
        <v>10246</v>
      </c>
      <c r="BU270" s="2">
        <v>10333</v>
      </c>
      <c r="BV270" s="2">
        <v>10419</v>
      </c>
      <c r="BW270" s="2">
        <v>10507</v>
      </c>
      <c r="BX270" s="2">
        <v>10524</v>
      </c>
      <c r="BY270" s="2">
        <v>10541</v>
      </c>
      <c r="BZ270" s="2">
        <v>10561</v>
      </c>
      <c r="CA270" s="2">
        <v>10591</v>
      </c>
      <c r="CB270" s="2">
        <v>10613</v>
      </c>
      <c r="CC270" s="2">
        <v>10653</v>
      </c>
      <c r="CD270" s="2">
        <v>10657</v>
      </c>
    </row>
    <row r="271" spans="1:82" x14ac:dyDescent="0.25">
      <c r="A271" s="2" t="str">
        <f>"34 jaar"</f>
        <v>34 jaar</v>
      </c>
      <c r="B271" s="2">
        <v>7317</v>
      </c>
      <c r="C271" s="2">
        <v>7176</v>
      </c>
      <c r="D271" s="2">
        <v>7371</v>
      </c>
      <c r="E271" s="2">
        <v>7359</v>
      </c>
      <c r="F271" s="2">
        <v>7632</v>
      </c>
      <c r="G271" s="2">
        <v>7435</v>
      </c>
      <c r="H271" s="2">
        <v>7372</v>
      </c>
      <c r="I271" s="2">
        <v>7521</v>
      </c>
      <c r="J271" s="2">
        <v>7758</v>
      </c>
      <c r="K271" s="2">
        <v>7695</v>
      </c>
      <c r="L271" s="2">
        <v>7613</v>
      </c>
      <c r="M271" s="2">
        <v>7634</v>
      </c>
      <c r="N271" s="2">
        <v>7831</v>
      </c>
      <c r="O271" s="2">
        <v>8158</v>
      </c>
      <c r="P271" s="2">
        <v>8333</v>
      </c>
      <c r="Q271" s="2">
        <v>8321</v>
      </c>
      <c r="R271" s="2">
        <v>8432</v>
      </c>
      <c r="S271" s="2">
        <v>8620</v>
      </c>
      <c r="T271" s="2">
        <v>8709</v>
      </c>
      <c r="U271" s="2">
        <v>8905</v>
      </c>
      <c r="V271" s="2">
        <v>9395</v>
      </c>
      <c r="W271" s="2">
        <v>9776</v>
      </c>
      <c r="X271" s="2">
        <v>9965</v>
      </c>
      <c r="Y271" s="2">
        <v>10060</v>
      </c>
      <c r="Z271" s="2">
        <v>10532</v>
      </c>
      <c r="AA271" s="2">
        <v>9977</v>
      </c>
      <c r="AB271" s="2">
        <v>10120</v>
      </c>
      <c r="AC271" s="2">
        <v>9827</v>
      </c>
      <c r="AD271" s="2">
        <v>9951</v>
      </c>
      <c r="AE271" s="2">
        <v>9789</v>
      </c>
      <c r="AF271" s="2">
        <v>9966</v>
      </c>
      <c r="AG271" s="2">
        <v>10106</v>
      </c>
      <c r="AH271" s="2">
        <v>10018</v>
      </c>
      <c r="AI271" s="2">
        <v>9978</v>
      </c>
      <c r="AJ271" s="2">
        <v>10011</v>
      </c>
      <c r="AK271" s="2">
        <v>9964</v>
      </c>
      <c r="AL271" s="2">
        <v>9882</v>
      </c>
      <c r="AM271" s="2">
        <v>9673</v>
      </c>
      <c r="AN271" s="2">
        <v>9381</v>
      </c>
      <c r="AO271" s="2">
        <v>9398</v>
      </c>
      <c r="AP271" s="2">
        <v>9427</v>
      </c>
      <c r="AQ271" s="2">
        <v>9358</v>
      </c>
      <c r="AR271" s="2">
        <v>9310</v>
      </c>
      <c r="AS271" s="2">
        <v>9496</v>
      </c>
      <c r="AT271" s="2">
        <v>9404</v>
      </c>
      <c r="AU271" s="2">
        <v>9541</v>
      </c>
      <c r="AV271" s="2">
        <v>9501</v>
      </c>
      <c r="AW271" s="2">
        <v>9598</v>
      </c>
      <c r="AX271" s="2">
        <v>9759</v>
      </c>
      <c r="AY271" s="2">
        <v>9879</v>
      </c>
      <c r="AZ271" s="2">
        <v>9961</v>
      </c>
      <c r="BA271" s="2">
        <v>10095</v>
      </c>
      <c r="BB271" s="2">
        <v>10081</v>
      </c>
      <c r="BC271" s="2">
        <v>10291</v>
      </c>
      <c r="BD271" s="2">
        <v>10281</v>
      </c>
      <c r="BE271" s="2">
        <v>10187</v>
      </c>
      <c r="BF271" s="2">
        <v>10239</v>
      </c>
      <c r="BG271" s="2">
        <v>9954</v>
      </c>
      <c r="BH271" s="2">
        <v>10067</v>
      </c>
      <c r="BI271" s="2">
        <v>9890</v>
      </c>
      <c r="BJ271" s="2">
        <v>9823</v>
      </c>
      <c r="BK271" s="2">
        <v>9751</v>
      </c>
      <c r="BL271" s="2">
        <v>9610</v>
      </c>
      <c r="BM271" s="2">
        <v>9643</v>
      </c>
      <c r="BN271" s="2">
        <v>9689</v>
      </c>
      <c r="BO271" s="2">
        <v>9732</v>
      </c>
      <c r="BP271" s="2">
        <v>9772</v>
      </c>
      <c r="BQ271" s="2">
        <v>9810</v>
      </c>
      <c r="BR271" s="2">
        <v>9848</v>
      </c>
      <c r="BS271" s="2">
        <v>9891</v>
      </c>
      <c r="BT271" s="2">
        <v>9933</v>
      </c>
      <c r="BU271" s="2">
        <v>9980</v>
      </c>
      <c r="BV271" s="2">
        <v>10065</v>
      </c>
      <c r="BW271" s="2">
        <v>10147</v>
      </c>
      <c r="BX271" s="2">
        <v>10234</v>
      </c>
      <c r="BY271" s="2">
        <v>10250</v>
      </c>
      <c r="BZ271" s="2">
        <v>10267</v>
      </c>
      <c r="CA271" s="2">
        <v>10286</v>
      </c>
      <c r="CB271" s="2">
        <v>10314</v>
      </c>
      <c r="CC271" s="2">
        <v>10335</v>
      </c>
      <c r="CD271" s="2">
        <v>10374</v>
      </c>
    </row>
    <row r="272" spans="1:82" x14ac:dyDescent="0.25">
      <c r="A272" s="2" t="str">
        <f>"35 jaar"</f>
        <v>35 jaar</v>
      </c>
      <c r="B272" s="2">
        <v>7064</v>
      </c>
      <c r="C272" s="2">
        <v>7150</v>
      </c>
      <c r="D272" s="2">
        <v>7097</v>
      </c>
      <c r="E272" s="2">
        <v>7238</v>
      </c>
      <c r="F272" s="2">
        <v>7243</v>
      </c>
      <c r="G272" s="2">
        <v>7476</v>
      </c>
      <c r="H272" s="2">
        <v>7308</v>
      </c>
      <c r="I272" s="2">
        <v>7285</v>
      </c>
      <c r="J272" s="2">
        <v>7376</v>
      </c>
      <c r="K272" s="2">
        <v>7625</v>
      </c>
      <c r="L272" s="2">
        <v>7610</v>
      </c>
      <c r="M272" s="2">
        <v>7649</v>
      </c>
      <c r="N272" s="2">
        <v>7584</v>
      </c>
      <c r="O272" s="2">
        <v>7777</v>
      </c>
      <c r="P272" s="2">
        <v>8067</v>
      </c>
      <c r="Q272" s="2">
        <v>8329</v>
      </c>
      <c r="R272" s="2">
        <v>8245</v>
      </c>
      <c r="S272" s="2">
        <v>8471</v>
      </c>
      <c r="T272" s="2">
        <v>8663</v>
      </c>
      <c r="U272" s="2">
        <v>8787</v>
      </c>
      <c r="V272" s="2">
        <v>8893</v>
      </c>
      <c r="W272" s="2">
        <v>9376</v>
      </c>
      <c r="X272" s="2">
        <v>9696</v>
      </c>
      <c r="Y272" s="2">
        <v>9859</v>
      </c>
      <c r="Z272" s="2">
        <v>9923</v>
      </c>
      <c r="AA272" s="2">
        <v>10430</v>
      </c>
      <c r="AB272" s="2">
        <v>9780</v>
      </c>
      <c r="AC272" s="2">
        <v>9900</v>
      </c>
      <c r="AD272" s="2">
        <v>9639</v>
      </c>
      <c r="AE272" s="2">
        <v>9763</v>
      </c>
      <c r="AF272" s="2">
        <v>9599</v>
      </c>
      <c r="AG272" s="2">
        <v>9762</v>
      </c>
      <c r="AH272" s="2">
        <v>9877</v>
      </c>
      <c r="AI272" s="2">
        <v>9776</v>
      </c>
      <c r="AJ272" s="2">
        <v>9732</v>
      </c>
      <c r="AK272" s="2">
        <v>9752</v>
      </c>
      <c r="AL272" s="2">
        <v>9701</v>
      </c>
      <c r="AM272" s="2">
        <v>9626</v>
      </c>
      <c r="AN272" s="2">
        <v>9426</v>
      </c>
      <c r="AO272" s="2">
        <v>9140</v>
      </c>
      <c r="AP272" s="2">
        <v>9160</v>
      </c>
      <c r="AQ272" s="2">
        <v>9198</v>
      </c>
      <c r="AR272" s="2">
        <v>9138</v>
      </c>
      <c r="AS272" s="2">
        <v>9096</v>
      </c>
      <c r="AT272" s="2">
        <v>9281</v>
      </c>
      <c r="AU272" s="2">
        <v>9196</v>
      </c>
      <c r="AV272" s="2">
        <v>9330</v>
      </c>
      <c r="AW272" s="2">
        <v>9295</v>
      </c>
      <c r="AX272" s="2">
        <v>9388</v>
      </c>
      <c r="AY272" s="2">
        <v>9542</v>
      </c>
      <c r="AZ272" s="2">
        <v>9660</v>
      </c>
      <c r="BA272" s="2">
        <v>9740</v>
      </c>
      <c r="BB272" s="2">
        <v>9867</v>
      </c>
      <c r="BC272" s="2">
        <v>9850</v>
      </c>
      <c r="BD272" s="2">
        <v>10056</v>
      </c>
      <c r="BE272" s="2">
        <v>10045</v>
      </c>
      <c r="BF272" s="2">
        <v>9953</v>
      </c>
      <c r="BG272" s="2">
        <v>10005</v>
      </c>
      <c r="BH272" s="2">
        <v>9728</v>
      </c>
      <c r="BI272" s="2">
        <v>9839</v>
      </c>
      <c r="BJ272" s="2">
        <v>9665</v>
      </c>
      <c r="BK272" s="2">
        <v>9596</v>
      </c>
      <c r="BL272" s="2">
        <v>9530</v>
      </c>
      <c r="BM272" s="2">
        <v>9396</v>
      </c>
      <c r="BN272" s="2">
        <v>9423</v>
      </c>
      <c r="BO272" s="2">
        <v>9470</v>
      </c>
      <c r="BP272" s="2">
        <v>9512</v>
      </c>
      <c r="BQ272" s="2">
        <v>9550</v>
      </c>
      <c r="BR272" s="2">
        <v>9588</v>
      </c>
      <c r="BS272" s="2">
        <v>9624</v>
      </c>
      <c r="BT272" s="2">
        <v>9665</v>
      </c>
      <c r="BU272" s="2">
        <v>9704</v>
      </c>
      <c r="BV272" s="2">
        <v>9749</v>
      </c>
      <c r="BW272" s="2">
        <v>9832</v>
      </c>
      <c r="BX272" s="2">
        <v>9912</v>
      </c>
      <c r="BY272" s="2">
        <v>9991</v>
      </c>
      <c r="BZ272" s="2">
        <v>10007</v>
      </c>
      <c r="CA272" s="2">
        <v>10022</v>
      </c>
      <c r="CB272" s="2">
        <v>10040</v>
      </c>
      <c r="CC272" s="2">
        <v>10065</v>
      </c>
      <c r="CD272" s="2">
        <v>10086</v>
      </c>
    </row>
    <row r="273" spans="1:82" x14ac:dyDescent="0.25">
      <c r="A273" s="2" t="str">
        <f>"36 jaar"</f>
        <v>36 jaar</v>
      </c>
      <c r="B273" s="2">
        <v>6892</v>
      </c>
      <c r="C273" s="2">
        <v>6928</v>
      </c>
      <c r="D273" s="2">
        <v>7072</v>
      </c>
      <c r="E273" s="2">
        <v>6981</v>
      </c>
      <c r="F273" s="2">
        <v>7178</v>
      </c>
      <c r="G273" s="2">
        <v>7121</v>
      </c>
      <c r="H273" s="2">
        <v>7383</v>
      </c>
      <c r="I273" s="2">
        <v>7221</v>
      </c>
      <c r="J273" s="2">
        <v>7142</v>
      </c>
      <c r="K273" s="2">
        <v>7290</v>
      </c>
      <c r="L273" s="2">
        <v>7556</v>
      </c>
      <c r="M273" s="2">
        <v>7641</v>
      </c>
      <c r="N273" s="2">
        <v>7646</v>
      </c>
      <c r="O273" s="2">
        <v>7550</v>
      </c>
      <c r="P273" s="2">
        <v>7737</v>
      </c>
      <c r="Q273" s="2">
        <v>8025</v>
      </c>
      <c r="R273" s="2">
        <v>8232</v>
      </c>
      <c r="S273" s="2">
        <v>8237</v>
      </c>
      <c r="T273" s="2">
        <v>8539</v>
      </c>
      <c r="U273" s="2">
        <v>8629</v>
      </c>
      <c r="V273" s="2">
        <v>8837</v>
      </c>
      <c r="W273" s="2">
        <v>8904</v>
      </c>
      <c r="X273" s="2">
        <v>9368</v>
      </c>
      <c r="Y273" s="2">
        <v>9462</v>
      </c>
      <c r="Z273" s="2">
        <v>9742</v>
      </c>
      <c r="AA273" s="2">
        <v>9793</v>
      </c>
      <c r="AB273" s="2">
        <v>10152</v>
      </c>
      <c r="AC273" s="2">
        <v>9610</v>
      </c>
      <c r="AD273" s="2">
        <v>9705</v>
      </c>
      <c r="AE273" s="2">
        <v>9459</v>
      </c>
      <c r="AF273" s="2">
        <v>9578</v>
      </c>
      <c r="AG273" s="2">
        <v>9404</v>
      </c>
      <c r="AH273" s="2">
        <v>9554</v>
      </c>
      <c r="AI273" s="2">
        <v>9651</v>
      </c>
      <c r="AJ273" s="2">
        <v>9541</v>
      </c>
      <c r="AK273" s="2">
        <v>9492</v>
      </c>
      <c r="AL273" s="2">
        <v>9500</v>
      </c>
      <c r="AM273" s="2">
        <v>9459</v>
      </c>
      <c r="AN273" s="2">
        <v>9388</v>
      </c>
      <c r="AO273" s="2">
        <v>9200</v>
      </c>
      <c r="AP273" s="2">
        <v>8921</v>
      </c>
      <c r="AQ273" s="2">
        <v>8946</v>
      </c>
      <c r="AR273" s="2">
        <v>8987</v>
      </c>
      <c r="AS273" s="2">
        <v>8937</v>
      </c>
      <c r="AT273" s="2">
        <v>8901</v>
      </c>
      <c r="AU273" s="2">
        <v>9084</v>
      </c>
      <c r="AV273" s="2">
        <v>9000</v>
      </c>
      <c r="AW273" s="2">
        <v>9129</v>
      </c>
      <c r="AX273" s="2">
        <v>9099</v>
      </c>
      <c r="AY273" s="2">
        <v>9186</v>
      </c>
      <c r="AZ273" s="2">
        <v>9338</v>
      </c>
      <c r="BA273" s="2">
        <v>9457</v>
      </c>
      <c r="BB273" s="2">
        <v>9534</v>
      </c>
      <c r="BC273" s="2">
        <v>9657</v>
      </c>
      <c r="BD273" s="2">
        <v>9639</v>
      </c>
      <c r="BE273" s="2">
        <v>9841</v>
      </c>
      <c r="BF273" s="2">
        <v>9829</v>
      </c>
      <c r="BG273" s="2">
        <v>9739</v>
      </c>
      <c r="BH273" s="2">
        <v>9790</v>
      </c>
      <c r="BI273" s="2">
        <v>9517</v>
      </c>
      <c r="BJ273" s="2">
        <v>9628</v>
      </c>
      <c r="BK273" s="2">
        <v>9455</v>
      </c>
      <c r="BL273" s="2">
        <v>9384</v>
      </c>
      <c r="BM273" s="2">
        <v>9321</v>
      </c>
      <c r="BN273" s="2">
        <v>9192</v>
      </c>
      <c r="BO273" s="2">
        <v>9216</v>
      </c>
      <c r="BP273" s="2">
        <v>9263</v>
      </c>
      <c r="BQ273" s="2">
        <v>9303</v>
      </c>
      <c r="BR273" s="2">
        <v>9342</v>
      </c>
      <c r="BS273" s="2">
        <v>9378</v>
      </c>
      <c r="BT273" s="2">
        <v>9412</v>
      </c>
      <c r="BU273" s="2">
        <v>9453</v>
      </c>
      <c r="BV273" s="2">
        <v>9490</v>
      </c>
      <c r="BW273" s="2">
        <v>9535</v>
      </c>
      <c r="BX273" s="2">
        <v>9616</v>
      </c>
      <c r="BY273" s="2">
        <v>9694</v>
      </c>
      <c r="BZ273" s="2">
        <v>9770</v>
      </c>
      <c r="CA273" s="2">
        <v>9788</v>
      </c>
      <c r="CB273" s="2">
        <v>9801</v>
      </c>
      <c r="CC273" s="2">
        <v>9818</v>
      </c>
      <c r="CD273" s="2">
        <v>9841</v>
      </c>
    </row>
    <row r="274" spans="1:82" x14ac:dyDescent="0.25">
      <c r="A274" s="2" t="str">
        <f>"37 jaar"</f>
        <v>37 jaar</v>
      </c>
      <c r="B274" s="2">
        <v>6880</v>
      </c>
      <c r="C274" s="2">
        <v>6735</v>
      </c>
      <c r="D274" s="2">
        <v>6904</v>
      </c>
      <c r="E274" s="2">
        <v>6990</v>
      </c>
      <c r="F274" s="2">
        <v>6943</v>
      </c>
      <c r="G274" s="2">
        <v>7035</v>
      </c>
      <c r="H274" s="2">
        <v>7094</v>
      </c>
      <c r="I274" s="2">
        <v>7327</v>
      </c>
      <c r="J274" s="2">
        <v>7127</v>
      </c>
      <c r="K274" s="2">
        <v>7148</v>
      </c>
      <c r="L274" s="2">
        <v>7252</v>
      </c>
      <c r="M274" s="2">
        <v>7624</v>
      </c>
      <c r="N274" s="2">
        <v>7651</v>
      </c>
      <c r="O274" s="2">
        <v>7533</v>
      </c>
      <c r="P274" s="2">
        <v>7424</v>
      </c>
      <c r="Q274" s="2">
        <v>7612</v>
      </c>
      <c r="R274" s="2">
        <v>7971</v>
      </c>
      <c r="S274" s="2">
        <v>8228</v>
      </c>
      <c r="T274" s="2">
        <v>8233</v>
      </c>
      <c r="U274" s="2">
        <v>8589</v>
      </c>
      <c r="V274" s="2">
        <v>8651</v>
      </c>
      <c r="W274" s="2">
        <v>8772</v>
      </c>
      <c r="X274" s="2">
        <v>8828</v>
      </c>
      <c r="Y274" s="2">
        <v>9225</v>
      </c>
      <c r="Z274" s="2">
        <v>9375</v>
      </c>
      <c r="AA274" s="2">
        <v>9585</v>
      </c>
      <c r="AB274" s="2">
        <v>9548</v>
      </c>
      <c r="AC274" s="2">
        <v>9996</v>
      </c>
      <c r="AD274" s="2">
        <v>9423</v>
      </c>
      <c r="AE274" s="2">
        <v>9501</v>
      </c>
      <c r="AF274" s="2">
        <v>9268</v>
      </c>
      <c r="AG274" s="2">
        <v>9372</v>
      </c>
      <c r="AH274" s="2">
        <v>9186</v>
      </c>
      <c r="AI274" s="2">
        <v>9324</v>
      </c>
      <c r="AJ274" s="2">
        <v>9404</v>
      </c>
      <c r="AK274" s="2">
        <v>9286</v>
      </c>
      <c r="AL274" s="2">
        <v>9233</v>
      </c>
      <c r="AM274" s="2">
        <v>9245</v>
      </c>
      <c r="AN274" s="2">
        <v>9210</v>
      </c>
      <c r="AO274" s="2">
        <v>9145</v>
      </c>
      <c r="AP274" s="2">
        <v>8968</v>
      </c>
      <c r="AQ274" s="2">
        <v>8703</v>
      </c>
      <c r="AR274" s="2">
        <v>8733</v>
      </c>
      <c r="AS274" s="2">
        <v>8777</v>
      </c>
      <c r="AT274" s="2">
        <v>8734</v>
      </c>
      <c r="AU274" s="2">
        <v>8703</v>
      </c>
      <c r="AV274" s="2">
        <v>8880</v>
      </c>
      <c r="AW274" s="2">
        <v>8798</v>
      </c>
      <c r="AX274" s="2">
        <v>8922</v>
      </c>
      <c r="AY274" s="2">
        <v>8899</v>
      </c>
      <c r="AZ274" s="2">
        <v>8982</v>
      </c>
      <c r="BA274" s="2">
        <v>9131</v>
      </c>
      <c r="BB274" s="2">
        <v>9247</v>
      </c>
      <c r="BC274" s="2">
        <v>9320</v>
      </c>
      <c r="BD274" s="2">
        <v>9439</v>
      </c>
      <c r="BE274" s="2">
        <v>9420</v>
      </c>
      <c r="BF274" s="2">
        <v>9620</v>
      </c>
      <c r="BG274" s="2">
        <v>9608</v>
      </c>
      <c r="BH274" s="2">
        <v>9520</v>
      </c>
      <c r="BI274" s="2">
        <v>9567</v>
      </c>
      <c r="BJ274" s="2">
        <v>9300</v>
      </c>
      <c r="BK274" s="2">
        <v>9409</v>
      </c>
      <c r="BL274" s="2">
        <v>9240</v>
      </c>
      <c r="BM274" s="2">
        <v>9168</v>
      </c>
      <c r="BN274" s="2">
        <v>9105</v>
      </c>
      <c r="BO274" s="2">
        <v>8983</v>
      </c>
      <c r="BP274" s="2">
        <v>9003</v>
      </c>
      <c r="BQ274" s="2">
        <v>9050</v>
      </c>
      <c r="BR274" s="2">
        <v>9088</v>
      </c>
      <c r="BS274" s="2">
        <v>9125</v>
      </c>
      <c r="BT274" s="2">
        <v>9163</v>
      </c>
      <c r="BU274" s="2">
        <v>9197</v>
      </c>
      <c r="BV274" s="2">
        <v>9233</v>
      </c>
      <c r="BW274" s="2">
        <v>9273</v>
      </c>
      <c r="BX274" s="2">
        <v>9314</v>
      </c>
      <c r="BY274" s="2">
        <v>9391</v>
      </c>
      <c r="BZ274" s="2">
        <v>9468</v>
      </c>
      <c r="CA274" s="2">
        <v>9543</v>
      </c>
      <c r="CB274" s="2">
        <v>9562</v>
      </c>
      <c r="CC274" s="2">
        <v>9572</v>
      </c>
      <c r="CD274" s="2">
        <v>9588</v>
      </c>
    </row>
    <row r="275" spans="1:82" x14ac:dyDescent="0.25">
      <c r="A275" s="2" t="str">
        <f>"38 jaar"</f>
        <v>38 jaar</v>
      </c>
      <c r="B275" s="2">
        <v>6880</v>
      </c>
      <c r="C275" s="2">
        <v>6761</v>
      </c>
      <c r="D275" s="2">
        <v>6656</v>
      </c>
      <c r="E275" s="2">
        <v>6854</v>
      </c>
      <c r="F275" s="2">
        <v>6905</v>
      </c>
      <c r="G275" s="2">
        <v>6851</v>
      </c>
      <c r="H275" s="2">
        <v>6984</v>
      </c>
      <c r="I275" s="2">
        <v>7050</v>
      </c>
      <c r="J275" s="2">
        <v>7239</v>
      </c>
      <c r="K275" s="2">
        <v>7081</v>
      </c>
      <c r="L275" s="2">
        <v>7043</v>
      </c>
      <c r="M275" s="2">
        <v>7295</v>
      </c>
      <c r="N275" s="2">
        <v>7598</v>
      </c>
      <c r="O275" s="2">
        <v>7590</v>
      </c>
      <c r="P275" s="2">
        <v>7463</v>
      </c>
      <c r="Q275" s="2">
        <v>7358</v>
      </c>
      <c r="R275" s="2">
        <v>7567</v>
      </c>
      <c r="S275" s="2">
        <v>7992</v>
      </c>
      <c r="T275" s="2">
        <v>8191</v>
      </c>
      <c r="U275" s="2">
        <v>8179</v>
      </c>
      <c r="V275" s="2">
        <v>8575</v>
      </c>
      <c r="W275" s="2">
        <v>8594</v>
      </c>
      <c r="X275" s="2">
        <v>8720</v>
      </c>
      <c r="Y275" s="2">
        <v>8680</v>
      </c>
      <c r="Z275" s="2">
        <v>9107</v>
      </c>
      <c r="AA275" s="2">
        <v>9259</v>
      </c>
      <c r="AB275" s="2">
        <v>9420</v>
      </c>
      <c r="AC275" s="2">
        <v>9367</v>
      </c>
      <c r="AD275" s="2">
        <v>9799</v>
      </c>
      <c r="AE275" s="2">
        <v>9258</v>
      </c>
      <c r="AF275" s="2">
        <v>9322</v>
      </c>
      <c r="AG275" s="2">
        <v>9091</v>
      </c>
      <c r="AH275" s="2">
        <v>9178</v>
      </c>
      <c r="AI275" s="2">
        <v>8983</v>
      </c>
      <c r="AJ275" s="2">
        <v>9115</v>
      </c>
      <c r="AK275" s="2">
        <v>9182</v>
      </c>
      <c r="AL275" s="2">
        <v>9054</v>
      </c>
      <c r="AM275" s="2">
        <v>9007</v>
      </c>
      <c r="AN275" s="2">
        <v>9019</v>
      </c>
      <c r="AO275" s="2">
        <v>8989</v>
      </c>
      <c r="AP275" s="2">
        <v>8926</v>
      </c>
      <c r="AQ275" s="2">
        <v>8763</v>
      </c>
      <c r="AR275" s="2">
        <v>8507</v>
      </c>
      <c r="AS275" s="2">
        <v>8543</v>
      </c>
      <c r="AT275" s="2">
        <v>8591</v>
      </c>
      <c r="AU275" s="2">
        <v>8554</v>
      </c>
      <c r="AV275" s="2">
        <v>8522</v>
      </c>
      <c r="AW275" s="2">
        <v>8699</v>
      </c>
      <c r="AX275" s="2">
        <v>8617</v>
      </c>
      <c r="AY275" s="2">
        <v>8739</v>
      </c>
      <c r="AZ275" s="2">
        <v>8719</v>
      </c>
      <c r="BA275" s="2">
        <v>8801</v>
      </c>
      <c r="BB275" s="2">
        <v>8947</v>
      </c>
      <c r="BC275" s="2">
        <v>9059</v>
      </c>
      <c r="BD275" s="2">
        <v>9129</v>
      </c>
      <c r="BE275" s="2">
        <v>9247</v>
      </c>
      <c r="BF275" s="2">
        <v>9226</v>
      </c>
      <c r="BG275" s="2">
        <v>9419</v>
      </c>
      <c r="BH275" s="2">
        <v>9405</v>
      </c>
      <c r="BI275" s="2">
        <v>9319</v>
      </c>
      <c r="BJ275" s="2">
        <v>9367</v>
      </c>
      <c r="BK275" s="2">
        <v>9104</v>
      </c>
      <c r="BL275" s="2">
        <v>9210</v>
      </c>
      <c r="BM275" s="2">
        <v>9047</v>
      </c>
      <c r="BN275" s="2">
        <v>8974</v>
      </c>
      <c r="BO275" s="2">
        <v>8915</v>
      </c>
      <c r="BP275" s="2">
        <v>8794</v>
      </c>
      <c r="BQ275" s="2">
        <v>8815</v>
      </c>
      <c r="BR275" s="2">
        <v>8858</v>
      </c>
      <c r="BS275" s="2">
        <v>8895</v>
      </c>
      <c r="BT275" s="2">
        <v>8930</v>
      </c>
      <c r="BU275" s="2">
        <v>8967</v>
      </c>
      <c r="BV275" s="2">
        <v>9001</v>
      </c>
      <c r="BW275" s="2">
        <v>9034</v>
      </c>
      <c r="BX275" s="2">
        <v>9072</v>
      </c>
      <c r="BY275" s="2">
        <v>9113</v>
      </c>
      <c r="BZ275" s="2">
        <v>9190</v>
      </c>
      <c r="CA275" s="2">
        <v>9266</v>
      </c>
      <c r="CB275" s="2">
        <v>9337</v>
      </c>
      <c r="CC275" s="2">
        <v>9355</v>
      </c>
      <c r="CD275" s="2">
        <v>9366</v>
      </c>
    </row>
    <row r="276" spans="1:82" x14ac:dyDescent="0.25">
      <c r="A276" s="2" t="str">
        <f>"39 jaar"</f>
        <v>39 jaar</v>
      </c>
      <c r="B276" s="2">
        <v>6525</v>
      </c>
      <c r="C276" s="2">
        <v>6741</v>
      </c>
      <c r="D276" s="2">
        <v>6678</v>
      </c>
      <c r="E276" s="2">
        <v>6600</v>
      </c>
      <c r="F276" s="2">
        <v>6804</v>
      </c>
      <c r="G276" s="2">
        <v>6804</v>
      </c>
      <c r="H276" s="2">
        <v>6769</v>
      </c>
      <c r="I276" s="2">
        <v>6931</v>
      </c>
      <c r="J276" s="2">
        <v>6994</v>
      </c>
      <c r="K276" s="2">
        <v>7190</v>
      </c>
      <c r="L276" s="2">
        <v>6988</v>
      </c>
      <c r="M276" s="2">
        <v>7086</v>
      </c>
      <c r="N276" s="2">
        <v>7257</v>
      </c>
      <c r="O276" s="2">
        <v>7511</v>
      </c>
      <c r="P276" s="2">
        <v>7469</v>
      </c>
      <c r="Q276" s="2">
        <v>7430</v>
      </c>
      <c r="R276" s="2">
        <v>7287</v>
      </c>
      <c r="S276" s="2">
        <v>7531</v>
      </c>
      <c r="T276" s="2">
        <v>7945</v>
      </c>
      <c r="U276" s="2">
        <v>8202</v>
      </c>
      <c r="V276" s="2">
        <v>8251</v>
      </c>
      <c r="W276" s="2">
        <v>8548</v>
      </c>
      <c r="X276" s="2">
        <v>8509</v>
      </c>
      <c r="Y276" s="2">
        <v>8616</v>
      </c>
      <c r="Z276" s="2">
        <v>8522</v>
      </c>
      <c r="AA276" s="2">
        <v>8993</v>
      </c>
      <c r="AB276" s="2">
        <v>9114</v>
      </c>
      <c r="AC276" s="2">
        <v>9271</v>
      </c>
      <c r="AD276" s="2">
        <v>9230</v>
      </c>
      <c r="AE276" s="2">
        <v>9643</v>
      </c>
      <c r="AF276" s="2">
        <v>9130</v>
      </c>
      <c r="AG276" s="2">
        <v>9169</v>
      </c>
      <c r="AH276" s="2">
        <v>8940</v>
      </c>
      <c r="AI276" s="2">
        <v>9012</v>
      </c>
      <c r="AJ276" s="2">
        <v>8811</v>
      </c>
      <c r="AK276" s="2">
        <v>8935</v>
      </c>
      <c r="AL276" s="2">
        <v>8991</v>
      </c>
      <c r="AM276" s="2">
        <v>8865</v>
      </c>
      <c r="AN276" s="2">
        <v>8823</v>
      </c>
      <c r="AO276" s="2">
        <v>8834</v>
      </c>
      <c r="AP276" s="2">
        <v>8809</v>
      </c>
      <c r="AQ276" s="2">
        <v>8753</v>
      </c>
      <c r="AR276" s="2">
        <v>8598</v>
      </c>
      <c r="AS276" s="2">
        <v>8350</v>
      </c>
      <c r="AT276" s="2">
        <v>8389</v>
      </c>
      <c r="AU276" s="2">
        <v>8442</v>
      </c>
      <c r="AV276" s="2">
        <v>8407</v>
      </c>
      <c r="AW276" s="2">
        <v>8376</v>
      </c>
      <c r="AX276" s="2">
        <v>8551</v>
      </c>
      <c r="AY276" s="2">
        <v>8470</v>
      </c>
      <c r="AZ276" s="2">
        <v>8588</v>
      </c>
      <c r="BA276" s="2">
        <v>8572</v>
      </c>
      <c r="BB276" s="2">
        <v>8650</v>
      </c>
      <c r="BC276" s="2">
        <v>8795</v>
      </c>
      <c r="BD276" s="2">
        <v>8904</v>
      </c>
      <c r="BE276" s="2">
        <v>8973</v>
      </c>
      <c r="BF276" s="2">
        <v>9084</v>
      </c>
      <c r="BG276" s="2">
        <v>9064</v>
      </c>
      <c r="BH276" s="2">
        <v>9251</v>
      </c>
      <c r="BI276" s="2">
        <v>9237</v>
      </c>
      <c r="BJ276" s="2">
        <v>9156</v>
      </c>
      <c r="BK276" s="2">
        <v>9200</v>
      </c>
      <c r="BL276" s="2">
        <v>8943</v>
      </c>
      <c r="BM276" s="2">
        <v>9048</v>
      </c>
      <c r="BN276" s="2">
        <v>8886</v>
      </c>
      <c r="BO276" s="2">
        <v>8815</v>
      </c>
      <c r="BP276" s="2">
        <v>8758</v>
      </c>
      <c r="BQ276" s="2">
        <v>8639</v>
      </c>
      <c r="BR276" s="2">
        <v>8660</v>
      </c>
      <c r="BS276" s="2">
        <v>8703</v>
      </c>
      <c r="BT276" s="2">
        <v>8739</v>
      </c>
      <c r="BU276" s="2">
        <v>8772</v>
      </c>
      <c r="BV276" s="2">
        <v>8808</v>
      </c>
      <c r="BW276" s="2">
        <v>8840</v>
      </c>
      <c r="BX276" s="2">
        <v>8872</v>
      </c>
      <c r="BY276" s="2">
        <v>8909</v>
      </c>
      <c r="BZ276" s="2">
        <v>8948</v>
      </c>
      <c r="CA276" s="2">
        <v>9024</v>
      </c>
      <c r="CB276" s="2">
        <v>9099</v>
      </c>
      <c r="CC276" s="2">
        <v>9164</v>
      </c>
      <c r="CD276" s="2">
        <v>9183</v>
      </c>
    </row>
    <row r="277" spans="1:82" x14ac:dyDescent="0.25">
      <c r="A277" s="2" t="str">
        <f>"40 jaar"</f>
        <v>40 jaar</v>
      </c>
      <c r="B277" s="2">
        <v>6698</v>
      </c>
      <c r="C277" s="2">
        <v>6380</v>
      </c>
      <c r="D277" s="2">
        <v>6658</v>
      </c>
      <c r="E277" s="2">
        <v>6561</v>
      </c>
      <c r="F277" s="2">
        <v>6589</v>
      </c>
      <c r="G277" s="2">
        <v>6746</v>
      </c>
      <c r="H277" s="2">
        <v>6763</v>
      </c>
      <c r="I277" s="2">
        <v>6734</v>
      </c>
      <c r="J277" s="2">
        <v>6831</v>
      </c>
      <c r="K277" s="2">
        <v>6966</v>
      </c>
      <c r="L277" s="2">
        <v>7104</v>
      </c>
      <c r="M277" s="2">
        <v>6936</v>
      </c>
      <c r="N277" s="2">
        <v>7094</v>
      </c>
      <c r="O277" s="2">
        <v>7203</v>
      </c>
      <c r="P277" s="2">
        <v>7436</v>
      </c>
      <c r="Q277" s="2">
        <v>7411</v>
      </c>
      <c r="R277" s="2">
        <v>7360</v>
      </c>
      <c r="S277" s="2">
        <v>7318</v>
      </c>
      <c r="T277" s="2">
        <v>7522</v>
      </c>
      <c r="U277" s="2">
        <v>7943</v>
      </c>
      <c r="V277" s="2">
        <v>8272</v>
      </c>
      <c r="W277" s="2">
        <v>8249</v>
      </c>
      <c r="X277" s="2">
        <v>8473</v>
      </c>
      <c r="Y277" s="2">
        <v>8397</v>
      </c>
      <c r="Z277" s="2">
        <v>8517</v>
      </c>
      <c r="AA277" s="2">
        <v>8417</v>
      </c>
      <c r="AB277" s="2">
        <v>8805</v>
      </c>
      <c r="AC277" s="2">
        <v>8981</v>
      </c>
      <c r="AD277" s="2">
        <v>9110</v>
      </c>
      <c r="AE277" s="2">
        <v>9072</v>
      </c>
      <c r="AF277" s="2">
        <v>9465</v>
      </c>
      <c r="AG277" s="2">
        <v>8968</v>
      </c>
      <c r="AH277" s="2">
        <v>8988</v>
      </c>
      <c r="AI277" s="2">
        <v>8763</v>
      </c>
      <c r="AJ277" s="2">
        <v>8824</v>
      </c>
      <c r="AK277" s="2">
        <v>8618</v>
      </c>
      <c r="AL277" s="2">
        <v>8734</v>
      </c>
      <c r="AM277" s="2">
        <v>8789</v>
      </c>
      <c r="AN277" s="2">
        <v>8667</v>
      </c>
      <c r="AO277" s="2">
        <v>8631</v>
      </c>
      <c r="AP277" s="2">
        <v>8642</v>
      </c>
      <c r="AQ277" s="2">
        <v>8625</v>
      </c>
      <c r="AR277" s="2">
        <v>8574</v>
      </c>
      <c r="AS277" s="2">
        <v>8427</v>
      </c>
      <c r="AT277" s="2">
        <v>8187</v>
      </c>
      <c r="AU277" s="2">
        <v>8228</v>
      </c>
      <c r="AV277" s="2">
        <v>8280</v>
      </c>
      <c r="AW277" s="2">
        <v>8248</v>
      </c>
      <c r="AX277" s="2">
        <v>8217</v>
      </c>
      <c r="AY277" s="2">
        <v>8391</v>
      </c>
      <c r="AZ277" s="2">
        <v>8311</v>
      </c>
      <c r="BA277" s="2">
        <v>8426</v>
      </c>
      <c r="BB277" s="2">
        <v>8413</v>
      </c>
      <c r="BC277" s="2">
        <v>8488</v>
      </c>
      <c r="BD277" s="2">
        <v>8630</v>
      </c>
      <c r="BE277" s="2">
        <v>8735</v>
      </c>
      <c r="BF277" s="2">
        <v>8802</v>
      </c>
      <c r="BG277" s="2">
        <v>8909</v>
      </c>
      <c r="BH277" s="2">
        <v>8891</v>
      </c>
      <c r="BI277" s="2">
        <v>9074</v>
      </c>
      <c r="BJ277" s="2">
        <v>9057</v>
      </c>
      <c r="BK277" s="2">
        <v>8978</v>
      </c>
      <c r="BL277" s="2">
        <v>9024</v>
      </c>
      <c r="BM277" s="2">
        <v>8770</v>
      </c>
      <c r="BN277" s="2">
        <v>8874</v>
      </c>
      <c r="BO277" s="2">
        <v>8714</v>
      </c>
      <c r="BP277" s="2">
        <v>8644</v>
      </c>
      <c r="BQ277" s="2">
        <v>8587</v>
      </c>
      <c r="BR277" s="2">
        <v>8472</v>
      </c>
      <c r="BS277" s="2">
        <v>8494</v>
      </c>
      <c r="BT277" s="2">
        <v>8534</v>
      </c>
      <c r="BU277" s="2">
        <v>8570</v>
      </c>
      <c r="BV277" s="2">
        <v>8602</v>
      </c>
      <c r="BW277" s="2">
        <v>8637</v>
      </c>
      <c r="BX277" s="2">
        <v>8665</v>
      </c>
      <c r="BY277" s="2">
        <v>8699</v>
      </c>
      <c r="BZ277" s="2">
        <v>8735</v>
      </c>
      <c r="CA277" s="2">
        <v>8770</v>
      </c>
      <c r="CB277" s="2">
        <v>8846</v>
      </c>
      <c r="CC277" s="2">
        <v>8917</v>
      </c>
      <c r="CD277" s="2">
        <v>8984</v>
      </c>
    </row>
    <row r="278" spans="1:82" x14ac:dyDescent="0.25">
      <c r="A278" s="2" t="str">
        <f>"41 jaar"</f>
        <v>41 jaar</v>
      </c>
      <c r="B278" s="2">
        <v>6404</v>
      </c>
      <c r="C278" s="2">
        <v>6592</v>
      </c>
      <c r="D278" s="2">
        <v>6311</v>
      </c>
      <c r="E278" s="2">
        <v>6568</v>
      </c>
      <c r="F278" s="2">
        <v>6547</v>
      </c>
      <c r="G278" s="2">
        <v>6501</v>
      </c>
      <c r="H278" s="2">
        <v>6690</v>
      </c>
      <c r="I278" s="2">
        <v>6719</v>
      </c>
      <c r="J278" s="2">
        <v>6686</v>
      </c>
      <c r="K278" s="2">
        <v>6731</v>
      </c>
      <c r="L278" s="2">
        <v>6898</v>
      </c>
      <c r="M278" s="2">
        <v>7123</v>
      </c>
      <c r="N278" s="2">
        <v>6944</v>
      </c>
      <c r="O278" s="2">
        <v>7025</v>
      </c>
      <c r="P278" s="2">
        <v>7159</v>
      </c>
      <c r="Q278" s="2">
        <v>7382</v>
      </c>
      <c r="R278" s="2">
        <v>7347</v>
      </c>
      <c r="S278" s="2">
        <v>7365</v>
      </c>
      <c r="T278" s="2">
        <v>7315</v>
      </c>
      <c r="U278" s="2">
        <v>7613</v>
      </c>
      <c r="V278" s="2">
        <v>8004</v>
      </c>
      <c r="W278" s="2">
        <v>8272</v>
      </c>
      <c r="X278" s="2">
        <v>8233</v>
      </c>
      <c r="Y278" s="2">
        <v>8398</v>
      </c>
      <c r="Z278" s="2">
        <v>8352</v>
      </c>
      <c r="AA278" s="2">
        <v>8446</v>
      </c>
      <c r="AB278" s="2">
        <v>8286</v>
      </c>
      <c r="AC278" s="2">
        <v>8740</v>
      </c>
      <c r="AD278" s="2">
        <v>8904</v>
      </c>
      <c r="AE278" s="2">
        <v>9029</v>
      </c>
      <c r="AF278" s="2">
        <v>8991</v>
      </c>
      <c r="AG278" s="2">
        <v>9362</v>
      </c>
      <c r="AH278" s="2">
        <v>8875</v>
      </c>
      <c r="AI278" s="2">
        <v>8883</v>
      </c>
      <c r="AJ278" s="2">
        <v>8662</v>
      </c>
      <c r="AK278" s="2">
        <v>8716</v>
      </c>
      <c r="AL278" s="2">
        <v>8505</v>
      </c>
      <c r="AM278" s="2">
        <v>8623</v>
      </c>
      <c r="AN278" s="2">
        <v>8675</v>
      </c>
      <c r="AO278" s="2">
        <v>8555</v>
      </c>
      <c r="AP278" s="2">
        <v>8524</v>
      </c>
      <c r="AQ278" s="2">
        <v>8532</v>
      </c>
      <c r="AR278" s="2">
        <v>8520</v>
      </c>
      <c r="AS278" s="2">
        <v>8472</v>
      </c>
      <c r="AT278" s="2">
        <v>8334</v>
      </c>
      <c r="AU278" s="2">
        <v>8100</v>
      </c>
      <c r="AV278" s="2">
        <v>8141</v>
      </c>
      <c r="AW278" s="2">
        <v>8193</v>
      </c>
      <c r="AX278" s="2">
        <v>8163</v>
      </c>
      <c r="AY278" s="2">
        <v>8132</v>
      </c>
      <c r="AZ278" s="2">
        <v>8305</v>
      </c>
      <c r="BA278" s="2">
        <v>8227</v>
      </c>
      <c r="BB278" s="2">
        <v>8339</v>
      </c>
      <c r="BC278" s="2">
        <v>8328</v>
      </c>
      <c r="BD278" s="2">
        <v>8400</v>
      </c>
      <c r="BE278" s="2">
        <v>8538</v>
      </c>
      <c r="BF278" s="2">
        <v>8642</v>
      </c>
      <c r="BG278" s="2">
        <v>8707</v>
      </c>
      <c r="BH278" s="2">
        <v>8810</v>
      </c>
      <c r="BI278" s="2">
        <v>8791</v>
      </c>
      <c r="BJ278" s="2">
        <v>8972</v>
      </c>
      <c r="BK278" s="2">
        <v>8953</v>
      </c>
      <c r="BL278" s="2">
        <v>8878</v>
      </c>
      <c r="BM278" s="2">
        <v>8922</v>
      </c>
      <c r="BN278" s="2">
        <v>8672</v>
      </c>
      <c r="BO278" s="2">
        <v>8777</v>
      </c>
      <c r="BP278" s="2">
        <v>8619</v>
      </c>
      <c r="BQ278" s="2">
        <v>8550</v>
      </c>
      <c r="BR278" s="2">
        <v>8495</v>
      </c>
      <c r="BS278" s="2">
        <v>8379</v>
      </c>
      <c r="BT278" s="2">
        <v>8401</v>
      </c>
      <c r="BU278" s="2">
        <v>8443</v>
      </c>
      <c r="BV278" s="2">
        <v>8480</v>
      </c>
      <c r="BW278" s="2">
        <v>8508</v>
      </c>
      <c r="BX278" s="2">
        <v>8543</v>
      </c>
      <c r="BY278" s="2">
        <v>8569</v>
      </c>
      <c r="BZ278" s="2">
        <v>8601</v>
      </c>
      <c r="CA278" s="2">
        <v>8635</v>
      </c>
      <c r="CB278" s="2">
        <v>8668</v>
      </c>
      <c r="CC278" s="2">
        <v>8744</v>
      </c>
      <c r="CD278" s="2">
        <v>8813</v>
      </c>
    </row>
    <row r="279" spans="1:82" x14ac:dyDescent="0.25">
      <c r="A279" s="2" t="str">
        <f>"42 jaar"</f>
        <v>42 jaar</v>
      </c>
      <c r="B279" s="2">
        <v>6479</v>
      </c>
      <c r="C279" s="2">
        <v>6307</v>
      </c>
      <c r="D279" s="2">
        <v>6529</v>
      </c>
      <c r="E279" s="2">
        <v>6225</v>
      </c>
      <c r="F279" s="2">
        <v>6482</v>
      </c>
      <c r="G279" s="2">
        <v>6474</v>
      </c>
      <c r="H279" s="2">
        <v>6472</v>
      </c>
      <c r="I279" s="2">
        <v>6618</v>
      </c>
      <c r="J279" s="2">
        <v>6677</v>
      </c>
      <c r="K279" s="2">
        <v>6618</v>
      </c>
      <c r="L279" s="2">
        <v>6683</v>
      </c>
      <c r="M279" s="2">
        <v>6916</v>
      </c>
      <c r="N279" s="2">
        <v>7120</v>
      </c>
      <c r="O279" s="2">
        <v>6862</v>
      </c>
      <c r="P279" s="2">
        <v>6961</v>
      </c>
      <c r="Q279" s="2">
        <v>7121</v>
      </c>
      <c r="R279" s="2">
        <v>7319</v>
      </c>
      <c r="S279" s="2">
        <v>7319</v>
      </c>
      <c r="T279" s="2">
        <v>7397</v>
      </c>
      <c r="U279" s="2">
        <v>7292</v>
      </c>
      <c r="V279" s="2">
        <v>7729</v>
      </c>
      <c r="W279" s="2">
        <v>8043</v>
      </c>
      <c r="X279" s="2">
        <v>8243</v>
      </c>
      <c r="Y279" s="2">
        <v>8098</v>
      </c>
      <c r="Z279" s="2">
        <v>8317</v>
      </c>
      <c r="AA279" s="2">
        <v>8283</v>
      </c>
      <c r="AB279" s="2">
        <v>8353</v>
      </c>
      <c r="AC279" s="2">
        <v>8211</v>
      </c>
      <c r="AD279" s="2">
        <v>8644</v>
      </c>
      <c r="AE279" s="2">
        <v>8801</v>
      </c>
      <c r="AF279" s="2">
        <v>8918</v>
      </c>
      <c r="AG279" s="2">
        <v>8872</v>
      </c>
      <c r="AH279" s="2">
        <v>9227</v>
      </c>
      <c r="AI279" s="2">
        <v>8748</v>
      </c>
      <c r="AJ279" s="2">
        <v>8744</v>
      </c>
      <c r="AK279" s="2">
        <v>8521</v>
      </c>
      <c r="AL279" s="2">
        <v>8567</v>
      </c>
      <c r="AM279" s="2">
        <v>8361</v>
      </c>
      <c r="AN279" s="2">
        <v>8479</v>
      </c>
      <c r="AO279" s="2">
        <v>8531</v>
      </c>
      <c r="AP279" s="2">
        <v>8411</v>
      </c>
      <c r="AQ279" s="2">
        <v>8385</v>
      </c>
      <c r="AR279" s="2">
        <v>8395</v>
      </c>
      <c r="AS279" s="2">
        <v>8389</v>
      </c>
      <c r="AT279" s="2">
        <v>8345</v>
      </c>
      <c r="AU279" s="2">
        <v>8214</v>
      </c>
      <c r="AV279" s="2">
        <v>7984</v>
      </c>
      <c r="AW279" s="2">
        <v>8025</v>
      </c>
      <c r="AX279" s="2">
        <v>8077</v>
      </c>
      <c r="AY279" s="2">
        <v>8047</v>
      </c>
      <c r="AZ279" s="2">
        <v>8022</v>
      </c>
      <c r="BA279" s="2">
        <v>8191</v>
      </c>
      <c r="BB279" s="2">
        <v>8112</v>
      </c>
      <c r="BC279" s="2">
        <v>8225</v>
      </c>
      <c r="BD279" s="2">
        <v>8214</v>
      </c>
      <c r="BE279" s="2">
        <v>8285</v>
      </c>
      <c r="BF279" s="2">
        <v>8421</v>
      </c>
      <c r="BG279" s="2">
        <v>8525</v>
      </c>
      <c r="BH279" s="2">
        <v>8591</v>
      </c>
      <c r="BI279" s="2">
        <v>8691</v>
      </c>
      <c r="BJ279" s="2">
        <v>8671</v>
      </c>
      <c r="BK279" s="2">
        <v>8850</v>
      </c>
      <c r="BL279" s="2">
        <v>8833</v>
      </c>
      <c r="BM279" s="2">
        <v>8758</v>
      </c>
      <c r="BN279" s="2">
        <v>8800</v>
      </c>
      <c r="BO279" s="2">
        <v>8551</v>
      </c>
      <c r="BP279" s="2">
        <v>8654</v>
      </c>
      <c r="BQ279" s="2">
        <v>8499</v>
      </c>
      <c r="BR279" s="2">
        <v>8430</v>
      </c>
      <c r="BS279" s="2">
        <v>8377</v>
      </c>
      <c r="BT279" s="2">
        <v>8258</v>
      </c>
      <c r="BU279" s="2">
        <v>8279</v>
      </c>
      <c r="BV279" s="2">
        <v>8321</v>
      </c>
      <c r="BW279" s="2">
        <v>8359</v>
      </c>
      <c r="BX279" s="2">
        <v>8387</v>
      </c>
      <c r="BY279" s="2">
        <v>8422</v>
      </c>
      <c r="BZ279" s="2">
        <v>8448</v>
      </c>
      <c r="CA279" s="2">
        <v>8478</v>
      </c>
      <c r="CB279" s="2">
        <v>8511</v>
      </c>
      <c r="CC279" s="2">
        <v>8542</v>
      </c>
      <c r="CD279" s="2">
        <v>8619</v>
      </c>
    </row>
    <row r="280" spans="1:82" x14ac:dyDescent="0.25">
      <c r="A280" s="2" t="str">
        <f>"43 jaar"</f>
        <v>43 jaar</v>
      </c>
      <c r="B280" s="2">
        <v>6584</v>
      </c>
      <c r="C280" s="2">
        <v>6396</v>
      </c>
      <c r="D280" s="2">
        <v>6237</v>
      </c>
      <c r="E280" s="2">
        <v>6458</v>
      </c>
      <c r="F280" s="2">
        <v>6194</v>
      </c>
      <c r="G280" s="2">
        <v>6420</v>
      </c>
      <c r="H280" s="2">
        <v>6432</v>
      </c>
      <c r="I280" s="2">
        <v>6441</v>
      </c>
      <c r="J280" s="2">
        <v>6563</v>
      </c>
      <c r="K280" s="2">
        <v>6683</v>
      </c>
      <c r="L280" s="2">
        <v>6569</v>
      </c>
      <c r="M280" s="2">
        <v>6662</v>
      </c>
      <c r="N280" s="2">
        <v>6879</v>
      </c>
      <c r="O280" s="2">
        <v>7073</v>
      </c>
      <c r="P280" s="2">
        <v>6818</v>
      </c>
      <c r="Q280" s="2">
        <v>6886</v>
      </c>
      <c r="R280" s="2">
        <v>7052</v>
      </c>
      <c r="S280" s="2">
        <v>7321</v>
      </c>
      <c r="T280" s="2">
        <v>7295</v>
      </c>
      <c r="U280" s="2">
        <v>7358</v>
      </c>
      <c r="V280" s="2">
        <v>7384</v>
      </c>
      <c r="W280" s="2">
        <v>7756</v>
      </c>
      <c r="X280" s="2">
        <v>8063</v>
      </c>
      <c r="Y280" s="2">
        <v>8166</v>
      </c>
      <c r="Z280" s="2">
        <v>8054</v>
      </c>
      <c r="AA280" s="2">
        <v>8277</v>
      </c>
      <c r="AB280" s="2">
        <v>8184</v>
      </c>
      <c r="AC280" s="2">
        <v>8283</v>
      </c>
      <c r="AD280" s="2">
        <v>8165</v>
      </c>
      <c r="AE280" s="2">
        <v>8591</v>
      </c>
      <c r="AF280" s="2">
        <v>8745</v>
      </c>
      <c r="AG280" s="2">
        <v>8848</v>
      </c>
      <c r="AH280" s="2">
        <v>8800</v>
      </c>
      <c r="AI280" s="2">
        <v>9134</v>
      </c>
      <c r="AJ280" s="2">
        <v>8665</v>
      </c>
      <c r="AK280" s="2">
        <v>8650</v>
      </c>
      <c r="AL280" s="2">
        <v>8430</v>
      </c>
      <c r="AM280" s="2">
        <v>8476</v>
      </c>
      <c r="AN280" s="2">
        <v>8273</v>
      </c>
      <c r="AO280" s="2">
        <v>8391</v>
      </c>
      <c r="AP280" s="2">
        <v>8441</v>
      </c>
      <c r="AQ280" s="2">
        <v>8324</v>
      </c>
      <c r="AR280" s="2">
        <v>8300</v>
      </c>
      <c r="AS280" s="2">
        <v>8311</v>
      </c>
      <c r="AT280" s="2">
        <v>8307</v>
      </c>
      <c r="AU280" s="2">
        <v>8266</v>
      </c>
      <c r="AV280" s="2">
        <v>8140</v>
      </c>
      <c r="AW280" s="2">
        <v>7910</v>
      </c>
      <c r="AX280" s="2">
        <v>7953</v>
      </c>
      <c r="AY280" s="2">
        <v>8007</v>
      </c>
      <c r="AZ280" s="2">
        <v>7977</v>
      </c>
      <c r="BA280" s="2">
        <v>7952</v>
      </c>
      <c r="BB280" s="2">
        <v>8120</v>
      </c>
      <c r="BC280" s="2">
        <v>8042</v>
      </c>
      <c r="BD280" s="2">
        <v>8154</v>
      </c>
      <c r="BE280" s="2">
        <v>8144</v>
      </c>
      <c r="BF280" s="2">
        <v>8215</v>
      </c>
      <c r="BG280" s="2">
        <v>8348</v>
      </c>
      <c r="BH280" s="2">
        <v>8450</v>
      </c>
      <c r="BI280" s="2">
        <v>8516</v>
      </c>
      <c r="BJ280" s="2">
        <v>8615</v>
      </c>
      <c r="BK280" s="2">
        <v>8595</v>
      </c>
      <c r="BL280" s="2">
        <v>8771</v>
      </c>
      <c r="BM280" s="2">
        <v>8756</v>
      </c>
      <c r="BN280" s="2">
        <v>8680</v>
      </c>
      <c r="BO280" s="2">
        <v>8722</v>
      </c>
      <c r="BP280" s="2">
        <v>8474</v>
      </c>
      <c r="BQ280" s="2">
        <v>8576</v>
      </c>
      <c r="BR280" s="2">
        <v>8422</v>
      </c>
      <c r="BS280" s="2">
        <v>8354</v>
      </c>
      <c r="BT280" s="2">
        <v>8301</v>
      </c>
      <c r="BU280" s="2">
        <v>8185</v>
      </c>
      <c r="BV280" s="2">
        <v>8203</v>
      </c>
      <c r="BW280" s="2">
        <v>8245</v>
      </c>
      <c r="BX280" s="2">
        <v>8283</v>
      </c>
      <c r="BY280" s="2">
        <v>8309</v>
      </c>
      <c r="BZ280" s="2">
        <v>8344</v>
      </c>
      <c r="CA280" s="2">
        <v>8370</v>
      </c>
      <c r="CB280" s="2">
        <v>8400</v>
      </c>
      <c r="CC280" s="2">
        <v>8434</v>
      </c>
      <c r="CD280" s="2">
        <v>8464</v>
      </c>
    </row>
    <row r="281" spans="1:82" x14ac:dyDescent="0.25">
      <c r="A281" s="2" t="str">
        <f>"44 jaar"</f>
        <v>44 jaar</v>
      </c>
      <c r="B281" s="2">
        <v>6485</v>
      </c>
      <c r="C281" s="2">
        <v>6481</v>
      </c>
      <c r="D281" s="2">
        <v>6308</v>
      </c>
      <c r="E281" s="2">
        <v>6214</v>
      </c>
      <c r="F281" s="2">
        <v>6450</v>
      </c>
      <c r="G281" s="2">
        <v>6168</v>
      </c>
      <c r="H281" s="2">
        <v>6416</v>
      </c>
      <c r="I281" s="2">
        <v>6387</v>
      </c>
      <c r="J281" s="2">
        <v>6382</v>
      </c>
      <c r="K281" s="2">
        <v>6526</v>
      </c>
      <c r="L281" s="2">
        <v>6619</v>
      </c>
      <c r="M281" s="2">
        <v>6584</v>
      </c>
      <c r="N281" s="2">
        <v>6632</v>
      </c>
      <c r="O281" s="2">
        <v>6826</v>
      </c>
      <c r="P281" s="2">
        <v>6996</v>
      </c>
      <c r="Q281" s="2">
        <v>6823</v>
      </c>
      <c r="R281" s="2">
        <v>6864</v>
      </c>
      <c r="S281" s="2">
        <v>7038</v>
      </c>
      <c r="T281" s="2">
        <v>7307</v>
      </c>
      <c r="U281" s="2">
        <v>7344</v>
      </c>
      <c r="V281" s="2">
        <v>7417</v>
      </c>
      <c r="W281" s="2">
        <v>7381</v>
      </c>
      <c r="X281" s="2">
        <v>7721</v>
      </c>
      <c r="Y281" s="2">
        <v>8001</v>
      </c>
      <c r="Z281" s="2">
        <v>8095</v>
      </c>
      <c r="AA281" s="2">
        <v>8060</v>
      </c>
      <c r="AB281" s="2">
        <v>8140</v>
      </c>
      <c r="AC281" s="2">
        <v>8117</v>
      </c>
      <c r="AD281" s="2">
        <v>8195</v>
      </c>
      <c r="AE281" s="2">
        <v>8081</v>
      </c>
      <c r="AF281" s="2">
        <v>8494</v>
      </c>
      <c r="AG281" s="2">
        <v>8633</v>
      </c>
      <c r="AH281" s="2">
        <v>8724</v>
      </c>
      <c r="AI281" s="2">
        <v>8669</v>
      </c>
      <c r="AJ281" s="2">
        <v>8983</v>
      </c>
      <c r="AK281" s="2">
        <v>8528</v>
      </c>
      <c r="AL281" s="2">
        <v>8505</v>
      </c>
      <c r="AM281" s="2">
        <v>8295</v>
      </c>
      <c r="AN281" s="2">
        <v>8341</v>
      </c>
      <c r="AO281" s="2">
        <v>8138</v>
      </c>
      <c r="AP281" s="2">
        <v>8261</v>
      </c>
      <c r="AQ281" s="2">
        <v>8310</v>
      </c>
      <c r="AR281" s="2">
        <v>8197</v>
      </c>
      <c r="AS281" s="2">
        <v>8180</v>
      </c>
      <c r="AT281" s="2">
        <v>8191</v>
      </c>
      <c r="AU281" s="2">
        <v>8190</v>
      </c>
      <c r="AV281" s="2">
        <v>8152</v>
      </c>
      <c r="AW281" s="2">
        <v>8028</v>
      </c>
      <c r="AX281" s="2">
        <v>7796</v>
      </c>
      <c r="AY281" s="2">
        <v>7840</v>
      </c>
      <c r="AZ281" s="2">
        <v>7896</v>
      </c>
      <c r="BA281" s="2">
        <v>7866</v>
      </c>
      <c r="BB281" s="2">
        <v>7843</v>
      </c>
      <c r="BC281" s="2">
        <v>8010</v>
      </c>
      <c r="BD281" s="2">
        <v>7932</v>
      </c>
      <c r="BE281" s="2">
        <v>8044</v>
      </c>
      <c r="BF281" s="2">
        <v>8033</v>
      </c>
      <c r="BG281" s="2">
        <v>8104</v>
      </c>
      <c r="BH281" s="2">
        <v>8235</v>
      </c>
      <c r="BI281" s="2">
        <v>8334</v>
      </c>
      <c r="BJ281" s="2">
        <v>8399</v>
      </c>
      <c r="BK281" s="2">
        <v>8495</v>
      </c>
      <c r="BL281" s="2">
        <v>8475</v>
      </c>
      <c r="BM281" s="2">
        <v>8649</v>
      </c>
      <c r="BN281" s="2">
        <v>8633</v>
      </c>
      <c r="BO281" s="2">
        <v>8560</v>
      </c>
      <c r="BP281" s="2">
        <v>8601</v>
      </c>
      <c r="BQ281" s="2">
        <v>8356</v>
      </c>
      <c r="BR281" s="2">
        <v>8460</v>
      </c>
      <c r="BS281" s="2">
        <v>8308</v>
      </c>
      <c r="BT281" s="2">
        <v>8237</v>
      </c>
      <c r="BU281" s="2">
        <v>8186</v>
      </c>
      <c r="BV281" s="2">
        <v>8072</v>
      </c>
      <c r="BW281" s="2">
        <v>8089</v>
      </c>
      <c r="BX281" s="2">
        <v>8130</v>
      </c>
      <c r="BY281" s="2">
        <v>8168</v>
      </c>
      <c r="BZ281" s="2">
        <v>8195</v>
      </c>
      <c r="CA281" s="2">
        <v>8227</v>
      </c>
      <c r="CB281" s="2">
        <v>8254</v>
      </c>
      <c r="CC281" s="2">
        <v>8283</v>
      </c>
      <c r="CD281" s="2">
        <v>8318</v>
      </c>
    </row>
    <row r="282" spans="1:82" x14ac:dyDescent="0.25">
      <c r="A282" s="2" t="str">
        <f>"45 jaar"</f>
        <v>45 jaar</v>
      </c>
      <c r="B282" s="2">
        <v>5699</v>
      </c>
      <c r="C282" s="2">
        <v>6392</v>
      </c>
      <c r="D282" s="2">
        <v>6455</v>
      </c>
      <c r="E282" s="2">
        <v>6239</v>
      </c>
      <c r="F282" s="2">
        <v>6192</v>
      </c>
      <c r="G282" s="2">
        <v>6387</v>
      </c>
      <c r="H282" s="2">
        <v>6137</v>
      </c>
      <c r="I282" s="2">
        <v>6388</v>
      </c>
      <c r="J282" s="2">
        <v>6330</v>
      </c>
      <c r="K282" s="2">
        <v>6347</v>
      </c>
      <c r="L282" s="2">
        <v>6462</v>
      </c>
      <c r="M282" s="2">
        <v>6601</v>
      </c>
      <c r="N282" s="2">
        <v>6620</v>
      </c>
      <c r="O282" s="2">
        <v>6610</v>
      </c>
      <c r="P282" s="2">
        <v>6811</v>
      </c>
      <c r="Q282" s="2">
        <v>7002</v>
      </c>
      <c r="R282" s="2">
        <v>6763</v>
      </c>
      <c r="S282" s="2">
        <v>6851</v>
      </c>
      <c r="T282" s="2">
        <v>7049</v>
      </c>
      <c r="U282" s="2">
        <v>7352</v>
      </c>
      <c r="V282" s="2">
        <v>7461</v>
      </c>
      <c r="W282" s="2">
        <v>7408</v>
      </c>
      <c r="X282" s="2">
        <v>7335</v>
      </c>
      <c r="Y282" s="2">
        <v>7722</v>
      </c>
      <c r="Z282" s="2">
        <v>7953</v>
      </c>
      <c r="AA282" s="2">
        <v>8063</v>
      </c>
      <c r="AB282" s="2">
        <v>7967</v>
      </c>
      <c r="AC282" s="2">
        <v>8125</v>
      </c>
      <c r="AD282" s="2">
        <v>8073</v>
      </c>
      <c r="AE282" s="2">
        <v>8143</v>
      </c>
      <c r="AF282" s="2">
        <v>8032</v>
      </c>
      <c r="AG282" s="2">
        <v>8429</v>
      </c>
      <c r="AH282" s="2">
        <v>8554</v>
      </c>
      <c r="AI282" s="2">
        <v>8636</v>
      </c>
      <c r="AJ282" s="2">
        <v>8578</v>
      </c>
      <c r="AK282" s="2">
        <v>8876</v>
      </c>
      <c r="AL282" s="2">
        <v>8433</v>
      </c>
      <c r="AM282" s="2">
        <v>8405</v>
      </c>
      <c r="AN282" s="2">
        <v>8202</v>
      </c>
      <c r="AO282" s="2">
        <v>8253</v>
      </c>
      <c r="AP282" s="2">
        <v>8048</v>
      </c>
      <c r="AQ282" s="2">
        <v>8174</v>
      </c>
      <c r="AR282" s="2">
        <v>8225</v>
      </c>
      <c r="AS282" s="2">
        <v>8115</v>
      </c>
      <c r="AT282" s="2">
        <v>8099</v>
      </c>
      <c r="AU282" s="2">
        <v>8114</v>
      </c>
      <c r="AV282" s="2">
        <v>8115</v>
      </c>
      <c r="AW282" s="2">
        <v>8078</v>
      </c>
      <c r="AX282" s="2">
        <v>7958</v>
      </c>
      <c r="AY282" s="2">
        <v>7724</v>
      </c>
      <c r="AZ282" s="2">
        <v>7768</v>
      </c>
      <c r="BA282" s="2">
        <v>7826</v>
      </c>
      <c r="BB282" s="2">
        <v>7797</v>
      </c>
      <c r="BC282" s="2">
        <v>7774</v>
      </c>
      <c r="BD282" s="2">
        <v>7943</v>
      </c>
      <c r="BE282" s="2">
        <v>7864</v>
      </c>
      <c r="BF282" s="2">
        <v>7976</v>
      </c>
      <c r="BG282" s="2">
        <v>7966</v>
      </c>
      <c r="BH282" s="2">
        <v>8036</v>
      </c>
      <c r="BI282" s="2">
        <v>8162</v>
      </c>
      <c r="BJ282" s="2">
        <v>8258</v>
      </c>
      <c r="BK282" s="2">
        <v>8324</v>
      </c>
      <c r="BL282" s="2">
        <v>8420</v>
      </c>
      <c r="BM282" s="2">
        <v>8401</v>
      </c>
      <c r="BN282" s="2">
        <v>8571</v>
      </c>
      <c r="BO282" s="2">
        <v>8557</v>
      </c>
      <c r="BP282" s="2">
        <v>8487</v>
      </c>
      <c r="BQ282" s="2">
        <v>8525</v>
      </c>
      <c r="BR282" s="2">
        <v>8281</v>
      </c>
      <c r="BS282" s="2">
        <v>8386</v>
      </c>
      <c r="BT282" s="2">
        <v>8234</v>
      </c>
      <c r="BU282" s="2">
        <v>8163</v>
      </c>
      <c r="BV282" s="2">
        <v>8114</v>
      </c>
      <c r="BW282" s="2">
        <v>8000</v>
      </c>
      <c r="BX282" s="2">
        <v>8016</v>
      </c>
      <c r="BY282" s="2">
        <v>8055</v>
      </c>
      <c r="BZ282" s="2">
        <v>8095</v>
      </c>
      <c r="CA282" s="2">
        <v>8122</v>
      </c>
      <c r="CB282" s="2">
        <v>8154</v>
      </c>
      <c r="CC282" s="2">
        <v>8180</v>
      </c>
      <c r="CD282" s="2">
        <v>8208</v>
      </c>
    </row>
    <row r="283" spans="1:82" x14ac:dyDescent="0.25">
      <c r="A283" s="2" t="str">
        <f>"46 jaar"</f>
        <v>46 jaar</v>
      </c>
      <c r="B283" s="2">
        <v>5928</v>
      </c>
      <c r="C283" s="2">
        <v>5594</v>
      </c>
      <c r="D283" s="2">
        <v>6328</v>
      </c>
      <c r="E283" s="2">
        <v>6398</v>
      </c>
      <c r="F283" s="2">
        <v>6238</v>
      </c>
      <c r="G283" s="2">
        <v>6143</v>
      </c>
      <c r="H283" s="2">
        <v>6331</v>
      </c>
      <c r="I283" s="2">
        <v>6086</v>
      </c>
      <c r="J283" s="2">
        <v>6372</v>
      </c>
      <c r="K283" s="2">
        <v>6305</v>
      </c>
      <c r="L283" s="2">
        <v>6317</v>
      </c>
      <c r="M283" s="2">
        <v>6482</v>
      </c>
      <c r="N283" s="2">
        <v>6602</v>
      </c>
      <c r="O283" s="2">
        <v>6590</v>
      </c>
      <c r="P283" s="2">
        <v>6577</v>
      </c>
      <c r="Q283" s="2">
        <v>6761</v>
      </c>
      <c r="R283" s="2">
        <v>7013</v>
      </c>
      <c r="S283" s="2">
        <v>6771</v>
      </c>
      <c r="T283" s="2">
        <v>6853</v>
      </c>
      <c r="U283" s="2">
        <v>7071</v>
      </c>
      <c r="V283" s="2">
        <v>7433</v>
      </c>
      <c r="W283" s="2">
        <v>7508</v>
      </c>
      <c r="X283" s="2">
        <v>7429</v>
      </c>
      <c r="Y283" s="2">
        <v>7288</v>
      </c>
      <c r="Z283" s="2">
        <v>7686</v>
      </c>
      <c r="AA283" s="2">
        <v>7882</v>
      </c>
      <c r="AB283" s="2">
        <v>7959</v>
      </c>
      <c r="AC283" s="2">
        <v>7882</v>
      </c>
      <c r="AD283" s="2">
        <v>8046</v>
      </c>
      <c r="AE283" s="2">
        <v>7995</v>
      </c>
      <c r="AF283" s="2">
        <v>8056</v>
      </c>
      <c r="AG283" s="2">
        <v>7940</v>
      </c>
      <c r="AH283" s="2">
        <v>8325</v>
      </c>
      <c r="AI283" s="2">
        <v>8435</v>
      </c>
      <c r="AJ283" s="2">
        <v>8511</v>
      </c>
      <c r="AK283" s="2">
        <v>8446</v>
      </c>
      <c r="AL283" s="2">
        <v>8736</v>
      </c>
      <c r="AM283" s="2">
        <v>8304</v>
      </c>
      <c r="AN283" s="2">
        <v>8273</v>
      </c>
      <c r="AO283" s="2">
        <v>8078</v>
      </c>
      <c r="AP283" s="2">
        <v>8130</v>
      </c>
      <c r="AQ283" s="2">
        <v>7923</v>
      </c>
      <c r="AR283" s="2">
        <v>8055</v>
      </c>
      <c r="AS283" s="2">
        <v>8106</v>
      </c>
      <c r="AT283" s="2">
        <v>7999</v>
      </c>
      <c r="AU283" s="2">
        <v>7987</v>
      </c>
      <c r="AV283" s="2">
        <v>8005</v>
      </c>
      <c r="AW283" s="2">
        <v>8007</v>
      </c>
      <c r="AX283" s="2">
        <v>7970</v>
      </c>
      <c r="AY283" s="2">
        <v>7854</v>
      </c>
      <c r="AZ283" s="2">
        <v>7620</v>
      </c>
      <c r="BA283" s="2">
        <v>7664</v>
      </c>
      <c r="BB283" s="2">
        <v>7723</v>
      </c>
      <c r="BC283" s="2">
        <v>7693</v>
      </c>
      <c r="BD283" s="2">
        <v>7668</v>
      </c>
      <c r="BE283" s="2">
        <v>7839</v>
      </c>
      <c r="BF283" s="2">
        <v>7761</v>
      </c>
      <c r="BG283" s="2">
        <v>7872</v>
      </c>
      <c r="BH283" s="2">
        <v>7862</v>
      </c>
      <c r="BI283" s="2">
        <v>7932</v>
      </c>
      <c r="BJ283" s="2">
        <v>8059</v>
      </c>
      <c r="BK283" s="2">
        <v>8154</v>
      </c>
      <c r="BL283" s="2">
        <v>8219</v>
      </c>
      <c r="BM283" s="2">
        <v>8317</v>
      </c>
      <c r="BN283" s="2">
        <v>8296</v>
      </c>
      <c r="BO283" s="2">
        <v>8467</v>
      </c>
      <c r="BP283" s="2">
        <v>8451</v>
      </c>
      <c r="BQ283" s="2">
        <v>8381</v>
      </c>
      <c r="BR283" s="2">
        <v>8421</v>
      </c>
      <c r="BS283" s="2">
        <v>8177</v>
      </c>
      <c r="BT283" s="2">
        <v>8280</v>
      </c>
      <c r="BU283" s="2">
        <v>8131</v>
      </c>
      <c r="BV283" s="2">
        <v>8058</v>
      </c>
      <c r="BW283" s="2">
        <v>8010</v>
      </c>
      <c r="BX283" s="2">
        <v>7896</v>
      </c>
      <c r="BY283" s="2">
        <v>7909</v>
      </c>
      <c r="BZ283" s="2">
        <v>7950</v>
      </c>
      <c r="CA283" s="2">
        <v>7989</v>
      </c>
      <c r="CB283" s="2">
        <v>8016</v>
      </c>
      <c r="CC283" s="2">
        <v>8049</v>
      </c>
      <c r="CD283" s="2">
        <v>8075</v>
      </c>
    </row>
    <row r="284" spans="1:82" x14ac:dyDescent="0.25">
      <c r="A284" s="2" t="str">
        <f>"47 jaar"</f>
        <v>47 jaar</v>
      </c>
      <c r="B284" s="2">
        <v>5642</v>
      </c>
      <c r="C284" s="2">
        <v>5847</v>
      </c>
      <c r="D284" s="2">
        <v>5525</v>
      </c>
      <c r="E284" s="2">
        <v>6267</v>
      </c>
      <c r="F284" s="2">
        <v>6340</v>
      </c>
      <c r="G284" s="2">
        <v>6173</v>
      </c>
      <c r="H284" s="2">
        <v>6084</v>
      </c>
      <c r="I284" s="2">
        <v>6300</v>
      </c>
      <c r="J284" s="2">
        <v>6009</v>
      </c>
      <c r="K284" s="2">
        <v>6349</v>
      </c>
      <c r="L284" s="2">
        <v>6261</v>
      </c>
      <c r="M284" s="2">
        <v>6330</v>
      </c>
      <c r="N284" s="2">
        <v>6466</v>
      </c>
      <c r="O284" s="2">
        <v>6547</v>
      </c>
      <c r="P284" s="2">
        <v>6517</v>
      </c>
      <c r="Q284" s="2">
        <v>6544</v>
      </c>
      <c r="R284" s="2">
        <v>6740</v>
      </c>
      <c r="S284" s="2">
        <v>7006</v>
      </c>
      <c r="T284" s="2">
        <v>6783</v>
      </c>
      <c r="U284" s="2">
        <v>6883</v>
      </c>
      <c r="V284" s="2">
        <v>7127</v>
      </c>
      <c r="W284" s="2">
        <v>7434</v>
      </c>
      <c r="X284" s="2">
        <v>7462</v>
      </c>
      <c r="Y284" s="2">
        <v>7354</v>
      </c>
      <c r="Z284" s="2">
        <v>7298</v>
      </c>
      <c r="AA284" s="2">
        <v>7690</v>
      </c>
      <c r="AB284" s="2">
        <v>7785</v>
      </c>
      <c r="AC284" s="2">
        <v>7908</v>
      </c>
      <c r="AD284" s="2">
        <v>7829</v>
      </c>
      <c r="AE284" s="2">
        <v>7987</v>
      </c>
      <c r="AF284" s="2">
        <v>7940</v>
      </c>
      <c r="AG284" s="2">
        <v>7989</v>
      </c>
      <c r="AH284" s="2">
        <v>7867</v>
      </c>
      <c r="AI284" s="2">
        <v>8240</v>
      </c>
      <c r="AJ284" s="2">
        <v>8338</v>
      </c>
      <c r="AK284" s="2">
        <v>8409</v>
      </c>
      <c r="AL284" s="2">
        <v>8341</v>
      </c>
      <c r="AM284" s="2">
        <v>8628</v>
      </c>
      <c r="AN284" s="2">
        <v>8207</v>
      </c>
      <c r="AO284" s="2">
        <v>8176</v>
      </c>
      <c r="AP284" s="2">
        <v>7983</v>
      </c>
      <c r="AQ284" s="2">
        <v>8037</v>
      </c>
      <c r="AR284" s="2">
        <v>7836</v>
      </c>
      <c r="AS284" s="2">
        <v>7971</v>
      </c>
      <c r="AT284" s="2">
        <v>8022</v>
      </c>
      <c r="AU284" s="2">
        <v>7917</v>
      </c>
      <c r="AV284" s="2">
        <v>7906</v>
      </c>
      <c r="AW284" s="2">
        <v>7923</v>
      </c>
      <c r="AX284" s="2">
        <v>7926</v>
      </c>
      <c r="AY284" s="2">
        <v>7889</v>
      </c>
      <c r="AZ284" s="2">
        <v>7775</v>
      </c>
      <c r="BA284" s="2">
        <v>7542</v>
      </c>
      <c r="BB284" s="2">
        <v>7587</v>
      </c>
      <c r="BC284" s="2">
        <v>7645</v>
      </c>
      <c r="BD284" s="2">
        <v>7615</v>
      </c>
      <c r="BE284" s="2">
        <v>7591</v>
      </c>
      <c r="BF284" s="2">
        <v>7762</v>
      </c>
      <c r="BG284" s="2">
        <v>7684</v>
      </c>
      <c r="BH284" s="2">
        <v>7794</v>
      </c>
      <c r="BI284" s="2">
        <v>7783</v>
      </c>
      <c r="BJ284" s="2">
        <v>7853</v>
      </c>
      <c r="BK284" s="2">
        <v>7983</v>
      </c>
      <c r="BL284" s="2">
        <v>8075</v>
      </c>
      <c r="BM284" s="2">
        <v>8138</v>
      </c>
      <c r="BN284" s="2">
        <v>8237</v>
      </c>
      <c r="BO284" s="2">
        <v>8215</v>
      </c>
      <c r="BP284" s="2">
        <v>8382</v>
      </c>
      <c r="BQ284" s="2">
        <v>8366</v>
      </c>
      <c r="BR284" s="2">
        <v>8298</v>
      </c>
      <c r="BS284" s="2">
        <v>8338</v>
      </c>
      <c r="BT284" s="2">
        <v>8094</v>
      </c>
      <c r="BU284" s="2">
        <v>8198</v>
      </c>
      <c r="BV284" s="2">
        <v>8050</v>
      </c>
      <c r="BW284" s="2">
        <v>7978</v>
      </c>
      <c r="BX284" s="2">
        <v>7930</v>
      </c>
      <c r="BY284" s="2">
        <v>7817</v>
      </c>
      <c r="BZ284" s="2">
        <v>7830</v>
      </c>
      <c r="CA284" s="2">
        <v>7872</v>
      </c>
      <c r="CB284" s="2">
        <v>7911</v>
      </c>
      <c r="CC284" s="2">
        <v>7937</v>
      </c>
      <c r="CD284" s="2">
        <v>7968</v>
      </c>
    </row>
    <row r="285" spans="1:82" x14ac:dyDescent="0.25">
      <c r="A285" s="2" t="str">
        <f>"48 jaar"</f>
        <v>48 jaar</v>
      </c>
      <c r="B285" s="2">
        <v>4984</v>
      </c>
      <c r="C285" s="2">
        <v>5545</v>
      </c>
      <c r="D285" s="2">
        <v>5822</v>
      </c>
      <c r="E285" s="2">
        <v>5498</v>
      </c>
      <c r="F285" s="2">
        <v>6231</v>
      </c>
      <c r="G285" s="2">
        <v>6297</v>
      </c>
      <c r="H285" s="2">
        <v>6169</v>
      </c>
      <c r="I285" s="2">
        <v>6029</v>
      </c>
      <c r="J285" s="2">
        <v>6254</v>
      </c>
      <c r="K285" s="2">
        <v>5973</v>
      </c>
      <c r="L285" s="2">
        <v>6331</v>
      </c>
      <c r="M285" s="2">
        <v>6237</v>
      </c>
      <c r="N285" s="2">
        <v>6301</v>
      </c>
      <c r="O285" s="2">
        <v>6449</v>
      </c>
      <c r="P285" s="2">
        <v>6457</v>
      </c>
      <c r="Q285" s="2">
        <v>6493</v>
      </c>
      <c r="R285" s="2">
        <v>6544</v>
      </c>
      <c r="S285" s="2">
        <v>6752</v>
      </c>
      <c r="T285" s="2">
        <v>6994</v>
      </c>
      <c r="U285" s="2">
        <v>6841</v>
      </c>
      <c r="V285" s="2">
        <v>6940</v>
      </c>
      <c r="W285" s="2">
        <v>7153</v>
      </c>
      <c r="X285" s="2">
        <v>7437</v>
      </c>
      <c r="Y285" s="2">
        <v>7395</v>
      </c>
      <c r="Z285" s="2">
        <v>7346</v>
      </c>
      <c r="AA285" s="2">
        <v>7231</v>
      </c>
      <c r="AB285" s="2">
        <v>7655</v>
      </c>
      <c r="AC285" s="2">
        <v>7731</v>
      </c>
      <c r="AD285" s="2">
        <v>7867</v>
      </c>
      <c r="AE285" s="2">
        <v>7788</v>
      </c>
      <c r="AF285" s="2">
        <v>7942</v>
      </c>
      <c r="AG285" s="2">
        <v>7892</v>
      </c>
      <c r="AH285" s="2">
        <v>7929</v>
      </c>
      <c r="AI285" s="2">
        <v>7804</v>
      </c>
      <c r="AJ285" s="2">
        <v>8167</v>
      </c>
      <c r="AK285" s="2">
        <v>8257</v>
      </c>
      <c r="AL285" s="2">
        <v>8323</v>
      </c>
      <c r="AM285" s="2">
        <v>8257</v>
      </c>
      <c r="AN285" s="2">
        <v>8542</v>
      </c>
      <c r="AO285" s="2">
        <v>8127</v>
      </c>
      <c r="AP285" s="2">
        <v>8097</v>
      </c>
      <c r="AQ285" s="2">
        <v>7907</v>
      </c>
      <c r="AR285" s="2">
        <v>7963</v>
      </c>
      <c r="AS285" s="2">
        <v>7766</v>
      </c>
      <c r="AT285" s="2">
        <v>7900</v>
      </c>
      <c r="AU285" s="2">
        <v>7951</v>
      </c>
      <c r="AV285" s="2">
        <v>7849</v>
      </c>
      <c r="AW285" s="2">
        <v>7841</v>
      </c>
      <c r="AX285" s="2">
        <v>7859</v>
      </c>
      <c r="AY285" s="2">
        <v>7861</v>
      </c>
      <c r="AZ285" s="2">
        <v>7824</v>
      </c>
      <c r="BA285" s="2">
        <v>7714</v>
      </c>
      <c r="BB285" s="2">
        <v>7483</v>
      </c>
      <c r="BC285" s="2">
        <v>7526</v>
      </c>
      <c r="BD285" s="2">
        <v>7584</v>
      </c>
      <c r="BE285" s="2">
        <v>7555</v>
      </c>
      <c r="BF285" s="2">
        <v>7532</v>
      </c>
      <c r="BG285" s="2">
        <v>7703</v>
      </c>
      <c r="BH285" s="2">
        <v>7626</v>
      </c>
      <c r="BI285" s="2">
        <v>7737</v>
      </c>
      <c r="BJ285" s="2">
        <v>7726</v>
      </c>
      <c r="BK285" s="2">
        <v>7795</v>
      </c>
      <c r="BL285" s="2">
        <v>7920</v>
      </c>
      <c r="BM285" s="2">
        <v>8012</v>
      </c>
      <c r="BN285" s="2">
        <v>8075</v>
      </c>
      <c r="BO285" s="2">
        <v>8175</v>
      </c>
      <c r="BP285" s="2">
        <v>8153</v>
      </c>
      <c r="BQ285" s="2">
        <v>8319</v>
      </c>
      <c r="BR285" s="2">
        <v>8303</v>
      </c>
      <c r="BS285" s="2">
        <v>8236</v>
      </c>
      <c r="BT285" s="2">
        <v>8275</v>
      </c>
      <c r="BU285" s="2">
        <v>8030</v>
      </c>
      <c r="BV285" s="2">
        <v>8135</v>
      </c>
      <c r="BW285" s="2">
        <v>7986</v>
      </c>
      <c r="BX285" s="2">
        <v>7914</v>
      </c>
      <c r="BY285" s="2">
        <v>7870</v>
      </c>
      <c r="BZ285" s="2">
        <v>7759</v>
      </c>
      <c r="CA285" s="2">
        <v>7770</v>
      </c>
      <c r="CB285" s="2">
        <v>7811</v>
      </c>
      <c r="CC285" s="2">
        <v>7849</v>
      </c>
      <c r="CD285" s="2">
        <v>7875</v>
      </c>
    </row>
    <row r="286" spans="1:82" x14ac:dyDescent="0.25">
      <c r="A286" s="2" t="str">
        <f>"49 jaar"</f>
        <v>49 jaar</v>
      </c>
      <c r="B286" s="2">
        <v>4562</v>
      </c>
      <c r="C286" s="2">
        <v>4930</v>
      </c>
      <c r="D286" s="2">
        <v>5484</v>
      </c>
      <c r="E286" s="2">
        <v>5790</v>
      </c>
      <c r="F286" s="2">
        <v>5445</v>
      </c>
      <c r="G286" s="2">
        <v>6168</v>
      </c>
      <c r="H286" s="2">
        <v>6254</v>
      </c>
      <c r="I286" s="2">
        <v>6129</v>
      </c>
      <c r="J286" s="2">
        <v>5951</v>
      </c>
      <c r="K286" s="2">
        <v>6207</v>
      </c>
      <c r="L286" s="2">
        <v>5907</v>
      </c>
      <c r="M286" s="2">
        <v>6332</v>
      </c>
      <c r="N286" s="2">
        <v>6217</v>
      </c>
      <c r="O286" s="2">
        <v>6284</v>
      </c>
      <c r="P286" s="2">
        <v>6413</v>
      </c>
      <c r="Q286" s="2">
        <v>6425</v>
      </c>
      <c r="R286" s="2">
        <v>6410</v>
      </c>
      <c r="S286" s="2">
        <v>6562</v>
      </c>
      <c r="T286" s="2">
        <v>6727</v>
      </c>
      <c r="U286" s="2">
        <v>7066</v>
      </c>
      <c r="V286" s="2">
        <v>6865</v>
      </c>
      <c r="W286" s="2">
        <v>6968</v>
      </c>
      <c r="X286" s="2">
        <v>7134</v>
      </c>
      <c r="Y286" s="2">
        <v>7368</v>
      </c>
      <c r="Z286" s="2">
        <v>7328</v>
      </c>
      <c r="AA286" s="2">
        <v>7324</v>
      </c>
      <c r="AB286" s="2">
        <v>7164</v>
      </c>
      <c r="AC286" s="2">
        <v>7594</v>
      </c>
      <c r="AD286" s="2">
        <v>7669</v>
      </c>
      <c r="AE286" s="2">
        <v>7804</v>
      </c>
      <c r="AF286" s="2">
        <v>7723</v>
      </c>
      <c r="AG286" s="2">
        <v>7871</v>
      </c>
      <c r="AH286" s="2">
        <v>7819</v>
      </c>
      <c r="AI286" s="2">
        <v>7847</v>
      </c>
      <c r="AJ286" s="2">
        <v>7719</v>
      </c>
      <c r="AK286" s="2">
        <v>8072</v>
      </c>
      <c r="AL286" s="2">
        <v>8152</v>
      </c>
      <c r="AM286" s="2">
        <v>8216</v>
      </c>
      <c r="AN286" s="2">
        <v>8153</v>
      </c>
      <c r="AO286" s="2">
        <v>8431</v>
      </c>
      <c r="AP286" s="2">
        <v>8031</v>
      </c>
      <c r="AQ286" s="2">
        <v>8003</v>
      </c>
      <c r="AR286" s="2">
        <v>7816</v>
      </c>
      <c r="AS286" s="2">
        <v>7872</v>
      </c>
      <c r="AT286" s="2">
        <v>7678</v>
      </c>
      <c r="AU286" s="2">
        <v>7813</v>
      </c>
      <c r="AV286" s="2">
        <v>7865</v>
      </c>
      <c r="AW286" s="2">
        <v>7762</v>
      </c>
      <c r="AX286" s="2">
        <v>7759</v>
      </c>
      <c r="AY286" s="2">
        <v>7773</v>
      </c>
      <c r="AZ286" s="2">
        <v>7778</v>
      </c>
      <c r="BA286" s="2">
        <v>7741</v>
      </c>
      <c r="BB286" s="2">
        <v>7633</v>
      </c>
      <c r="BC286" s="2">
        <v>7408</v>
      </c>
      <c r="BD286" s="2">
        <v>7449</v>
      </c>
      <c r="BE286" s="2">
        <v>7508</v>
      </c>
      <c r="BF286" s="2">
        <v>7479</v>
      </c>
      <c r="BG286" s="2">
        <v>7457</v>
      </c>
      <c r="BH286" s="2">
        <v>7625</v>
      </c>
      <c r="BI286" s="2">
        <v>7548</v>
      </c>
      <c r="BJ286" s="2">
        <v>7658</v>
      </c>
      <c r="BK286" s="2">
        <v>7648</v>
      </c>
      <c r="BL286" s="2">
        <v>7716</v>
      </c>
      <c r="BM286" s="2">
        <v>7841</v>
      </c>
      <c r="BN286" s="2">
        <v>7930</v>
      </c>
      <c r="BO286" s="2">
        <v>7993</v>
      </c>
      <c r="BP286" s="2">
        <v>8091</v>
      </c>
      <c r="BQ286" s="2">
        <v>8068</v>
      </c>
      <c r="BR286" s="2">
        <v>8232</v>
      </c>
      <c r="BS286" s="2">
        <v>8217</v>
      </c>
      <c r="BT286" s="2">
        <v>8151</v>
      </c>
      <c r="BU286" s="2">
        <v>8188</v>
      </c>
      <c r="BV286" s="2">
        <v>7950</v>
      </c>
      <c r="BW286" s="2">
        <v>8053</v>
      </c>
      <c r="BX286" s="2">
        <v>7906</v>
      </c>
      <c r="BY286" s="2">
        <v>7837</v>
      </c>
      <c r="BZ286" s="2">
        <v>7793</v>
      </c>
      <c r="CA286" s="2">
        <v>7681</v>
      </c>
      <c r="CB286" s="2">
        <v>7689</v>
      </c>
      <c r="CC286" s="2">
        <v>7730</v>
      </c>
      <c r="CD286" s="2">
        <v>7768</v>
      </c>
    </row>
    <row r="287" spans="1:82" x14ac:dyDescent="0.25">
      <c r="A287" s="2" t="str">
        <f>"50 jaar"</f>
        <v>50 jaar</v>
      </c>
      <c r="B287" s="2">
        <v>5165</v>
      </c>
      <c r="C287" s="2">
        <v>4497</v>
      </c>
      <c r="D287" s="2">
        <v>4875</v>
      </c>
      <c r="E287" s="2">
        <v>5439</v>
      </c>
      <c r="F287" s="2">
        <v>5750</v>
      </c>
      <c r="G287" s="2">
        <v>5389</v>
      </c>
      <c r="H287" s="2">
        <v>6107</v>
      </c>
      <c r="I287" s="2">
        <v>6213</v>
      </c>
      <c r="J287" s="2">
        <v>6081</v>
      </c>
      <c r="K287" s="2">
        <v>5911</v>
      </c>
      <c r="L287" s="2">
        <v>6147</v>
      </c>
      <c r="M287" s="2">
        <v>5867</v>
      </c>
      <c r="N287" s="2">
        <v>6289</v>
      </c>
      <c r="O287" s="2">
        <v>6183</v>
      </c>
      <c r="P287" s="2">
        <v>6245</v>
      </c>
      <c r="Q287" s="2">
        <v>6361</v>
      </c>
      <c r="R287" s="2">
        <v>6369</v>
      </c>
      <c r="S287" s="2">
        <v>6411</v>
      </c>
      <c r="T287" s="2">
        <v>6546</v>
      </c>
      <c r="U287" s="2">
        <v>6797</v>
      </c>
      <c r="V287" s="2">
        <v>7119</v>
      </c>
      <c r="W287" s="2">
        <v>6908</v>
      </c>
      <c r="X287" s="2">
        <v>6965</v>
      </c>
      <c r="Y287" s="2">
        <v>7137</v>
      </c>
      <c r="Z287" s="2">
        <v>7311</v>
      </c>
      <c r="AA287" s="2">
        <v>7319</v>
      </c>
      <c r="AB287" s="2">
        <v>7267</v>
      </c>
      <c r="AC287" s="2">
        <v>7135</v>
      </c>
      <c r="AD287" s="2">
        <v>7545</v>
      </c>
      <c r="AE287" s="2">
        <v>7619</v>
      </c>
      <c r="AF287" s="2">
        <v>7755</v>
      </c>
      <c r="AG287" s="2">
        <v>7668</v>
      </c>
      <c r="AH287" s="2">
        <v>7808</v>
      </c>
      <c r="AI287" s="2">
        <v>7753</v>
      </c>
      <c r="AJ287" s="2">
        <v>7770</v>
      </c>
      <c r="AK287" s="2">
        <v>7639</v>
      </c>
      <c r="AL287" s="2">
        <v>7985</v>
      </c>
      <c r="AM287" s="2">
        <v>8062</v>
      </c>
      <c r="AN287" s="2">
        <v>8125</v>
      </c>
      <c r="AO287" s="2">
        <v>8065</v>
      </c>
      <c r="AP287" s="2">
        <v>8339</v>
      </c>
      <c r="AQ287" s="2">
        <v>7953</v>
      </c>
      <c r="AR287" s="2">
        <v>7923</v>
      </c>
      <c r="AS287" s="2">
        <v>7738</v>
      </c>
      <c r="AT287" s="2">
        <v>7797</v>
      </c>
      <c r="AU287" s="2">
        <v>7607</v>
      </c>
      <c r="AV287" s="2">
        <v>7742</v>
      </c>
      <c r="AW287" s="2">
        <v>7796</v>
      </c>
      <c r="AX287" s="2">
        <v>7692</v>
      </c>
      <c r="AY287" s="2">
        <v>7685</v>
      </c>
      <c r="AZ287" s="2">
        <v>7702</v>
      </c>
      <c r="BA287" s="2">
        <v>7706</v>
      </c>
      <c r="BB287" s="2">
        <v>7671</v>
      </c>
      <c r="BC287" s="2">
        <v>7565</v>
      </c>
      <c r="BD287" s="2">
        <v>7342</v>
      </c>
      <c r="BE287" s="2">
        <v>7383</v>
      </c>
      <c r="BF287" s="2">
        <v>7442</v>
      </c>
      <c r="BG287" s="2">
        <v>7414</v>
      </c>
      <c r="BH287" s="2">
        <v>7393</v>
      </c>
      <c r="BI287" s="2">
        <v>7560</v>
      </c>
      <c r="BJ287" s="2">
        <v>7483</v>
      </c>
      <c r="BK287" s="2">
        <v>7590</v>
      </c>
      <c r="BL287" s="2">
        <v>7583</v>
      </c>
      <c r="BM287" s="2">
        <v>7651</v>
      </c>
      <c r="BN287" s="2">
        <v>7773</v>
      </c>
      <c r="BO287" s="2">
        <v>7863</v>
      </c>
      <c r="BP287" s="2">
        <v>7925</v>
      </c>
      <c r="BQ287" s="2">
        <v>8019</v>
      </c>
      <c r="BR287" s="2">
        <v>7996</v>
      </c>
      <c r="BS287" s="2">
        <v>8158</v>
      </c>
      <c r="BT287" s="2">
        <v>8145</v>
      </c>
      <c r="BU287" s="2">
        <v>8082</v>
      </c>
      <c r="BV287" s="2">
        <v>8117</v>
      </c>
      <c r="BW287" s="2">
        <v>7882</v>
      </c>
      <c r="BX287" s="2">
        <v>7986</v>
      </c>
      <c r="BY287" s="2">
        <v>7838</v>
      </c>
      <c r="BZ287" s="2">
        <v>7770</v>
      </c>
      <c r="CA287" s="2">
        <v>7725</v>
      </c>
      <c r="CB287" s="2">
        <v>7615</v>
      </c>
      <c r="CC287" s="2">
        <v>7621</v>
      </c>
      <c r="CD287" s="2">
        <v>7663</v>
      </c>
    </row>
    <row r="288" spans="1:82" x14ac:dyDescent="0.25">
      <c r="A288" s="2" t="str">
        <f>"51 jaar"</f>
        <v>51 jaar</v>
      </c>
      <c r="B288" s="2">
        <v>5355</v>
      </c>
      <c r="C288" s="2">
        <v>5081</v>
      </c>
      <c r="D288" s="2">
        <v>4470</v>
      </c>
      <c r="E288" s="2">
        <v>4828</v>
      </c>
      <c r="F288" s="2">
        <v>5420</v>
      </c>
      <c r="G288" s="2">
        <v>5700</v>
      </c>
      <c r="H288" s="2">
        <v>5359</v>
      </c>
      <c r="I288" s="2">
        <v>6043</v>
      </c>
      <c r="J288" s="2">
        <v>6160</v>
      </c>
      <c r="K288" s="2">
        <v>6000</v>
      </c>
      <c r="L288" s="2">
        <v>5888</v>
      </c>
      <c r="M288" s="2">
        <v>6146</v>
      </c>
      <c r="N288" s="2">
        <v>5815</v>
      </c>
      <c r="O288" s="2">
        <v>6250</v>
      </c>
      <c r="P288" s="2">
        <v>6141</v>
      </c>
      <c r="Q288" s="2">
        <v>6202</v>
      </c>
      <c r="R288" s="2">
        <v>6293</v>
      </c>
      <c r="S288" s="2">
        <v>6377</v>
      </c>
      <c r="T288" s="2">
        <v>6396</v>
      </c>
      <c r="U288" s="2">
        <v>6578</v>
      </c>
      <c r="V288" s="2">
        <v>6889</v>
      </c>
      <c r="W288" s="2">
        <v>7139</v>
      </c>
      <c r="X288" s="2">
        <v>6910</v>
      </c>
      <c r="Y288" s="2">
        <v>6916</v>
      </c>
      <c r="Z288" s="2">
        <v>7106</v>
      </c>
      <c r="AA288" s="2">
        <v>7283</v>
      </c>
      <c r="AB288" s="2">
        <v>7213</v>
      </c>
      <c r="AC288" s="2">
        <v>7250</v>
      </c>
      <c r="AD288" s="2">
        <v>7110</v>
      </c>
      <c r="AE288" s="2">
        <v>7511</v>
      </c>
      <c r="AF288" s="2">
        <v>7585</v>
      </c>
      <c r="AG288" s="2">
        <v>7714</v>
      </c>
      <c r="AH288" s="2">
        <v>7624</v>
      </c>
      <c r="AI288" s="2">
        <v>7756</v>
      </c>
      <c r="AJ288" s="2">
        <v>7700</v>
      </c>
      <c r="AK288" s="2">
        <v>7713</v>
      </c>
      <c r="AL288" s="2">
        <v>7580</v>
      </c>
      <c r="AM288" s="2">
        <v>7918</v>
      </c>
      <c r="AN288" s="2">
        <v>7996</v>
      </c>
      <c r="AO288" s="2">
        <v>8058</v>
      </c>
      <c r="AP288" s="2">
        <v>8000</v>
      </c>
      <c r="AQ288" s="2">
        <v>8269</v>
      </c>
      <c r="AR288" s="2">
        <v>7894</v>
      </c>
      <c r="AS288" s="2">
        <v>7863</v>
      </c>
      <c r="AT288" s="2">
        <v>7680</v>
      </c>
      <c r="AU288" s="2">
        <v>7744</v>
      </c>
      <c r="AV288" s="2">
        <v>7552</v>
      </c>
      <c r="AW288" s="2">
        <v>7687</v>
      </c>
      <c r="AX288" s="2">
        <v>7741</v>
      </c>
      <c r="AY288" s="2">
        <v>7640</v>
      </c>
      <c r="AZ288" s="2">
        <v>7633</v>
      </c>
      <c r="BA288" s="2">
        <v>7652</v>
      </c>
      <c r="BB288" s="2">
        <v>7655</v>
      </c>
      <c r="BC288" s="2">
        <v>7620</v>
      </c>
      <c r="BD288" s="2">
        <v>7515</v>
      </c>
      <c r="BE288" s="2">
        <v>7293</v>
      </c>
      <c r="BF288" s="2">
        <v>7334</v>
      </c>
      <c r="BG288" s="2">
        <v>7395</v>
      </c>
      <c r="BH288" s="2">
        <v>7365</v>
      </c>
      <c r="BI288" s="2">
        <v>7345</v>
      </c>
      <c r="BJ288" s="2">
        <v>7511</v>
      </c>
      <c r="BK288" s="2">
        <v>7435</v>
      </c>
      <c r="BL288" s="2">
        <v>7538</v>
      </c>
      <c r="BM288" s="2">
        <v>7533</v>
      </c>
      <c r="BN288" s="2">
        <v>7602</v>
      </c>
      <c r="BO288" s="2">
        <v>7723</v>
      </c>
      <c r="BP288" s="2">
        <v>7814</v>
      </c>
      <c r="BQ288" s="2">
        <v>7875</v>
      </c>
      <c r="BR288" s="2">
        <v>7967</v>
      </c>
      <c r="BS288" s="2">
        <v>7944</v>
      </c>
      <c r="BT288" s="2">
        <v>8105</v>
      </c>
      <c r="BU288" s="2">
        <v>8090</v>
      </c>
      <c r="BV288" s="2">
        <v>8030</v>
      </c>
      <c r="BW288" s="2">
        <v>8064</v>
      </c>
      <c r="BX288" s="2">
        <v>7833</v>
      </c>
      <c r="BY288" s="2">
        <v>7936</v>
      </c>
      <c r="BZ288" s="2">
        <v>7787</v>
      </c>
      <c r="CA288" s="2">
        <v>7718</v>
      </c>
      <c r="CB288" s="2">
        <v>7675</v>
      </c>
      <c r="CC288" s="2">
        <v>7569</v>
      </c>
      <c r="CD288" s="2">
        <v>7574</v>
      </c>
    </row>
    <row r="289" spans="1:82" x14ac:dyDescent="0.25">
      <c r="A289" s="2" t="str">
        <f>"52 jaar"</f>
        <v>52 jaar</v>
      </c>
      <c r="B289" s="2">
        <v>5237</v>
      </c>
      <c r="C289" s="2">
        <v>5288</v>
      </c>
      <c r="D289" s="2">
        <v>5028</v>
      </c>
      <c r="E289" s="2">
        <v>4401</v>
      </c>
      <c r="F289" s="2">
        <v>4794</v>
      </c>
      <c r="G289" s="2">
        <v>5360</v>
      </c>
      <c r="H289" s="2">
        <v>5618</v>
      </c>
      <c r="I289" s="2">
        <v>5290</v>
      </c>
      <c r="J289" s="2">
        <v>5943</v>
      </c>
      <c r="K289" s="2">
        <v>6088</v>
      </c>
      <c r="L289" s="2">
        <v>5949</v>
      </c>
      <c r="M289" s="2">
        <v>5853</v>
      </c>
      <c r="N289" s="2">
        <v>6125</v>
      </c>
      <c r="O289" s="2">
        <v>5786</v>
      </c>
      <c r="P289" s="2">
        <v>6202</v>
      </c>
      <c r="Q289" s="2">
        <v>6102</v>
      </c>
      <c r="R289" s="2">
        <v>6170</v>
      </c>
      <c r="S289" s="2">
        <v>6273</v>
      </c>
      <c r="T289" s="2">
        <v>6349</v>
      </c>
      <c r="U289" s="2">
        <v>6418</v>
      </c>
      <c r="V289" s="2">
        <v>6650</v>
      </c>
      <c r="W289" s="2">
        <v>6908</v>
      </c>
      <c r="X289" s="2">
        <v>7144</v>
      </c>
      <c r="Y289" s="2">
        <v>6866</v>
      </c>
      <c r="Z289" s="2">
        <v>6905</v>
      </c>
      <c r="AA289" s="2">
        <v>7073</v>
      </c>
      <c r="AB289" s="2">
        <v>7207</v>
      </c>
      <c r="AC289" s="2">
        <v>7147</v>
      </c>
      <c r="AD289" s="2">
        <v>7213</v>
      </c>
      <c r="AE289" s="2">
        <v>7073</v>
      </c>
      <c r="AF289" s="2">
        <v>7464</v>
      </c>
      <c r="AG289" s="2">
        <v>7535</v>
      </c>
      <c r="AH289" s="2">
        <v>7654</v>
      </c>
      <c r="AI289" s="2">
        <v>7563</v>
      </c>
      <c r="AJ289" s="2">
        <v>7685</v>
      </c>
      <c r="AK289" s="2">
        <v>7633</v>
      </c>
      <c r="AL289" s="2">
        <v>7635</v>
      </c>
      <c r="AM289" s="2">
        <v>7508</v>
      </c>
      <c r="AN289" s="2">
        <v>7839</v>
      </c>
      <c r="AO289" s="2">
        <v>7915</v>
      </c>
      <c r="AP289" s="2">
        <v>7977</v>
      </c>
      <c r="AQ289" s="2">
        <v>7921</v>
      </c>
      <c r="AR289" s="2">
        <v>8186</v>
      </c>
      <c r="AS289" s="2">
        <v>7819</v>
      </c>
      <c r="AT289" s="2">
        <v>7793</v>
      </c>
      <c r="AU289" s="2">
        <v>7613</v>
      </c>
      <c r="AV289" s="2">
        <v>7678</v>
      </c>
      <c r="AW289" s="2">
        <v>7487</v>
      </c>
      <c r="AX289" s="2">
        <v>7623</v>
      </c>
      <c r="AY289" s="2">
        <v>7674</v>
      </c>
      <c r="AZ289" s="2">
        <v>7577</v>
      </c>
      <c r="BA289" s="2">
        <v>7571</v>
      </c>
      <c r="BB289" s="2">
        <v>7590</v>
      </c>
      <c r="BC289" s="2">
        <v>7592</v>
      </c>
      <c r="BD289" s="2">
        <v>7557</v>
      </c>
      <c r="BE289" s="2">
        <v>7457</v>
      </c>
      <c r="BF289" s="2">
        <v>7235</v>
      </c>
      <c r="BG289" s="2">
        <v>7277</v>
      </c>
      <c r="BH289" s="2">
        <v>7337</v>
      </c>
      <c r="BI289" s="2">
        <v>7307</v>
      </c>
      <c r="BJ289" s="2">
        <v>7288</v>
      </c>
      <c r="BK289" s="2">
        <v>7453</v>
      </c>
      <c r="BL289" s="2">
        <v>7377</v>
      </c>
      <c r="BM289" s="2">
        <v>7480</v>
      </c>
      <c r="BN289" s="2">
        <v>7475</v>
      </c>
      <c r="BO289" s="2">
        <v>7544</v>
      </c>
      <c r="BP289" s="2">
        <v>7662</v>
      </c>
      <c r="BQ289" s="2">
        <v>7749</v>
      </c>
      <c r="BR289" s="2">
        <v>7808</v>
      </c>
      <c r="BS289" s="2">
        <v>7901</v>
      </c>
      <c r="BT289" s="2">
        <v>7878</v>
      </c>
      <c r="BU289" s="2">
        <v>8037</v>
      </c>
      <c r="BV289" s="2">
        <v>8022</v>
      </c>
      <c r="BW289" s="2">
        <v>7965</v>
      </c>
      <c r="BX289" s="2">
        <v>7998</v>
      </c>
      <c r="BY289" s="2">
        <v>7768</v>
      </c>
      <c r="BZ289" s="2">
        <v>7870</v>
      </c>
      <c r="CA289" s="2">
        <v>7725</v>
      </c>
      <c r="CB289" s="2">
        <v>7655</v>
      </c>
      <c r="CC289" s="2">
        <v>7616</v>
      </c>
      <c r="CD289" s="2">
        <v>7512</v>
      </c>
    </row>
    <row r="290" spans="1:82" x14ac:dyDescent="0.25">
      <c r="A290" s="2" t="str">
        <f>"53 jaar"</f>
        <v>53 jaar</v>
      </c>
      <c r="B290" s="2">
        <v>5208</v>
      </c>
      <c r="C290" s="2">
        <v>5159</v>
      </c>
      <c r="D290" s="2">
        <v>5227</v>
      </c>
      <c r="E290" s="2">
        <v>4971</v>
      </c>
      <c r="F290" s="2">
        <v>4339</v>
      </c>
      <c r="G290" s="2">
        <v>4763</v>
      </c>
      <c r="H290" s="2">
        <v>5295</v>
      </c>
      <c r="I290" s="2">
        <v>5554</v>
      </c>
      <c r="J290" s="2">
        <v>5236</v>
      </c>
      <c r="K290" s="2">
        <v>5915</v>
      </c>
      <c r="L290" s="2">
        <v>6028</v>
      </c>
      <c r="M290" s="2">
        <v>5903</v>
      </c>
      <c r="N290" s="2">
        <v>5835</v>
      </c>
      <c r="O290" s="2">
        <v>6082</v>
      </c>
      <c r="P290" s="2">
        <v>5736</v>
      </c>
      <c r="Q290" s="2">
        <v>6142</v>
      </c>
      <c r="R290" s="2">
        <v>6063</v>
      </c>
      <c r="S290" s="2">
        <v>6133</v>
      </c>
      <c r="T290" s="2">
        <v>6235</v>
      </c>
      <c r="U290" s="2">
        <v>6362</v>
      </c>
      <c r="V290" s="2">
        <v>6466</v>
      </c>
      <c r="W290" s="2">
        <v>6664</v>
      </c>
      <c r="X290" s="2">
        <v>6866</v>
      </c>
      <c r="Y290" s="2">
        <v>7084</v>
      </c>
      <c r="Z290" s="2">
        <v>6828</v>
      </c>
      <c r="AA290" s="2">
        <v>6866</v>
      </c>
      <c r="AB290" s="2">
        <v>6992</v>
      </c>
      <c r="AC290" s="2">
        <v>7161</v>
      </c>
      <c r="AD290" s="2">
        <v>7086</v>
      </c>
      <c r="AE290" s="2">
        <v>7150</v>
      </c>
      <c r="AF290" s="2">
        <v>7007</v>
      </c>
      <c r="AG290" s="2">
        <v>7387</v>
      </c>
      <c r="AH290" s="2">
        <v>7450</v>
      </c>
      <c r="AI290" s="2">
        <v>7566</v>
      </c>
      <c r="AJ290" s="2">
        <v>7467</v>
      </c>
      <c r="AK290" s="2">
        <v>7584</v>
      </c>
      <c r="AL290" s="2">
        <v>7531</v>
      </c>
      <c r="AM290" s="2">
        <v>7530</v>
      </c>
      <c r="AN290" s="2">
        <v>7407</v>
      </c>
      <c r="AO290" s="2">
        <v>7735</v>
      </c>
      <c r="AP290" s="2">
        <v>7810</v>
      </c>
      <c r="AQ290" s="2">
        <v>7873</v>
      </c>
      <c r="AR290" s="2">
        <v>7821</v>
      </c>
      <c r="AS290" s="2">
        <v>8084</v>
      </c>
      <c r="AT290" s="2">
        <v>7723</v>
      </c>
      <c r="AU290" s="2">
        <v>7698</v>
      </c>
      <c r="AV290" s="2">
        <v>7518</v>
      </c>
      <c r="AW290" s="2">
        <v>7586</v>
      </c>
      <c r="AX290" s="2">
        <v>7395</v>
      </c>
      <c r="AY290" s="2">
        <v>7532</v>
      </c>
      <c r="AZ290" s="2">
        <v>7581</v>
      </c>
      <c r="BA290" s="2">
        <v>7487</v>
      </c>
      <c r="BB290" s="2">
        <v>7481</v>
      </c>
      <c r="BC290" s="2">
        <v>7500</v>
      </c>
      <c r="BD290" s="2">
        <v>7500</v>
      </c>
      <c r="BE290" s="2">
        <v>7464</v>
      </c>
      <c r="BF290" s="2">
        <v>7368</v>
      </c>
      <c r="BG290" s="2">
        <v>7147</v>
      </c>
      <c r="BH290" s="2">
        <v>7192</v>
      </c>
      <c r="BI290" s="2">
        <v>7247</v>
      </c>
      <c r="BJ290" s="2">
        <v>7220</v>
      </c>
      <c r="BK290" s="2">
        <v>7199</v>
      </c>
      <c r="BL290" s="2">
        <v>7363</v>
      </c>
      <c r="BM290" s="2">
        <v>7288</v>
      </c>
      <c r="BN290" s="2">
        <v>7392</v>
      </c>
      <c r="BO290" s="2">
        <v>7387</v>
      </c>
      <c r="BP290" s="2">
        <v>7458</v>
      </c>
      <c r="BQ290" s="2">
        <v>7572</v>
      </c>
      <c r="BR290" s="2">
        <v>7660</v>
      </c>
      <c r="BS290" s="2">
        <v>7721</v>
      </c>
      <c r="BT290" s="2">
        <v>7813</v>
      </c>
      <c r="BU290" s="2">
        <v>7789</v>
      </c>
      <c r="BV290" s="2">
        <v>7946</v>
      </c>
      <c r="BW290" s="2">
        <v>7931</v>
      </c>
      <c r="BX290" s="2">
        <v>7876</v>
      </c>
      <c r="BY290" s="2">
        <v>7907</v>
      </c>
      <c r="BZ290" s="2">
        <v>7678</v>
      </c>
      <c r="CA290" s="2">
        <v>7781</v>
      </c>
      <c r="CB290" s="2">
        <v>7635</v>
      </c>
      <c r="CC290" s="2">
        <v>7567</v>
      </c>
      <c r="CD290" s="2">
        <v>7526</v>
      </c>
    </row>
    <row r="291" spans="1:82" x14ac:dyDescent="0.25">
      <c r="A291" s="2" t="str">
        <f>"54 jaar"</f>
        <v>54 jaar</v>
      </c>
      <c r="B291" s="2">
        <v>5184</v>
      </c>
      <c r="C291" s="2">
        <v>5140</v>
      </c>
      <c r="D291" s="2">
        <v>5085</v>
      </c>
      <c r="E291" s="2">
        <v>5166</v>
      </c>
      <c r="F291" s="2">
        <v>4914</v>
      </c>
      <c r="G291" s="2">
        <v>4276</v>
      </c>
      <c r="H291" s="2">
        <v>4725</v>
      </c>
      <c r="I291" s="2">
        <v>5243</v>
      </c>
      <c r="J291" s="2">
        <v>5501</v>
      </c>
      <c r="K291" s="2">
        <v>5193</v>
      </c>
      <c r="L291" s="2">
        <v>5870</v>
      </c>
      <c r="M291" s="2">
        <v>5995</v>
      </c>
      <c r="N291" s="2">
        <v>5876</v>
      </c>
      <c r="O291" s="2">
        <v>5793</v>
      </c>
      <c r="P291" s="2">
        <v>6034</v>
      </c>
      <c r="Q291" s="2">
        <v>5698</v>
      </c>
      <c r="R291" s="2">
        <v>6089</v>
      </c>
      <c r="S291" s="2">
        <v>6034</v>
      </c>
      <c r="T291" s="2">
        <v>6135</v>
      </c>
      <c r="U291" s="2">
        <v>6283</v>
      </c>
      <c r="V291" s="2">
        <v>6410</v>
      </c>
      <c r="W291" s="2">
        <v>6443</v>
      </c>
      <c r="X291" s="2">
        <v>6624</v>
      </c>
      <c r="Y291" s="2">
        <v>6792</v>
      </c>
      <c r="Z291" s="2">
        <v>7035</v>
      </c>
      <c r="AA291" s="2">
        <v>6788</v>
      </c>
      <c r="AB291" s="2">
        <v>6776</v>
      </c>
      <c r="AC291" s="2">
        <v>6911</v>
      </c>
      <c r="AD291" s="2">
        <v>7097</v>
      </c>
      <c r="AE291" s="2">
        <v>7029</v>
      </c>
      <c r="AF291" s="2">
        <v>7088</v>
      </c>
      <c r="AG291" s="2">
        <v>6944</v>
      </c>
      <c r="AH291" s="2">
        <v>7313</v>
      </c>
      <c r="AI291" s="2">
        <v>7369</v>
      </c>
      <c r="AJ291" s="2">
        <v>7479</v>
      </c>
      <c r="AK291" s="2">
        <v>7383</v>
      </c>
      <c r="AL291" s="2">
        <v>7494</v>
      </c>
      <c r="AM291" s="2">
        <v>7446</v>
      </c>
      <c r="AN291" s="2">
        <v>7443</v>
      </c>
      <c r="AO291" s="2">
        <v>7323</v>
      </c>
      <c r="AP291" s="2">
        <v>7648</v>
      </c>
      <c r="AQ291" s="2">
        <v>7723</v>
      </c>
      <c r="AR291" s="2">
        <v>7784</v>
      </c>
      <c r="AS291" s="2">
        <v>7736</v>
      </c>
      <c r="AT291" s="2">
        <v>7995</v>
      </c>
      <c r="AU291" s="2">
        <v>7642</v>
      </c>
      <c r="AV291" s="2">
        <v>7615</v>
      </c>
      <c r="AW291" s="2">
        <v>7438</v>
      </c>
      <c r="AX291" s="2">
        <v>7506</v>
      </c>
      <c r="AY291" s="2">
        <v>7315</v>
      </c>
      <c r="AZ291" s="2">
        <v>7452</v>
      </c>
      <c r="BA291" s="2">
        <v>7502</v>
      </c>
      <c r="BB291" s="2">
        <v>7409</v>
      </c>
      <c r="BC291" s="2">
        <v>7403</v>
      </c>
      <c r="BD291" s="2">
        <v>7421</v>
      </c>
      <c r="BE291" s="2">
        <v>7422</v>
      </c>
      <c r="BF291" s="2">
        <v>7387</v>
      </c>
      <c r="BG291" s="2">
        <v>7292</v>
      </c>
      <c r="BH291" s="2">
        <v>7074</v>
      </c>
      <c r="BI291" s="2">
        <v>7119</v>
      </c>
      <c r="BJ291" s="2">
        <v>7173</v>
      </c>
      <c r="BK291" s="2">
        <v>7145</v>
      </c>
      <c r="BL291" s="2">
        <v>7123</v>
      </c>
      <c r="BM291" s="2">
        <v>7289</v>
      </c>
      <c r="BN291" s="2">
        <v>7214</v>
      </c>
      <c r="BO291" s="2">
        <v>7317</v>
      </c>
      <c r="BP291" s="2">
        <v>7316</v>
      </c>
      <c r="BQ291" s="2">
        <v>7385</v>
      </c>
      <c r="BR291" s="2">
        <v>7495</v>
      </c>
      <c r="BS291" s="2">
        <v>7585</v>
      </c>
      <c r="BT291" s="2">
        <v>7646</v>
      </c>
      <c r="BU291" s="2">
        <v>7735</v>
      </c>
      <c r="BV291" s="2">
        <v>7712</v>
      </c>
      <c r="BW291" s="2">
        <v>7866</v>
      </c>
      <c r="BX291" s="2">
        <v>7851</v>
      </c>
      <c r="BY291" s="2">
        <v>7798</v>
      </c>
      <c r="BZ291" s="2">
        <v>7827</v>
      </c>
      <c r="CA291" s="2">
        <v>7604</v>
      </c>
      <c r="CB291" s="2">
        <v>7706</v>
      </c>
      <c r="CC291" s="2">
        <v>7561</v>
      </c>
      <c r="CD291" s="2">
        <v>7492</v>
      </c>
    </row>
    <row r="292" spans="1:82" x14ac:dyDescent="0.25">
      <c r="A292" s="2" t="str">
        <f>"55 jaar"</f>
        <v>55 jaar</v>
      </c>
      <c r="B292" s="2">
        <v>5300</v>
      </c>
      <c r="C292" s="2">
        <v>5106</v>
      </c>
      <c r="D292" s="2">
        <v>5063</v>
      </c>
      <c r="E292" s="2">
        <v>5018</v>
      </c>
      <c r="F292" s="2">
        <v>5108</v>
      </c>
      <c r="G292" s="2">
        <v>4845</v>
      </c>
      <c r="H292" s="2">
        <v>4210</v>
      </c>
      <c r="I292" s="2">
        <v>4669</v>
      </c>
      <c r="J292" s="2">
        <v>5166</v>
      </c>
      <c r="K292" s="2">
        <v>5428</v>
      </c>
      <c r="L292" s="2">
        <v>5137</v>
      </c>
      <c r="M292" s="2">
        <v>5831</v>
      </c>
      <c r="N292" s="2">
        <v>5932</v>
      </c>
      <c r="O292" s="2">
        <v>5813</v>
      </c>
      <c r="P292" s="2">
        <v>5706</v>
      </c>
      <c r="Q292" s="2">
        <v>5974</v>
      </c>
      <c r="R292" s="2">
        <v>5619</v>
      </c>
      <c r="S292" s="2">
        <v>6052</v>
      </c>
      <c r="T292" s="2">
        <v>5987</v>
      </c>
      <c r="U292" s="2">
        <v>6152</v>
      </c>
      <c r="V292" s="2">
        <v>6333</v>
      </c>
      <c r="W292" s="2">
        <v>6389</v>
      </c>
      <c r="X292" s="2">
        <v>6379</v>
      </c>
      <c r="Y292" s="2">
        <v>6546</v>
      </c>
      <c r="Z292" s="2">
        <v>6765</v>
      </c>
      <c r="AA292" s="2">
        <v>7012</v>
      </c>
      <c r="AB292" s="2">
        <v>6744</v>
      </c>
      <c r="AC292" s="2">
        <v>6746</v>
      </c>
      <c r="AD292" s="2">
        <v>6891</v>
      </c>
      <c r="AE292" s="2">
        <v>7077</v>
      </c>
      <c r="AF292" s="2">
        <v>7012</v>
      </c>
      <c r="AG292" s="2">
        <v>7069</v>
      </c>
      <c r="AH292" s="2">
        <v>6922</v>
      </c>
      <c r="AI292" s="2">
        <v>7277</v>
      </c>
      <c r="AJ292" s="2">
        <v>7331</v>
      </c>
      <c r="AK292" s="2">
        <v>7439</v>
      </c>
      <c r="AL292" s="2">
        <v>7340</v>
      </c>
      <c r="AM292" s="2">
        <v>7447</v>
      </c>
      <c r="AN292" s="2">
        <v>7404</v>
      </c>
      <c r="AO292" s="2">
        <v>7399</v>
      </c>
      <c r="AP292" s="2">
        <v>7279</v>
      </c>
      <c r="AQ292" s="2">
        <v>7601</v>
      </c>
      <c r="AR292" s="2">
        <v>7673</v>
      </c>
      <c r="AS292" s="2">
        <v>7736</v>
      </c>
      <c r="AT292" s="2">
        <v>7690</v>
      </c>
      <c r="AU292" s="2">
        <v>7945</v>
      </c>
      <c r="AV292" s="2">
        <v>7599</v>
      </c>
      <c r="AW292" s="2">
        <v>7570</v>
      </c>
      <c r="AX292" s="2">
        <v>7397</v>
      </c>
      <c r="AY292" s="2">
        <v>7465</v>
      </c>
      <c r="AZ292" s="2">
        <v>7275</v>
      </c>
      <c r="BA292" s="2">
        <v>7414</v>
      </c>
      <c r="BB292" s="2">
        <v>7461</v>
      </c>
      <c r="BC292" s="2">
        <v>7372</v>
      </c>
      <c r="BD292" s="2">
        <v>7364</v>
      </c>
      <c r="BE292" s="2">
        <v>7382</v>
      </c>
      <c r="BF292" s="2">
        <v>7382</v>
      </c>
      <c r="BG292" s="2">
        <v>7348</v>
      </c>
      <c r="BH292" s="2">
        <v>7255</v>
      </c>
      <c r="BI292" s="2">
        <v>7041</v>
      </c>
      <c r="BJ292" s="2">
        <v>7087</v>
      </c>
      <c r="BK292" s="2">
        <v>7139</v>
      </c>
      <c r="BL292" s="2">
        <v>7114</v>
      </c>
      <c r="BM292" s="2">
        <v>7092</v>
      </c>
      <c r="BN292" s="2">
        <v>7256</v>
      </c>
      <c r="BO292" s="2">
        <v>7181</v>
      </c>
      <c r="BP292" s="2">
        <v>7285</v>
      </c>
      <c r="BQ292" s="2">
        <v>7282</v>
      </c>
      <c r="BR292" s="2">
        <v>7354</v>
      </c>
      <c r="BS292" s="2">
        <v>7462</v>
      </c>
      <c r="BT292" s="2">
        <v>7550</v>
      </c>
      <c r="BU292" s="2">
        <v>7610</v>
      </c>
      <c r="BV292" s="2">
        <v>7698</v>
      </c>
      <c r="BW292" s="2">
        <v>7675</v>
      </c>
      <c r="BX292" s="2">
        <v>7830</v>
      </c>
      <c r="BY292" s="2">
        <v>7814</v>
      </c>
      <c r="BZ292" s="2">
        <v>7759</v>
      </c>
      <c r="CA292" s="2">
        <v>7791</v>
      </c>
      <c r="CB292" s="2">
        <v>7570</v>
      </c>
      <c r="CC292" s="2">
        <v>7671</v>
      </c>
      <c r="CD292" s="2">
        <v>7529</v>
      </c>
    </row>
    <row r="293" spans="1:82" x14ac:dyDescent="0.25">
      <c r="A293" s="2" t="str">
        <f>"56 jaar"</f>
        <v>56 jaar</v>
      </c>
      <c r="B293" s="2">
        <v>5275</v>
      </c>
      <c r="C293" s="2">
        <v>5203</v>
      </c>
      <c r="D293" s="2">
        <v>5031</v>
      </c>
      <c r="E293" s="2">
        <v>4975</v>
      </c>
      <c r="F293" s="2">
        <v>4947</v>
      </c>
      <c r="G293" s="2">
        <v>5022</v>
      </c>
      <c r="H293" s="2">
        <v>4808</v>
      </c>
      <c r="I293" s="2">
        <v>4161</v>
      </c>
      <c r="J293" s="2">
        <v>4606</v>
      </c>
      <c r="K293" s="2">
        <v>5128</v>
      </c>
      <c r="L293" s="2">
        <v>5372</v>
      </c>
      <c r="M293" s="2">
        <v>5097</v>
      </c>
      <c r="N293" s="2">
        <v>5782</v>
      </c>
      <c r="O293" s="2">
        <v>5909</v>
      </c>
      <c r="P293" s="2">
        <v>5725</v>
      </c>
      <c r="Q293" s="2">
        <v>5637</v>
      </c>
      <c r="R293" s="2">
        <v>5874</v>
      </c>
      <c r="S293" s="2">
        <v>5569</v>
      </c>
      <c r="T293" s="2">
        <v>6027</v>
      </c>
      <c r="U293" s="2">
        <v>5986</v>
      </c>
      <c r="V293" s="2">
        <v>6171</v>
      </c>
      <c r="W293" s="2">
        <v>6315</v>
      </c>
      <c r="X293" s="2">
        <v>6340</v>
      </c>
      <c r="Y293" s="2">
        <v>6313</v>
      </c>
      <c r="Z293" s="2">
        <v>6481</v>
      </c>
      <c r="AA293" s="2">
        <v>6669</v>
      </c>
      <c r="AB293" s="2">
        <v>6926</v>
      </c>
      <c r="AC293" s="2">
        <v>6691</v>
      </c>
      <c r="AD293" s="2">
        <v>6680</v>
      </c>
      <c r="AE293" s="2">
        <v>6823</v>
      </c>
      <c r="AF293" s="2">
        <v>7001</v>
      </c>
      <c r="AG293" s="2">
        <v>6937</v>
      </c>
      <c r="AH293" s="2">
        <v>6988</v>
      </c>
      <c r="AI293" s="2">
        <v>6839</v>
      </c>
      <c r="AJ293" s="2">
        <v>7184</v>
      </c>
      <c r="AK293" s="2">
        <v>7235</v>
      </c>
      <c r="AL293" s="2">
        <v>7341</v>
      </c>
      <c r="AM293" s="2">
        <v>7242</v>
      </c>
      <c r="AN293" s="2">
        <v>7348</v>
      </c>
      <c r="AO293" s="2">
        <v>7308</v>
      </c>
      <c r="AP293" s="2">
        <v>7300</v>
      </c>
      <c r="AQ293" s="2">
        <v>7186</v>
      </c>
      <c r="AR293" s="2">
        <v>7500</v>
      </c>
      <c r="AS293" s="2">
        <v>7572</v>
      </c>
      <c r="AT293" s="2">
        <v>7636</v>
      </c>
      <c r="AU293" s="2">
        <v>7591</v>
      </c>
      <c r="AV293" s="2">
        <v>7841</v>
      </c>
      <c r="AW293" s="2">
        <v>7504</v>
      </c>
      <c r="AX293" s="2">
        <v>7475</v>
      </c>
      <c r="AY293" s="2">
        <v>7305</v>
      </c>
      <c r="AZ293" s="2">
        <v>7373</v>
      </c>
      <c r="BA293" s="2">
        <v>7183</v>
      </c>
      <c r="BB293" s="2">
        <v>7322</v>
      </c>
      <c r="BC293" s="2">
        <v>7368</v>
      </c>
      <c r="BD293" s="2">
        <v>7281</v>
      </c>
      <c r="BE293" s="2">
        <v>7274</v>
      </c>
      <c r="BF293" s="2">
        <v>7293</v>
      </c>
      <c r="BG293" s="2">
        <v>7292</v>
      </c>
      <c r="BH293" s="2">
        <v>7259</v>
      </c>
      <c r="BI293" s="2">
        <v>7168</v>
      </c>
      <c r="BJ293" s="2">
        <v>6953</v>
      </c>
      <c r="BK293" s="2">
        <v>7000</v>
      </c>
      <c r="BL293" s="2">
        <v>7052</v>
      </c>
      <c r="BM293" s="2">
        <v>7029</v>
      </c>
      <c r="BN293" s="2">
        <v>7006</v>
      </c>
      <c r="BO293" s="2">
        <v>7169</v>
      </c>
      <c r="BP293" s="2">
        <v>7095</v>
      </c>
      <c r="BQ293" s="2">
        <v>7200</v>
      </c>
      <c r="BR293" s="2">
        <v>7196</v>
      </c>
      <c r="BS293" s="2">
        <v>7267</v>
      </c>
      <c r="BT293" s="2">
        <v>7374</v>
      </c>
      <c r="BU293" s="2">
        <v>7463</v>
      </c>
      <c r="BV293" s="2">
        <v>7519</v>
      </c>
      <c r="BW293" s="2">
        <v>7608</v>
      </c>
      <c r="BX293" s="2">
        <v>7584</v>
      </c>
      <c r="BY293" s="2">
        <v>7739</v>
      </c>
      <c r="BZ293" s="2">
        <v>7722</v>
      </c>
      <c r="CA293" s="2">
        <v>7668</v>
      </c>
      <c r="CB293" s="2">
        <v>7699</v>
      </c>
      <c r="CC293" s="2">
        <v>7480</v>
      </c>
      <c r="CD293" s="2">
        <v>7581</v>
      </c>
    </row>
    <row r="294" spans="1:82" x14ac:dyDescent="0.25">
      <c r="A294" s="2" t="str">
        <f>"57 jaar"</f>
        <v>57 jaar</v>
      </c>
      <c r="B294" s="2">
        <v>5345</v>
      </c>
      <c r="C294" s="2">
        <v>5163</v>
      </c>
      <c r="D294" s="2">
        <v>5115</v>
      </c>
      <c r="E294" s="2">
        <v>4968</v>
      </c>
      <c r="F294" s="2">
        <v>4910</v>
      </c>
      <c r="G294" s="2">
        <v>4873</v>
      </c>
      <c r="H294" s="2">
        <v>4950</v>
      </c>
      <c r="I294" s="2">
        <v>4725</v>
      </c>
      <c r="J294" s="2">
        <v>4072</v>
      </c>
      <c r="K294" s="2">
        <v>4549</v>
      </c>
      <c r="L294" s="2">
        <v>5040</v>
      </c>
      <c r="M294" s="2">
        <v>5290</v>
      </c>
      <c r="N294" s="2">
        <v>5054</v>
      </c>
      <c r="O294" s="2">
        <v>5706</v>
      </c>
      <c r="P294" s="2">
        <v>5827</v>
      </c>
      <c r="Q294" s="2">
        <v>5644</v>
      </c>
      <c r="R294" s="2">
        <v>5606</v>
      </c>
      <c r="S294" s="2">
        <v>5823</v>
      </c>
      <c r="T294" s="2">
        <v>5543</v>
      </c>
      <c r="U294" s="2">
        <v>6041</v>
      </c>
      <c r="V294" s="2">
        <v>5987</v>
      </c>
      <c r="W294" s="2">
        <v>6141</v>
      </c>
      <c r="X294" s="2">
        <v>6245</v>
      </c>
      <c r="Y294" s="2">
        <v>6279</v>
      </c>
      <c r="Z294" s="2">
        <v>6231</v>
      </c>
      <c r="AA294" s="2">
        <v>6414</v>
      </c>
      <c r="AB294" s="2">
        <v>6602</v>
      </c>
      <c r="AC294" s="2">
        <v>6857</v>
      </c>
      <c r="AD294" s="2">
        <v>6628</v>
      </c>
      <c r="AE294" s="2">
        <v>6615</v>
      </c>
      <c r="AF294" s="2">
        <v>6754</v>
      </c>
      <c r="AG294" s="2">
        <v>6928</v>
      </c>
      <c r="AH294" s="2">
        <v>6864</v>
      </c>
      <c r="AI294" s="2">
        <v>6908</v>
      </c>
      <c r="AJ294" s="2">
        <v>6758</v>
      </c>
      <c r="AK294" s="2">
        <v>7094</v>
      </c>
      <c r="AL294" s="2">
        <v>7141</v>
      </c>
      <c r="AM294" s="2">
        <v>7247</v>
      </c>
      <c r="AN294" s="2">
        <v>7151</v>
      </c>
      <c r="AO294" s="2">
        <v>7256</v>
      </c>
      <c r="AP294" s="2">
        <v>7216</v>
      </c>
      <c r="AQ294" s="2">
        <v>7209</v>
      </c>
      <c r="AR294" s="2">
        <v>7099</v>
      </c>
      <c r="AS294" s="2">
        <v>7406</v>
      </c>
      <c r="AT294" s="2">
        <v>7479</v>
      </c>
      <c r="AU294" s="2">
        <v>7543</v>
      </c>
      <c r="AV294" s="2">
        <v>7499</v>
      </c>
      <c r="AW294" s="2">
        <v>7747</v>
      </c>
      <c r="AX294" s="2">
        <v>7414</v>
      </c>
      <c r="AY294" s="2">
        <v>7386</v>
      </c>
      <c r="AZ294" s="2">
        <v>7216</v>
      </c>
      <c r="BA294" s="2">
        <v>7285</v>
      </c>
      <c r="BB294" s="2">
        <v>7098</v>
      </c>
      <c r="BC294" s="2">
        <v>7237</v>
      </c>
      <c r="BD294" s="2">
        <v>7279</v>
      </c>
      <c r="BE294" s="2">
        <v>7195</v>
      </c>
      <c r="BF294" s="2">
        <v>7188</v>
      </c>
      <c r="BG294" s="2">
        <v>7207</v>
      </c>
      <c r="BH294" s="2">
        <v>7206</v>
      </c>
      <c r="BI294" s="2">
        <v>7174</v>
      </c>
      <c r="BJ294" s="2">
        <v>7084</v>
      </c>
      <c r="BK294" s="2">
        <v>6873</v>
      </c>
      <c r="BL294" s="2">
        <v>6919</v>
      </c>
      <c r="BM294" s="2">
        <v>6969</v>
      </c>
      <c r="BN294" s="2">
        <v>6950</v>
      </c>
      <c r="BO294" s="2">
        <v>6928</v>
      </c>
      <c r="BP294" s="2">
        <v>7090</v>
      </c>
      <c r="BQ294" s="2">
        <v>7013</v>
      </c>
      <c r="BR294" s="2">
        <v>7118</v>
      </c>
      <c r="BS294" s="2">
        <v>7115</v>
      </c>
      <c r="BT294" s="2">
        <v>7185</v>
      </c>
      <c r="BU294" s="2">
        <v>7289</v>
      </c>
      <c r="BV294" s="2">
        <v>7377</v>
      </c>
      <c r="BW294" s="2">
        <v>7435</v>
      </c>
      <c r="BX294" s="2">
        <v>7523</v>
      </c>
      <c r="BY294" s="2">
        <v>7497</v>
      </c>
      <c r="BZ294" s="2">
        <v>7655</v>
      </c>
      <c r="CA294" s="2">
        <v>7638</v>
      </c>
      <c r="CB294" s="2">
        <v>7584</v>
      </c>
      <c r="CC294" s="2">
        <v>7615</v>
      </c>
      <c r="CD294" s="2">
        <v>7395</v>
      </c>
    </row>
    <row r="295" spans="1:82" x14ac:dyDescent="0.25">
      <c r="A295" s="2" t="str">
        <f>"58 jaar"</f>
        <v>58 jaar</v>
      </c>
      <c r="B295" s="2">
        <v>5643</v>
      </c>
      <c r="C295" s="2">
        <v>5222</v>
      </c>
      <c r="D295" s="2">
        <v>5064</v>
      </c>
      <c r="E295" s="2">
        <v>5042</v>
      </c>
      <c r="F295" s="2">
        <v>4886</v>
      </c>
      <c r="G295" s="2">
        <v>4814</v>
      </c>
      <c r="H295" s="2">
        <v>4794</v>
      </c>
      <c r="I295" s="2">
        <v>4884</v>
      </c>
      <c r="J295" s="2">
        <v>4657</v>
      </c>
      <c r="K295" s="2">
        <v>4002</v>
      </c>
      <c r="L295" s="2">
        <v>4484</v>
      </c>
      <c r="M295" s="2">
        <v>4995</v>
      </c>
      <c r="N295" s="2">
        <v>5247</v>
      </c>
      <c r="O295" s="2">
        <v>5031</v>
      </c>
      <c r="P295" s="2">
        <v>5623</v>
      </c>
      <c r="Q295" s="2">
        <v>5723</v>
      </c>
      <c r="R295" s="2">
        <v>5563</v>
      </c>
      <c r="S295" s="2">
        <v>5557</v>
      </c>
      <c r="T295" s="2">
        <v>5776</v>
      </c>
      <c r="U295" s="2">
        <v>5517</v>
      </c>
      <c r="V295" s="2">
        <v>6032</v>
      </c>
      <c r="W295" s="2">
        <v>5963</v>
      </c>
      <c r="X295" s="2">
        <v>6052</v>
      </c>
      <c r="Y295" s="2">
        <v>6152</v>
      </c>
      <c r="Z295" s="2">
        <v>6210</v>
      </c>
      <c r="AA295" s="2">
        <v>6152</v>
      </c>
      <c r="AB295" s="2">
        <v>6333</v>
      </c>
      <c r="AC295" s="2">
        <v>6524</v>
      </c>
      <c r="AD295" s="2">
        <v>6783</v>
      </c>
      <c r="AE295" s="2">
        <v>6551</v>
      </c>
      <c r="AF295" s="2">
        <v>6536</v>
      </c>
      <c r="AG295" s="2">
        <v>6674</v>
      </c>
      <c r="AH295" s="2">
        <v>6842</v>
      </c>
      <c r="AI295" s="2">
        <v>6777</v>
      </c>
      <c r="AJ295" s="2">
        <v>6817</v>
      </c>
      <c r="AK295" s="2">
        <v>6670</v>
      </c>
      <c r="AL295" s="2">
        <v>6998</v>
      </c>
      <c r="AM295" s="2">
        <v>7044</v>
      </c>
      <c r="AN295" s="2">
        <v>7146</v>
      </c>
      <c r="AO295" s="2">
        <v>7053</v>
      </c>
      <c r="AP295" s="2">
        <v>7157</v>
      </c>
      <c r="AQ295" s="2">
        <v>7120</v>
      </c>
      <c r="AR295" s="2">
        <v>7113</v>
      </c>
      <c r="AS295" s="2">
        <v>7004</v>
      </c>
      <c r="AT295" s="2">
        <v>7310</v>
      </c>
      <c r="AU295" s="2">
        <v>7382</v>
      </c>
      <c r="AV295" s="2">
        <v>7442</v>
      </c>
      <c r="AW295" s="2">
        <v>7400</v>
      </c>
      <c r="AX295" s="2">
        <v>7646</v>
      </c>
      <c r="AY295" s="2">
        <v>7318</v>
      </c>
      <c r="AZ295" s="2">
        <v>7293</v>
      </c>
      <c r="BA295" s="2">
        <v>7125</v>
      </c>
      <c r="BB295" s="2">
        <v>7192</v>
      </c>
      <c r="BC295" s="2">
        <v>7008</v>
      </c>
      <c r="BD295" s="2">
        <v>7144</v>
      </c>
      <c r="BE295" s="2">
        <v>7187</v>
      </c>
      <c r="BF295" s="2">
        <v>7106</v>
      </c>
      <c r="BG295" s="2">
        <v>7096</v>
      </c>
      <c r="BH295" s="2">
        <v>7114</v>
      </c>
      <c r="BI295" s="2">
        <v>7115</v>
      </c>
      <c r="BJ295" s="2">
        <v>7085</v>
      </c>
      <c r="BK295" s="2">
        <v>6995</v>
      </c>
      <c r="BL295" s="2">
        <v>6786</v>
      </c>
      <c r="BM295" s="2">
        <v>6832</v>
      </c>
      <c r="BN295" s="2">
        <v>6882</v>
      </c>
      <c r="BO295" s="2">
        <v>6865</v>
      </c>
      <c r="BP295" s="2">
        <v>6843</v>
      </c>
      <c r="BQ295" s="2">
        <v>7002</v>
      </c>
      <c r="BR295" s="2">
        <v>6927</v>
      </c>
      <c r="BS295" s="2">
        <v>7030</v>
      </c>
      <c r="BT295" s="2">
        <v>7028</v>
      </c>
      <c r="BU295" s="2">
        <v>7095</v>
      </c>
      <c r="BV295" s="2">
        <v>7201</v>
      </c>
      <c r="BW295" s="2">
        <v>7286</v>
      </c>
      <c r="BX295" s="2">
        <v>7345</v>
      </c>
      <c r="BY295" s="2">
        <v>7433</v>
      </c>
      <c r="BZ295" s="2">
        <v>7406</v>
      </c>
      <c r="CA295" s="2">
        <v>7564</v>
      </c>
      <c r="CB295" s="2">
        <v>7548</v>
      </c>
      <c r="CC295" s="2">
        <v>7493</v>
      </c>
      <c r="CD295" s="2">
        <v>7525</v>
      </c>
    </row>
    <row r="296" spans="1:82" x14ac:dyDescent="0.25">
      <c r="A296" s="2" t="str">
        <f>"59 jaar"</f>
        <v>59 jaar</v>
      </c>
      <c r="B296" s="2">
        <v>5694</v>
      </c>
      <c r="C296" s="2">
        <v>5509</v>
      </c>
      <c r="D296" s="2">
        <v>5141</v>
      </c>
      <c r="E296" s="2">
        <v>4979</v>
      </c>
      <c r="F296" s="2">
        <v>4970</v>
      </c>
      <c r="G296" s="2">
        <v>4812</v>
      </c>
      <c r="H296" s="2">
        <v>4735</v>
      </c>
      <c r="I296" s="2">
        <v>4722</v>
      </c>
      <c r="J296" s="2">
        <v>4795</v>
      </c>
      <c r="K296" s="2">
        <v>4592</v>
      </c>
      <c r="L296" s="2">
        <v>3922</v>
      </c>
      <c r="M296" s="2">
        <v>4421</v>
      </c>
      <c r="N296" s="2">
        <v>4959</v>
      </c>
      <c r="O296" s="2">
        <v>5190</v>
      </c>
      <c r="P296" s="2">
        <v>4966</v>
      </c>
      <c r="Q296" s="2">
        <v>5549</v>
      </c>
      <c r="R296" s="2">
        <v>5654</v>
      </c>
      <c r="S296" s="2">
        <v>5520</v>
      </c>
      <c r="T296" s="2">
        <v>5503</v>
      </c>
      <c r="U296" s="2">
        <v>5756</v>
      </c>
      <c r="V296" s="2">
        <v>5501</v>
      </c>
      <c r="W296" s="2">
        <v>5946</v>
      </c>
      <c r="X296" s="2">
        <v>5898</v>
      </c>
      <c r="Y296" s="2">
        <v>5940</v>
      </c>
      <c r="Z296" s="2">
        <v>6049</v>
      </c>
      <c r="AA296" s="2">
        <v>6118</v>
      </c>
      <c r="AB296" s="2">
        <v>6047</v>
      </c>
      <c r="AC296" s="2">
        <v>6247</v>
      </c>
      <c r="AD296" s="2">
        <v>6430</v>
      </c>
      <c r="AE296" s="2">
        <v>6684</v>
      </c>
      <c r="AF296" s="2">
        <v>6453</v>
      </c>
      <c r="AG296" s="2">
        <v>6434</v>
      </c>
      <c r="AH296" s="2">
        <v>6564</v>
      </c>
      <c r="AI296" s="2">
        <v>6727</v>
      </c>
      <c r="AJ296" s="2">
        <v>6664</v>
      </c>
      <c r="AK296" s="2">
        <v>6700</v>
      </c>
      <c r="AL296" s="2">
        <v>6552</v>
      </c>
      <c r="AM296" s="2">
        <v>6872</v>
      </c>
      <c r="AN296" s="2">
        <v>6918</v>
      </c>
      <c r="AO296" s="2">
        <v>7020</v>
      </c>
      <c r="AP296" s="2">
        <v>6931</v>
      </c>
      <c r="AQ296" s="2">
        <v>7033</v>
      </c>
      <c r="AR296" s="2">
        <v>7000</v>
      </c>
      <c r="AS296" s="2">
        <v>6998</v>
      </c>
      <c r="AT296" s="2">
        <v>6888</v>
      </c>
      <c r="AU296" s="2">
        <v>7193</v>
      </c>
      <c r="AV296" s="2">
        <v>7262</v>
      </c>
      <c r="AW296" s="2">
        <v>7319</v>
      </c>
      <c r="AX296" s="2">
        <v>7278</v>
      </c>
      <c r="AY296" s="2">
        <v>7521</v>
      </c>
      <c r="AZ296" s="2">
        <v>7200</v>
      </c>
      <c r="BA296" s="2">
        <v>7174</v>
      </c>
      <c r="BB296" s="2">
        <v>7013</v>
      </c>
      <c r="BC296" s="2">
        <v>7079</v>
      </c>
      <c r="BD296" s="2">
        <v>6902</v>
      </c>
      <c r="BE296" s="2">
        <v>7032</v>
      </c>
      <c r="BF296" s="2">
        <v>7075</v>
      </c>
      <c r="BG296" s="2">
        <v>6996</v>
      </c>
      <c r="BH296" s="2">
        <v>6985</v>
      </c>
      <c r="BI296" s="2">
        <v>7003</v>
      </c>
      <c r="BJ296" s="2">
        <v>7006</v>
      </c>
      <c r="BK296" s="2">
        <v>6975</v>
      </c>
      <c r="BL296" s="2">
        <v>6887</v>
      </c>
      <c r="BM296" s="2">
        <v>6682</v>
      </c>
      <c r="BN296" s="2">
        <v>6727</v>
      </c>
      <c r="BO296" s="2">
        <v>6775</v>
      </c>
      <c r="BP296" s="2">
        <v>6759</v>
      </c>
      <c r="BQ296" s="2">
        <v>6739</v>
      </c>
      <c r="BR296" s="2">
        <v>6893</v>
      </c>
      <c r="BS296" s="2">
        <v>6821</v>
      </c>
      <c r="BT296" s="2">
        <v>6923</v>
      </c>
      <c r="BU296" s="2">
        <v>6922</v>
      </c>
      <c r="BV296" s="2">
        <v>6987</v>
      </c>
      <c r="BW296" s="2">
        <v>7092</v>
      </c>
      <c r="BX296" s="2">
        <v>7174</v>
      </c>
      <c r="BY296" s="2">
        <v>7234</v>
      </c>
      <c r="BZ296" s="2">
        <v>7320</v>
      </c>
      <c r="CA296" s="2">
        <v>7295</v>
      </c>
      <c r="CB296" s="2">
        <v>7452</v>
      </c>
      <c r="CC296" s="2">
        <v>7435</v>
      </c>
      <c r="CD296" s="2">
        <v>7382</v>
      </c>
    </row>
    <row r="297" spans="1:82" x14ac:dyDescent="0.25">
      <c r="A297" s="2" t="str">
        <f>"60 jaar"</f>
        <v>60 jaar</v>
      </c>
      <c r="B297" s="2">
        <v>6099</v>
      </c>
      <c r="C297" s="2">
        <v>5563</v>
      </c>
      <c r="D297" s="2">
        <v>5377</v>
      </c>
      <c r="E297" s="2">
        <v>5038</v>
      </c>
      <c r="F297" s="2">
        <v>4857</v>
      </c>
      <c r="G297" s="2">
        <v>4845</v>
      </c>
      <c r="H297" s="2">
        <v>4699</v>
      </c>
      <c r="I297" s="2">
        <v>4620</v>
      </c>
      <c r="J297" s="2">
        <v>4644</v>
      </c>
      <c r="K297" s="2">
        <v>4725</v>
      </c>
      <c r="L297" s="2">
        <v>4528</v>
      </c>
      <c r="M297" s="2">
        <v>3856</v>
      </c>
      <c r="N297" s="2">
        <v>4345</v>
      </c>
      <c r="O297" s="2">
        <v>4861</v>
      </c>
      <c r="P297" s="2">
        <v>5076</v>
      </c>
      <c r="Q297" s="2">
        <v>4886</v>
      </c>
      <c r="R297" s="2">
        <v>5451</v>
      </c>
      <c r="S297" s="2">
        <v>5564</v>
      </c>
      <c r="T297" s="2">
        <v>5414</v>
      </c>
      <c r="U297" s="2">
        <v>5442</v>
      </c>
      <c r="V297" s="2">
        <v>5727</v>
      </c>
      <c r="W297" s="2">
        <v>5455</v>
      </c>
      <c r="X297" s="2">
        <v>5832</v>
      </c>
      <c r="Y297" s="2">
        <v>5763</v>
      </c>
      <c r="Z297" s="2">
        <v>5801</v>
      </c>
      <c r="AA297" s="2">
        <v>5962</v>
      </c>
      <c r="AB297" s="2">
        <v>6009</v>
      </c>
      <c r="AC297" s="2">
        <v>5940</v>
      </c>
      <c r="AD297" s="2">
        <v>6121</v>
      </c>
      <c r="AE297" s="2">
        <v>6293</v>
      </c>
      <c r="AF297" s="2">
        <v>6541</v>
      </c>
      <c r="AG297" s="2">
        <v>6307</v>
      </c>
      <c r="AH297" s="2">
        <v>6285</v>
      </c>
      <c r="AI297" s="2">
        <v>6407</v>
      </c>
      <c r="AJ297" s="2">
        <v>6565</v>
      </c>
      <c r="AK297" s="2">
        <v>6504</v>
      </c>
      <c r="AL297" s="2">
        <v>6530</v>
      </c>
      <c r="AM297" s="2">
        <v>6381</v>
      </c>
      <c r="AN297" s="2">
        <v>6696</v>
      </c>
      <c r="AO297" s="2">
        <v>6742</v>
      </c>
      <c r="AP297" s="2">
        <v>6849</v>
      </c>
      <c r="AQ297" s="2">
        <v>6759</v>
      </c>
      <c r="AR297" s="2">
        <v>6862</v>
      </c>
      <c r="AS297" s="2">
        <v>6831</v>
      </c>
      <c r="AT297" s="2">
        <v>6826</v>
      </c>
      <c r="AU297" s="2">
        <v>6719</v>
      </c>
      <c r="AV297" s="2">
        <v>7021</v>
      </c>
      <c r="AW297" s="2">
        <v>7088</v>
      </c>
      <c r="AX297" s="2">
        <v>7146</v>
      </c>
      <c r="AY297" s="2">
        <v>7108</v>
      </c>
      <c r="AZ297" s="2">
        <v>7346</v>
      </c>
      <c r="BA297" s="2">
        <v>7029</v>
      </c>
      <c r="BB297" s="2">
        <v>7005</v>
      </c>
      <c r="BC297" s="2">
        <v>6847</v>
      </c>
      <c r="BD297" s="2">
        <v>6911</v>
      </c>
      <c r="BE297" s="2">
        <v>6737</v>
      </c>
      <c r="BF297" s="2">
        <v>6866</v>
      </c>
      <c r="BG297" s="2">
        <v>6908</v>
      </c>
      <c r="BH297" s="2">
        <v>6829</v>
      </c>
      <c r="BI297" s="2">
        <v>6820</v>
      </c>
      <c r="BJ297" s="2">
        <v>6837</v>
      </c>
      <c r="BK297" s="2">
        <v>6842</v>
      </c>
      <c r="BL297" s="2">
        <v>6811</v>
      </c>
      <c r="BM297" s="2">
        <v>6724</v>
      </c>
      <c r="BN297" s="2">
        <v>6522</v>
      </c>
      <c r="BO297" s="2">
        <v>6566</v>
      </c>
      <c r="BP297" s="2">
        <v>6613</v>
      </c>
      <c r="BQ297" s="2">
        <v>6597</v>
      </c>
      <c r="BR297" s="2">
        <v>6578</v>
      </c>
      <c r="BS297" s="2">
        <v>6732</v>
      </c>
      <c r="BT297" s="2">
        <v>6659</v>
      </c>
      <c r="BU297" s="2">
        <v>6763</v>
      </c>
      <c r="BV297" s="2">
        <v>6763</v>
      </c>
      <c r="BW297" s="2">
        <v>6823</v>
      </c>
      <c r="BX297" s="2">
        <v>6929</v>
      </c>
      <c r="BY297" s="2">
        <v>7011</v>
      </c>
      <c r="BZ297" s="2">
        <v>7070</v>
      </c>
      <c r="CA297" s="2">
        <v>7156</v>
      </c>
      <c r="CB297" s="2">
        <v>7130</v>
      </c>
      <c r="CC297" s="2">
        <v>7285</v>
      </c>
      <c r="CD297" s="2">
        <v>7268</v>
      </c>
    </row>
    <row r="298" spans="1:82" x14ac:dyDescent="0.25">
      <c r="A298" s="2" t="str">
        <f>"61 jaar"</f>
        <v>61 jaar</v>
      </c>
      <c r="B298" s="2">
        <v>5660</v>
      </c>
      <c r="C298" s="2">
        <v>5972</v>
      </c>
      <c r="D298" s="2">
        <v>5464</v>
      </c>
      <c r="E298" s="2">
        <v>5279</v>
      </c>
      <c r="F298" s="2">
        <v>4909</v>
      </c>
      <c r="G298" s="2">
        <v>4730</v>
      </c>
      <c r="H298" s="2">
        <v>4710</v>
      </c>
      <c r="I298" s="2">
        <v>4585</v>
      </c>
      <c r="J298" s="2">
        <v>4498</v>
      </c>
      <c r="K298" s="2">
        <v>4548</v>
      </c>
      <c r="L298" s="2">
        <v>4656</v>
      </c>
      <c r="M298" s="2">
        <v>4514</v>
      </c>
      <c r="N298" s="2">
        <v>3824</v>
      </c>
      <c r="O298" s="2">
        <v>4302</v>
      </c>
      <c r="P298" s="2">
        <v>4769</v>
      </c>
      <c r="Q298" s="2">
        <v>4994</v>
      </c>
      <c r="R298" s="2">
        <v>4833</v>
      </c>
      <c r="S298" s="2">
        <v>5355</v>
      </c>
      <c r="T298" s="2">
        <v>5480</v>
      </c>
      <c r="U298" s="2">
        <v>5361</v>
      </c>
      <c r="V298" s="2">
        <v>5382</v>
      </c>
      <c r="W298" s="2">
        <v>5610</v>
      </c>
      <c r="X298" s="2">
        <v>5342</v>
      </c>
      <c r="Y298" s="2">
        <v>5667</v>
      </c>
      <c r="Z298" s="2">
        <v>5681</v>
      </c>
      <c r="AA298" s="2">
        <v>5681</v>
      </c>
      <c r="AB298" s="2">
        <v>5812</v>
      </c>
      <c r="AC298" s="2">
        <v>5920</v>
      </c>
      <c r="AD298" s="2">
        <v>5833</v>
      </c>
      <c r="AE298" s="2">
        <v>6012</v>
      </c>
      <c r="AF298" s="2">
        <v>6175</v>
      </c>
      <c r="AG298" s="2">
        <v>6415</v>
      </c>
      <c r="AH298" s="2">
        <v>6182</v>
      </c>
      <c r="AI298" s="2">
        <v>6158</v>
      </c>
      <c r="AJ298" s="2">
        <v>6277</v>
      </c>
      <c r="AK298" s="2">
        <v>6426</v>
      </c>
      <c r="AL298" s="2">
        <v>6366</v>
      </c>
      <c r="AM298" s="2">
        <v>6393</v>
      </c>
      <c r="AN298" s="2">
        <v>6247</v>
      </c>
      <c r="AO298" s="2">
        <v>6553</v>
      </c>
      <c r="AP298" s="2">
        <v>6600</v>
      </c>
      <c r="AQ298" s="2">
        <v>6705</v>
      </c>
      <c r="AR298" s="2">
        <v>6618</v>
      </c>
      <c r="AS298" s="2">
        <v>6722</v>
      </c>
      <c r="AT298" s="2">
        <v>6692</v>
      </c>
      <c r="AU298" s="2">
        <v>6686</v>
      </c>
      <c r="AV298" s="2">
        <v>6584</v>
      </c>
      <c r="AW298" s="2">
        <v>6882</v>
      </c>
      <c r="AX298" s="2">
        <v>6946</v>
      </c>
      <c r="AY298" s="2">
        <v>7002</v>
      </c>
      <c r="AZ298" s="2">
        <v>6965</v>
      </c>
      <c r="BA298" s="2">
        <v>7201</v>
      </c>
      <c r="BB298" s="2">
        <v>6890</v>
      </c>
      <c r="BC298" s="2">
        <v>6864</v>
      </c>
      <c r="BD298" s="2">
        <v>6713</v>
      </c>
      <c r="BE298" s="2">
        <v>6775</v>
      </c>
      <c r="BF298" s="2">
        <v>6606</v>
      </c>
      <c r="BG298" s="2">
        <v>6730</v>
      </c>
      <c r="BH298" s="2">
        <v>6773</v>
      </c>
      <c r="BI298" s="2">
        <v>6696</v>
      </c>
      <c r="BJ298" s="2">
        <v>6688</v>
      </c>
      <c r="BK298" s="2">
        <v>6702</v>
      </c>
      <c r="BL298" s="2">
        <v>6708</v>
      </c>
      <c r="BM298" s="2">
        <v>6680</v>
      </c>
      <c r="BN298" s="2">
        <v>6597</v>
      </c>
      <c r="BO298" s="2">
        <v>6399</v>
      </c>
      <c r="BP298" s="2">
        <v>6442</v>
      </c>
      <c r="BQ298" s="2">
        <v>6488</v>
      </c>
      <c r="BR298" s="2">
        <v>6472</v>
      </c>
      <c r="BS298" s="2">
        <v>6453</v>
      </c>
      <c r="BT298" s="2">
        <v>6604</v>
      </c>
      <c r="BU298" s="2">
        <v>6535</v>
      </c>
      <c r="BV298" s="2">
        <v>6636</v>
      </c>
      <c r="BW298" s="2">
        <v>6635</v>
      </c>
      <c r="BX298" s="2">
        <v>6693</v>
      </c>
      <c r="BY298" s="2">
        <v>6799</v>
      </c>
      <c r="BZ298" s="2">
        <v>6880</v>
      </c>
      <c r="CA298" s="2">
        <v>6936</v>
      </c>
      <c r="CB298" s="2">
        <v>7022</v>
      </c>
      <c r="CC298" s="2">
        <v>6996</v>
      </c>
      <c r="CD298" s="2">
        <v>7150</v>
      </c>
    </row>
    <row r="299" spans="1:82" x14ac:dyDescent="0.25">
      <c r="A299" s="2" t="str">
        <f>"62 jaar"</f>
        <v>62 jaar</v>
      </c>
      <c r="B299" s="2">
        <v>5632</v>
      </c>
      <c r="C299" s="2">
        <v>5548</v>
      </c>
      <c r="D299" s="2">
        <v>5840</v>
      </c>
      <c r="E299" s="2">
        <v>5325</v>
      </c>
      <c r="F299" s="2">
        <v>5174</v>
      </c>
      <c r="G299" s="2">
        <v>4789</v>
      </c>
      <c r="H299" s="2">
        <v>4630</v>
      </c>
      <c r="I299" s="2">
        <v>4611</v>
      </c>
      <c r="J299" s="2">
        <v>4508</v>
      </c>
      <c r="K299" s="2">
        <v>4411</v>
      </c>
      <c r="L299" s="2">
        <v>4472</v>
      </c>
      <c r="M299" s="2">
        <v>4581</v>
      </c>
      <c r="N299" s="2">
        <v>4446</v>
      </c>
      <c r="O299" s="2">
        <v>3778</v>
      </c>
      <c r="P299" s="2">
        <v>4233</v>
      </c>
      <c r="Q299" s="2">
        <v>4669</v>
      </c>
      <c r="R299" s="2">
        <v>4876</v>
      </c>
      <c r="S299" s="2">
        <v>4780</v>
      </c>
      <c r="T299" s="2">
        <v>5266</v>
      </c>
      <c r="U299" s="2">
        <v>5421</v>
      </c>
      <c r="V299" s="2">
        <v>5305</v>
      </c>
      <c r="W299" s="2">
        <v>5317</v>
      </c>
      <c r="X299" s="2">
        <v>5505</v>
      </c>
      <c r="Y299" s="2">
        <v>5215</v>
      </c>
      <c r="Z299" s="2">
        <v>5577</v>
      </c>
      <c r="AA299" s="2">
        <v>5560</v>
      </c>
      <c r="AB299" s="2">
        <v>5579</v>
      </c>
      <c r="AC299" s="2">
        <v>5711</v>
      </c>
      <c r="AD299" s="2">
        <v>5805</v>
      </c>
      <c r="AE299" s="2">
        <v>5715</v>
      </c>
      <c r="AF299" s="2">
        <v>5890</v>
      </c>
      <c r="AG299" s="2">
        <v>6039</v>
      </c>
      <c r="AH299" s="2">
        <v>6273</v>
      </c>
      <c r="AI299" s="2">
        <v>6041</v>
      </c>
      <c r="AJ299" s="2">
        <v>6012</v>
      </c>
      <c r="AK299" s="2">
        <v>6126</v>
      </c>
      <c r="AL299" s="2">
        <v>6268</v>
      </c>
      <c r="AM299" s="2">
        <v>6212</v>
      </c>
      <c r="AN299" s="2">
        <v>6238</v>
      </c>
      <c r="AO299" s="2">
        <v>6096</v>
      </c>
      <c r="AP299" s="2">
        <v>6392</v>
      </c>
      <c r="AQ299" s="2">
        <v>6437</v>
      </c>
      <c r="AR299" s="2">
        <v>6543</v>
      </c>
      <c r="AS299" s="2">
        <v>6455</v>
      </c>
      <c r="AT299" s="2">
        <v>6561</v>
      </c>
      <c r="AU299" s="2">
        <v>6535</v>
      </c>
      <c r="AV299" s="2">
        <v>6526</v>
      </c>
      <c r="AW299" s="2">
        <v>6430</v>
      </c>
      <c r="AX299" s="2">
        <v>6720</v>
      </c>
      <c r="AY299" s="2">
        <v>6785</v>
      </c>
      <c r="AZ299" s="2">
        <v>6839</v>
      </c>
      <c r="BA299" s="2">
        <v>6806</v>
      </c>
      <c r="BB299" s="2">
        <v>7036</v>
      </c>
      <c r="BC299" s="2">
        <v>6732</v>
      </c>
      <c r="BD299" s="2">
        <v>6703</v>
      </c>
      <c r="BE299" s="2">
        <v>6556</v>
      </c>
      <c r="BF299" s="2">
        <v>6615</v>
      </c>
      <c r="BG299" s="2">
        <v>6449</v>
      </c>
      <c r="BH299" s="2">
        <v>6573</v>
      </c>
      <c r="BI299" s="2">
        <v>6615</v>
      </c>
      <c r="BJ299" s="2">
        <v>6538</v>
      </c>
      <c r="BK299" s="2">
        <v>6531</v>
      </c>
      <c r="BL299" s="2">
        <v>6543</v>
      </c>
      <c r="BM299" s="2">
        <v>6548</v>
      </c>
      <c r="BN299" s="2">
        <v>6524</v>
      </c>
      <c r="BO299" s="2">
        <v>6440</v>
      </c>
      <c r="BP299" s="2">
        <v>6247</v>
      </c>
      <c r="BQ299" s="2">
        <v>6291</v>
      </c>
      <c r="BR299" s="2">
        <v>6337</v>
      </c>
      <c r="BS299" s="2">
        <v>6319</v>
      </c>
      <c r="BT299" s="2">
        <v>6305</v>
      </c>
      <c r="BU299" s="2">
        <v>6454</v>
      </c>
      <c r="BV299" s="2">
        <v>6384</v>
      </c>
      <c r="BW299" s="2">
        <v>6483</v>
      </c>
      <c r="BX299" s="2">
        <v>6482</v>
      </c>
      <c r="BY299" s="2">
        <v>6540</v>
      </c>
      <c r="BZ299" s="2">
        <v>6644</v>
      </c>
      <c r="CA299" s="2">
        <v>6724</v>
      </c>
      <c r="CB299" s="2">
        <v>6779</v>
      </c>
      <c r="CC299" s="2">
        <v>6866</v>
      </c>
      <c r="CD299" s="2">
        <v>6840</v>
      </c>
    </row>
    <row r="300" spans="1:82" x14ac:dyDescent="0.25">
      <c r="A300" s="2" t="str">
        <f>"63 jaar"</f>
        <v>63 jaar</v>
      </c>
      <c r="B300" s="2">
        <v>5566</v>
      </c>
      <c r="C300" s="2">
        <v>5501</v>
      </c>
      <c r="D300" s="2">
        <v>5406</v>
      </c>
      <c r="E300" s="2">
        <v>5744</v>
      </c>
      <c r="F300" s="2">
        <v>5216</v>
      </c>
      <c r="G300" s="2">
        <v>5056</v>
      </c>
      <c r="H300" s="2">
        <v>4733</v>
      </c>
      <c r="I300" s="2">
        <v>4542</v>
      </c>
      <c r="J300" s="2">
        <v>4522</v>
      </c>
      <c r="K300" s="2">
        <v>4418</v>
      </c>
      <c r="L300" s="2">
        <v>4322</v>
      </c>
      <c r="M300" s="2">
        <v>4413</v>
      </c>
      <c r="N300" s="2">
        <v>4510</v>
      </c>
      <c r="O300" s="2">
        <v>4388</v>
      </c>
      <c r="P300" s="2">
        <v>3712</v>
      </c>
      <c r="Q300" s="2">
        <v>4141</v>
      </c>
      <c r="R300" s="2">
        <v>4595</v>
      </c>
      <c r="S300" s="2">
        <v>4793</v>
      </c>
      <c r="T300" s="2">
        <v>4701</v>
      </c>
      <c r="U300" s="2">
        <v>5197</v>
      </c>
      <c r="V300" s="2">
        <v>5365</v>
      </c>
      <c r="W300" s="2">
        <v>5225</v>
      </c>
      <c r="X300" s="2">
        <v>5188</v>
      </c>
      <c r="Y300" s="2">
        <v>5368</v>
      </c>
      <c r="Z300" s="2">
        <v>5129</v>
      </c>
      <c r="AA300" s="2">
        <v>5444</v>
      </c>
      <c r="AB300" s="2">
        <v>5449</v>
      </c>
      <c r="AC300" s="2">
        <v>5472</v>
      </c>
      <c r="AD300" s="2">
        <v>5596</v>
      </c>
      <c r="AE300" s="2">
        <v>5688</v>
      </c>
      <c r="AF300" s="2">
        <v>5598</v>
      </c>
      <c r="AG300" s="2">
        <v>5766</v>
      </c>
      <c r="AH300" s="2">
        <v>5907</v>
      </c>
      <c r="AI300" s="2">
        <v>6136</v>
      </c>
      <c r="AJ300" s="2">
        <v>5904</v>
      </c>
      <c r="AK300" s="2">
        <v>5873</v>
      </c>
      <c r="AL300" s="2">
        <v>5982</v>
      </c>
      <c r="AM300" s="2">
        <v>6121</v>
      </c>
      <c r="AN300" s="2">
        <v>6070</v>
      </c>
      <c r="AO300" s="2">
        <v>6092</v>
      </c>
      <c r="AP300" s="2">
        <v>5955</v>
      </c>
      <c r="AQ300" s="2">
        <v>6243</v>
      </c>
      <c r="AR300" s="2">
        <v>6287</v>
      </c>
      <c r="AS300" s="2">
        <v>6394</v>
      </c>
      <c r="AT300" s="2">
        <v>6306</v>
      </c>
      <c r="AU300" s="2">
        <v>6411</v>
      </c>
      <c r="AV300" s="2">
        <v>6389</v>
      </c>
      <c r="AW300" s="2">
        <v>6377</v>
      </c>
      <c r="AX300" s="2">
        <v>6282</v>
      </c>
      <c r="AY300" s="2">
        <v>6566</v>
      </c>
      <c r="AZ300" s="2">
        <v>6631</v>
      </c>
      <c r="BA300" s="2">
        <v>6686</v>
      </c>
      <c r="BB300" s="2">
        <v>6652</v>
      </c>
      <c r="BC300" s="2">
        <v>6880</v>
      </c>
      <c r="BD300" s="2">
        <v>6581</v>
      </c>
      <c r="BE300" s="2">
        <v>6552</v>
      </c>
      <c r="BF300" s="2">
        <v>6410</v>
      </c>
      <c r="BG300" s="2">
        <v>6467</v>
      </c>
      <c r="BH300" s="2">
        <v>6304</v>
      </c>
      <c r="BI300" s="2">
        <v>6426</v>
      </c>
      <c r="BJ300" s="2">
        <v>6467</v>
      </c>
      <c r="BK300" s="2">
        <v>6392</v>
      </c>
      <c r="BL300" s="2">
        <v>6385</v>
      </c>
      <c r="BM300" s="2">
        <v>6397</v>
      </c>
      <c r="BN300" s="2">
        <v>6400</v>
      </c>
      <c r="BO300" s="2">
        <v>6381</v>
      </c>
      <c r="BP300" s="2">
        <v>6300</v>
      </c>
      <c r="BQ300" s="2">
        <v>6111</v>
      </c>
      <c r="BR300" s="2">
        <v>6156</v>
      </c>
      <c r="BS300" s="2">
        <v>6200</v>
      </c>
      <c r="BT300" s="2">
        <v>6181</v>
      </c>
      <c r="BU300" s="2">
        <v>6169</v>
      </c>
      <c r="BV300" s="2">
        <v>6315</v>
      </c>
      <c r="BW300" s="2">
        <v>6246</v>
      </c>
      <c r="BX300" s="2">
        <v>6342</v>
      </c>
      <c r="BY300" s="2">
        <v>6344</v>
      </c>
      <c r="BZ300" s="2">
        <v>6401</v>
      </c>
      <c r="CA300" s="2">
        <v>6502</v>
      </c>
      <c r="CB300" s="2">
        <v>6582</v>
      </c>
      <c r="CC300" s="2">
        <v>6636</v>
      </c>
      <c r="CD300" s="2">
        <v>6721</v>
      </c>
    </row>
    <row r="301" spans="1:82" x14ac:dyDescent="0.25">
      <c r="A301" s="2" t="str">
        <f>"64 jaar"</f>
        <v>64 jaar</v>
      </c>
      <c r="B301" s="2">
        <v>5742</v>
      </c>
      <c r="C301" s="2">
        <v>5434</v>
      </c>
      <c r="D301" s="2">
        <v>5378</v>
      </c>
      <c r="E301" s="2">
        <v>5308</v>
      </c>
      <c r="F301" s="2">
        <v>5648</v>
      </c>
      <c r="G301" s="2">
        <v>5103</v>
      </c>
      <c r="H301" s="2">
        <v>4987</v>
      </c>
      <c r="I301" s="2">
        <v>4666</v>
      </c>
      <c r="J301" s="2">
        <v>4461</v>
      </c>
      <c r="K301" s="2">
        <v>4476</v>
      </c>
      <c r="L301" s="2">
        <v>4347</v>
      </c>
      <c r="M301" s="2">
        <v>4246</v>
      </c>
      <c r="N301" s="2">
        <v>4384</v>
      </c>
      <c r="O301" s="2">
        <v>4461</v>
      </c>
      <c r="P301" s="2">
        <v>4329</v>
      </c>
      <c r="Q301" s="2">
        <v>3613</v>
      </c>
      <c r="R301" s="2">
        <v>4060</v>
      </c>
      <c r="S301" s="2">
        <v>4506</v>
      </c>
      <c r="T301" s="2">
        <v>4736</v>
      </c>
      <c r="U301" s="2">
        <v>4643</v>
      </c>
      <c r="V301" s="2">
        <v>5144</v>
      </c>
      <c r="W301" s="2">
        <v>5281</v>
      </c>
      <c r="X301" s="2">
        <v>5134</v>
      </c>
      <c r="Y301" s="2">
        <v>5086</v>
      </c>
      <c r="Z301" s="2">
        <v>5279</v>
      </c>
      <c r="AA301" s="2">
        <v>4998</v>
      </c>
      <c r="AB301" s="2">
        <v>5352</v>
      </c>
      <c r="AC301" s="2">
        <v>5370</v>
      </c>
      <c r="AD301" s="2">
        <v>5359</v>
      </c>
      <c r="AE301" s="2">
        <v>5479</v>
      </c>
      <c r="AF301" s="2">
        <v>5570</v>
      </c>
      <c r="AG301" s="2">
        <v>5480</v>
      </c>
      <c r="AH301" s="2">
        <v>5641</v>
      </c>
      <c r="AI301" s="2">
        <v>5773</v>
      </c>
      <c r="AJ301" s="2">
        <v>5998</v>
      </c>
      <c r="AK301" s="2">
        <v>5767</v>
      </c>
      <c r="AL301" s="2">
        <v>5732</v>
      </c>
      <c r="AM301" s="2">
        <v>5838</v>
      </c>
      <c r="AN301" s="2">
        <v>5976</v>
      </c>
      <c r="AO301" s="2">
        <v>5927</v>
      </c>
      <c r="AP301" s="2">
        <v>5947</v>
      </c>
      <c r="AQ301" s="2">
        <v>5813</v>
      </c>
      <c r="AR301" s="2">
        <v>6097</v>
      </c>
      <c r="AS301" s="2">
        <v>6140</v>
      </c>
      <c r="AT301" s="2">
        <v>6249</v>
      </c>
      <c r="AU301" s="2">
        <v>6161</v>
      </c>
      <c r="AV301" s="2">
        <v>6265</v>
      </c>
      <c r="AW301" s="2">
        <v>6244</v>
      </c>
      <c r="AX301" s="2">
        <v>6232</v>
      </c>
      <c r="AY301" s="2">
        <v>6140</v>
      </c>
      <c r="AZ301" s="2">
        <v>6418</v>
      </c>
      <c r="BA301" s="2">
        <v>6482</v>
      </c>
      <c r="BB301" s="2">
        <v>6538</v>
      </c>
      <c r="BC301" s="2">
        <v>6506</v>
      </c>
      <c r="BD301" s="2">
        <v>6727</v>
      </c>
      <c r="BE301" s="2">
        <v>6436</v>
      </c>
      <c r="BF301" s="2">
        <v>6406</v>
      </c>
      <c r="BG301" s="2">
        <v>6267</v>
      </c>
      <c r="BH301" s="2">
        <v>6323</v>
      </c>
      <c r="BI301" s="2">
        <v>6164</v>
      </c>
      <c r="BJ301" s="2">
        <v>6282</v>
      </c>
      <c r="BK301" s="2">
        <v>6323</v>
      </c>
      <c r="BL301" s="2">
        <v>6249</v>
      </c>
      <c r="BM301" s="2">
        <v>6242</v>
      </c>
      <c r="BN301" s="2">
        <v>6253</v>
      </c>
      <c r="BO301" s="2">
        <v>6256</v>
      </c>
      <c r="BP301" s="2">
        <v>6238</v>
      </c>
      <c r="BQ301" s="2">
        <v>6160</v>
      </c>
      <c r="BR301" s="2">
        <v>5974</v>
      </c>
      <c r="BS301" s="2">
        <v>6018</v>
      </c>
      <c r="BT301" s="2">
        <v>6060</v>
      </c>
      <c r="BU301" s="2">
        <v>6044</v>
      </c>
      <c r="BV301" s="2">
        <v>6031</v>
      </c>
      <c r="BW301" s="2">
        <v>6178</v>
      </c>
      <c r="BX301" s="2">
        <v>6110</v>
      </c>
      <c r="BY301" s="2">
        <v>6204</v>
      </c>
      <c r="BZ301" s="2">
        <v>6206</v>
      </c>
      <c r="CA301" s="2">
        <v>6262</v>
      </c>
      <c r="CB301" s="2">
        <v>6363</v>
      </c>
      <c r="CC301" s="2">
        <v>6441</v>
      </c>
      <c r="CD301" s="2">
        <v>6493</v>
      </c>
    </row>
    <row r="302" spans="1:82" x14ac:dyDescent="0.25">
      <c r="A302" s="2" t="str">
        <f>"65 jaar"</f>
        <v>65 jaar</v>
      </c>
      <c r="B302" s="2">
        <v>5842</v>
      </c>
      <c r="C302" s="2">
        <v>5601</v>
      </c>
      <c r="D302" s="2">
        <v>5323</v>
      </c>
      <c r="E302" s="2">
        <v>5299</v>
      </c>
      <c r="F302" s="2">
        <v>5207</v>
      </c>
      <c r="G302" s="2">
        <v>5531</v>
      </c>
      <c r="H302" s="2">
        <v>5009</v>
      </c>
      <c r="I302" s="2">
        <v>4886</v>
      </c>
      <c r="J302" s="2">
        <v>4582</v>
      </c>
      <c r="K302" s="2">
        <v>4371</v>
      </c>
      <c r="L302" s="2">
        <v>4401</v>
      </c>
      <c r="M302" s="2">
        <v>4276</v>
      </c>
      <c r="N302" s="2">
        <v>4181</v>
      </c>
      <c r="O302" s="2">
        <v>4322</v>
      </c>
      <c r="P302" s="2">
        <v>4343</v>
      </c>
      <c r="Q302" s="2">
        <v>4238</v>
      </c>
      <c r="R302" s="2">
        <v>3537</v>
      </c>
      <c r="S302" s="2">
        <v>3978</v>
      </c>
      <c r="T302" s="2">
        <v>4419</v>
      </c>
      <c r="U302" s="2">
        <v>4655</v>
      </c>
      <c r="V302" s="2">
        <v>4572</v>
      </c>
      <c r="W302" s="2">
        <v>5039</v>
      </c>
      <c r="X302" s="2">
        <v>5142</v>
      </c>
      <c r="Y302" s="2">
        <v>4977</v>
      </c>
      <c r="Z302" s="2">
        <v>4911</v>
      </c>
      <c r="AA302" s="2">
        <v>5145</v>
      </c>
      <c r="AB302" s="2">
        <v>4816</v>
      </c>
      <c r="AC302" s="2">
        <v>5213</v>
      </c>
      <c r="AD302" s="2">
        <v>5204</v>
      </c>
      <c r="AE302" s="2">
        <v>5192</v>
      </c>
      <c r="AF302" s="2">
        <v>5305</v>
      </c>
      <c r="AG302" s="2">
        <v>5390</v>
      </c>
      <c r="AH302" s="2">
        <v>5300</v>
      </c>
      <c r="AI302" s="2">
        <v>5456</v>
      </c>
      <c r="AJ302" s="2">
        <v>5575</v>
      </c>
      <c r="AK302" s="2">
        <v>5795</v>
      </c>
      <c r="AL302" s="2">
        <v>5564</v>
      </c>
      <c r="AM302" s="2">
        <v>5528</v>
      </c>
      <c r="AN302" s="2">
        <v>5632</v>
      </c>
      <c r="AO302" s="2">
        <v>5767</v>
      </c>
      <c r="AP302" s="2">
        <v>5723</v>
      </c>
      <c r="AQ302" s="2">
        <v>5741</v>
      </c>
      <c r="AR302" s="2">
        <v>5610</v>
      </c>
      <c r="AS302" s="2">
        <v>5887</v>
      </c>
      <c r="AT302" s="2">
        <v>5929</v>
      </c>
      <c r="AU302" s="2">
        <v>6041</v>
      </c>
      <c r="AV302" s="2">
        <v>5951</v>
      </c>
      <c r="AW302" s="2">
        <v>6053</v>
      </c>
      <c r="AX302" s="2">
        <v>6035</v>
      </c>
      <c r="AY302" s="2">
        <v>6019</v>
      </c>
      <c r="AZ302" s="2">
        <v>5930</v>
      </c>
      <c r="BA302" s="2">
        <v>6199</v>
      </c>
      <c r="BB302" s="2">
        <v>6265</v>
      </c>
      <c r="BC302" s="2">
        <v>6317</v>
      </c>
      <c r="BD302" s="2">
        <v>6288</v>
      </c>
      <c r="BE302" s="2">
        <v>6501</v>
      </c>
      <c r="BF302" s="2">
        <v>6219</v>
      </c>
      <c r="BG302" s="2">
        <v>6188</v>
      </c>
      <c r="BH302" s="2">
        <v>6053</v>
      </c>
      <c r="BI302" s="2">
        <v>6109</v>
      </c>
      <c r="BJ302" s="2">
        <v>5955</v>
      </c>
      <c r="BK302" s="2">
        <v>6070</v>
      </c>
      <c r="BL302" s="2">
        <v>6109</v>
      </c>
      <c r="BM302" s="2">
        <v>6037</v>
      </c>
      <c r="BN302" s="2">
        <v>6031</v>
      </c>
      <c r="BO302" s="2">
        <v>6040</v>
      </c>
      <c r="BP302" s="2">
        <v>6043</v>
      </c>
      <c r="BQ302" s="2">
        <v>6026</v>
      </c>
      <c r="BR302" s="2">
        <v>5951</v>
      </c>
      <c r="BS302" s="2">
        <v>5767</v>
      </c>
      <c r="BT302" s="2">
        <v>5810</v>
      </c>
      <c r="BU302" s="2">
        <v>5851</v>
      </c>
      <c r="BV302" s="2">
        <v>5836</v>
      </c>
      <c r="BW302" s="2">
        <v>5825</v>
      </c>
      <c r="BX302" s="2">
        <v>5970</v>
      </c>
      <c r="BY302" s="2">
        <v>5904</v>
      </c>
      <c r="BZ302" s="2">
        <v>5994</v>
      </c>
      <c r="CA302" s="2">
        <v>5998</v>
      </c>
      <c r="CB302" s="2">
        <v>6051</v>
      </c>
      <c r="CC302" s="2">
        <v>6152</v>
      </c>
      <c r="CD302" s="2">
        <v>6227</v>
      </c>
    </row>
    <row r="303" spans="1:82" x14ac:dyDescent="0.25">
      <c r="A303" s="2" t="str">
        <f>"66 jaar"</f>
        <v>66 jaar</v>
      </c>
      <c r="B303" s="2">
        <v>5921</v>
      </c>
      <c r="C303" s="2">
        <v>5716</v>
      </c>
      <c r="D303" s="2">
        <v>5492</v>
      </c>
      <c r="E303" s="2">
        <v>5248</v>
      </c>
      <c r="F303" s="2">
        <v>5180</v>
      </c>
      <c r="G303" s="2">
        <v>5078</v>
      </c>
      <c r="H303" s="2">
        <v>5437</v>
      </c>
      <c r="I303" s="2">
        <v>4914</v>
      </c>
      <c r="J303" s="2">
        <v>4772</v>
      </c>
      <c r="K303" s="2">
        <v>4498</v>
      </c>
      <c r="L303" s="2">
        <v>4275</v>
      </c>
      <c r="M303" s="2">
        <v>4349</v>
      </c>
      <c r="N303" s="2">
        <v>4225</v>
      </c>
      <c r="O303" s="2">
        <v>4137</v>
      </c>
      <c r="P303" s="2">
        <v>4258</v>
      </c>
      <c r="Q303" s="2">
        <v>4267</v>
      </c>
      <c r="R303" s="2">
        <v>4202</v>
      </c>
      <c r="S303" s="2">
        <v>3507</v>
      </c>
      <c r="T303" s="2">
        <v>3933</v>
      </c>
      <c r="U303" s="2">
        <v>4357</v>
      </c>
      <c r="V303" s="2">
        <v>4619</v>
      </c>
      <c r="W303" s="2">
        <v>4514</v>
      </c>
      <c r="X303" s="2">
        <v>4927</v>
      </c>
      <c r="Y303" s="2">
        <v>5003</v>
      </c>
      <c r="Z303" s="2">
        <v>4841</v>
      </c>
      <c r="AA303" s="2">
        <v>4787</v>
      </c>
      <c r="AB303" s="2">
        <v>4975</v>
      </c>
      <c r="AC303" s="2">
        <v>4705</v>
      </c>
      <c r="AD303" s="2">
        <v>5079</v>
      </c>
      <c r="AE303" s="2">
        <v>5070</v>
      </c>
      <c r="AF303" s="2">
        <v>5058</v>
      </c>
      <c r="AG303" s="2">
        <v>5164</v>
      </c>
      <c r="AH303" s="2">
        <v>5247</v>
      </c>
      <c r="AI303" s="2">
        <v>5157</v>
      </c>
      <c r="AJ303" s="2">
        <v>5305</v>
      </c>
      <c r="AK303" s="2">
        <v>5414</v>
      </c>
      <c r="AL303" s="2">
        <v>5628</v>
      </c>
      <c r="AM303" s="2">
        <v>5403</v>
      </c>
      <c r="AN303" s="2">
        <v>5367</v>
      </c>
      <c r="AO303" s="2">
        <v>5468</v>
      </c>
      <c r="AP303" s="2">
        <v>5598</v>
      </c>
      <c r="AQ303" s="2">
        <v>5559</v>
      </c>
      <c r="AR303" s="2">
        <v>5578</v>
      </c>
      <c r="AS303" s="2">
        <v>5449</v>
      </c>
      <c r="AT303" s="2">
        <v>5719</v>
      </c>
      <c r="AU303" s="2">
        <v>5760</v>
      </c>
      <c r="AV303" s="2">
        <v>5870</v>
      </c>
      <c r="AW303" s="2">
        <v>5780</v>
      </c>
      <c r="AX303" s="2">
        <v>5880</v>
      </c>
      <c r="AY303" s="2">
        <v>5865</v>
      </c>
      <c r="AZ303" s="2">
        <v>5848</v>
      </c>
      <c r="BA303" s="2">
        <v>5763</v>
      </c>
      <c r="BB303" s="2">
        <v>6025</v>
      </c>
      <c r="BC303" s="2">
        <v>6087</v>
      </c>
      <c r="BD303" s="2">
        <v>6134</v>
      </c>
      <c r="BE303" s="2">
        <v>6109</v>
      </c>
      <c r="BF303" s="2">
        <v>6316</v>
      </c>
      <c r="BG303" s="2">
        <v>6043</v>
      </c>
      <c r="BH303" s="2">
        <v>6013</v>
      </c>
      <c r="BI303" s="2">
        <v>5883</v>
      </c>
      <c r="BJ303" s="2">
        <v>5939</v>
      </c>
      <c r="BK303" s="2">
        <v>5787</v>
      </c>
      <c r="BL303" s="2">
        <v>5901</v>
      </c>
      <c r="BM303" s="2">
        <v>5938</v>
      </c>
      <c r="BN303" s="2">
        <v>5866</v>
      </c>
      <c r="BO303" s="2">
        <v>5861</v>
      </c>
      <c r="BP303" s="2">
        <v>5870</v>
      </c>
      <c r="BQ303" s="2">
        <v>5872</v>
      </c>
      <c r="BR303" s="2">
        <v>5857</v>
      </c>
      <c r="BS303" s="2">
        <v>5787</v>
      </c>
      <c r="BT303" s="2">
        <v>5606</v>
      </c>
      <c r="BU303" s="2">
        <v>5649</v>
      </c>
      <c r="BV303" s="2">
        <v>5689</v>
      </c>
      <c r="BW303" s="2">
        <v>5673</v>
      </c>
      <c r="BX303" s="2">
        <v>5665</v>
      </c>
      <c r="BY303" s="2">
        <v>5806</v>
      </c>
      <c r="BZ303" s="2">
        <v>5741</v>
      </c>
      <c r="CA303" s="2">
        <v>5829</v>
      </c>
      <c r="CB303" s="2">
        <v>5834</v>
      </c>
      <c r="CC303" s="2">
        <v>5886</v>
      </c>
      <c r="CD303" s="2">
        <v>5986</v>
      </c>
    </row>
    <row r="304" spans="1:82" x14ac:dyDescent="0.25">
      <c r="A304" s="2" t="str">
        <f>"67 jaar"</f>
        <v>67 jaar</v>
      </c>
      <c r="B304" s="2">
        <v>6163</v>
      </c>
      <c r="C304" s="2">
        <v>5802</v>
      </c>
      <c r="D304" s="2">
        <v>5633</v>
      </c>
      <c r="E304" s="2">
        <v>5421</v>
      </c>
      <c r="F304" s="2">
        <v>5150</v>
      </c>
      <c r="G304" s="2">
        <v>5062</v>
      </c>
      <c r="H304" s="2">
        <v>5014</v>
      </c>
      <c r="I304" s="2">
        <v>5317</v>
      </c>
      <c r="J304" s="2">
        <v>4808</v>
      </c>
      <c r="K304" s="2">
        <v>4683</v>
      </c>
      <c r="L304" s="2">
        <v>4441</v>
      </c>
      <c r="M304" s="2">
        <v>4228</v>
      </c>
      <c r="N304" s="2">
        <v>4288</v>
      </c>
      <c r="O304" s="2">
        <v>4179</v>
      </c>
      <c r="P304" s="2">
        <v>4080</v>
      </c>
      <c r="Q304" s="2">
        <v>4192</v>
      </c>
      <c r="R304" s="2">
        <v>4176</v>
      </c>
      <c r="S304" s="2">
        <v>4145</v>
      </c>
      <c r="T304" s="2">
        <v>3444</v>
      </c>
      <c r="U304" s="2">
        <v>3887</v>
      </c>
      <c r="V304" s="2">
        <v>4303</v>
      </c>
      <c r="W304" s="2">
        <v>4555</v>
      </c>
      <c r="X304" s="2">
        <v>4451</v>
      </c>
      <c r="Y304" s="2">
        <v>4815</v>
      </c>
      <c r="Z304" s="2">
        <v>4899</v>
      </c>
      <c r="AA304" s="2">
        <v>4741</v>
      </c>
      <c r="AB304" s="2">
        <v>4683</v>
      </c>
      <c r="AC304" s="2">
        <v>4853</v>
      </c>
      <c r="AD304" s="2">
        <v>4613</v>
      </c>
      <c r="AE304" s="2">
        <v>4968</v>
      </c>
      <c r="AF304" s="2">
        <v>4962</v>
      </c>
      <c r="AG304" s="2">
        <v>4951</v>
      </c>
      <c r="AH304" s="2">
        <v>5048</v>
      </c>
      <c r="AI304" s="2">
        <v>5128</v>
      </c>
      <c r="AJ304" s="2">
        <v>5041</v>
      </c>
      <c r="AK304" s="2">
        <v>5181</v>
      </c>
      <c r="AL304" s="2">
        <v>5289</v>
      </c>
      <c r="AM304" s="2">
        <v>5503</v>
      </c>
      <c r="AN304" s="2">
        <v>5278</v>
      </c>
      <c r="AO304" s="2">
        <v>5242</v>
      </c>
      <c r="AP304" s="2">
        <v>5340</v>
      </c>
      <c r="AQ304" s="2">
        <v>5469</v>
      </c>
      <c r="AR304" s="2">
        <v>5429</v>
      </c>
      <c r="AS304" s="2">
        <v>5451</v>
      </c>
      <c r="AT304" s="2">
        <v>5327</v>
      </c>
      <c r="AU304" s="2">
        <v>5591</v>
      </c>
      <c r="AV304" s="2">
        <v>5631</v>
      </c>
      <c r="AW304" s="2">
        <v>5739</v>
      </c>
      <c r="AX304" s="2">
        <v>5650</v>
      </c>
      <c r="AY304" s="2">
        <v>5751</v>
      </c>
      <c r="AZ304" s="2">
        <v>5736</v>
      </c>
      <c r="BA304" s="2">
        <v>5719</v>
      </c>
      <c r="BB304" s="2">
        <v>5636</v>
      </c>
      <c r="BC304" s="2">
        <v>5896</v>
      </c>
      <c r="BD304" s="2">
        <v>5954</v>
      </c>
      <c r="BE304" s="2">
        <v>6001</v>
      </c>
      <c r="BF304" s="2">
        <v>5977</v>
      </c>
      <c r="BG304" s="2">
        <v>6184</v>
      </c>
      <c r="BH304" s="2">
        <v>5912</v>
      </c>
      <c r="BI304" s="2">
        <v>5883</v>
      </c>
      <c r="BJ304" s="2">
        <v>5754</v>
      </c>
      <c r="BK304" s="2">
        <v>5810</v>
      </c>
      <c r="BL304" s="2">
        <v>5662</v>
      </c>
      <c r="BM304" s="2">
        <v>5774</v>
      </c>
      <c r="BN304" s="2">
        <v>5811</v>
      </c>
      <c r="BO304" s="2">
        <v>5738</v>
      </c>
      <c r="BP304" s="2">
        <v>5734</v>
      </c>
      <c r="BQ304" s="2">
        <v>5744</v>
      </c>
      <c r="BR304" s="2">
        <v>5745</v>
      </c>
      <c r="BS304" s="2">
        <v>5730</v>
      </c>
      <c r="BT304" s="2">
        <v>5662</v>
      </c>
      <c r="BU304" s="2">
        <v>5480</v>
      </c>
      <c r="BV304" s="2">
        <v>5525</v>
      </c>
      <c r="BW304" s="2">
        <v>5564</v>
      </c>
      <c r="BX304" s="2">
        <v>5548</v>
      </c>
      <c r="BY304" s="2">
        <v>5542</v>
      </c>
      <c r="BZ304" s="2">
        <v>5681</v>
      </c>
      <c r="CA304" s="2">
        <v>5616</v>
      </c>
      <c r="CB304" s="2">
        <v>5705</v>
      </c>
      <c r="CC304" s="2">
        <v>5709</v>
      </c>
      <c r="CD304" s="2">
        <v>5762</v>
      </c>
    </row>
    <row r="305" spans="1:82" x14ac:dyDescent="0.25">
      <c r="A305" s="2" t="str">
        <f>"68 jaar"</f>
        <v>68 jaar</v>
      </c>
      <c r="B305" s="2">
        <v>6086</v>
      </c>
      <c r="C305" s="2">
        <v>6024</v>
      </c>
      <c r="D305" s="2">
        <v>5684</v>
      </c>
      <c r="E305" s="2">
        <v>5515</v>
      </c>
      <c r="F305" s="2">
        <v>5317</v>
      </c>
      <c r="G305" s="2">
        <v>5059</v>
      </c>
      <c r="H305" s="2">
        <v>4978</v>
      </c>
      <c r="I305" s="2">
        <v>4914</v>
      </c>
      <c r="J305" s="2">
        <v>5223</v>
      </c>
      <c r="K305" s="2">
        <v>4708</v>
      </c>
      <c r="L305" s="2">
        <v>4616</v>
      </c>
      <c r="M305" s="2">
        <v>4368</v>
      </c>
      <c r="N305" s="2">
        <v>4171</v>
      </c>
      <c r="O305" s="2">
        <v>4240</v>
      </c>
      <c r="P305" s="2">
        <v>4138</v>
      </c>
      <c r="Q305" s="2">
        <v>4010</v>
      </c>
      <c r="R305" s="2">
        <v>4138</v>
      </c>
      <c r="S305" s="2">
        <v>4129</v>
      </c>
      <c r="T305" s="2">
        <v>4079</v>
      </c>
      <c r="U305" s="2">
        <v>3422</v>
      </c>
      <c r="V305" s="2">
        <v>3862</v>
      </c>
      <c r="W305" s="2">
        <v>4210</v>
      </c>
      <c r="X305" s="2">
        <v>4467</v>
      </c>
      <c r="Y305" s="2">
        <v>4348</v>
      </c>
      <c r="Z305" s="2">
        <v>4705</v>
      </c>
      <c r="AA305" s="2">
        <v>4810</v>
      </c>
      <c r="AB305" s="2">
        <v>4656</v>
      </c>
      <c r="AC305" s="2">
        <v>4577</v>
      </c>
      <c r="AD305" s="2">
        <v>4747</v>
      </c>
      <c r="AE305" s="2">
        <v>4517</v>
      </c>
      <c r="AF305" s="2">
        <v>4863</v>
      </c>
      <c r="AG305" s="2">
        <v>4859</v>
      </c>
      <c r="AH305" s="2">
        <v>4847</v>
      </c>
      <c r="AI305" s="2">
        <v>4937</v>
      </c>
      <c r="AJ305" s="2">
        <v>5015</v>
      </c>
      <c r="AK305" s="2">
        <v>4931</v>
      </c>
      <c r="AL305" s="2">
        <v>5066</v>
      </c>
      <c r="AM305" s="2">
        <v>5169</v>
      </c>
      <c r="AN305" s="2">
        <v>5379</v>
      </c>
      <c r="AO305" s="2">
        <v>5158</v>
      </c>
      <c r="AP305" s="2">
        <v>5125</v>
      </c>
      <c r="AQ305" s="2">
        <v>5220</v>
      </c>
      <c r="AR305" s="2">
        <v>5346</v>
      </c>
      <c r="AS305" s="2">
        <v>5310</v>
      </c>
      <c r="AT305" s="2">
        <v>5332</v>
      </c>
      <c r="AU305" s="2">
        <v>5211</v>
      </c>
      <c r="AV305" s="2">
        <v>5470</v>
      </c>
      <c r="AW305" s="2">
        <v>5510</v>
      </c>
      <c r="AX305" s="2">
        <v>5616</v>
      </c>
      <c r="AY305" s="2">
        <v>5526</v>
      </c>
      <c r="AZ305" s="2">
        <v>5627</v>
      </c>
      <c r="BA305" s="2">
        <v>5614</v>
      </c>
      <c r="BB305" s="2">
        <v>5597</v>
      </c>
      <c r="BC305" s="2">
        <v>5515</v>
      </c>
      <c r="BD305" s="2">
        <v>5772</v>
      </c>
      <c r="BE305" s="2">
        <v>5831</v>
      </c>
      <c r="BF305" s="2">
        <v>5874</v>
      </c>
      <c r="BG305" s="2">
        <v>5852</v>
      </c>
      <c r="BH305" s="2">
        <v>6056</v>
      </c>
      <c r="BI305" s="2">
        <v>5789</v>
      </c>
      <c r="BJ305" s="2">
        <v>5761</v>
      </c>
      <c r="BK305" s="2">
        <v>5635</v>
      </c>
      <c r="BL305" s="2">
        <v>5690</v>
      </c>
      <c r="BM305" s="2">
        <v>5543</v>
      </c>
      <c r="BN305" s="2">
        <v>5655</v>
      </c>
      <c r="BO305" s="2">
        <v>5690</v>
      </c>
      <c r="BP305" s="2">
        <v>5619</v>
      </c>
      <c r="BQ305" s="2">
        <v>5614</v>
      </c>
      <c r="BR305" s="2">
        <v>5626</v>
      </c>
      <c r="BS305" s="2">
        <v>5626</v>
      </c>
      <c r="BT305" s="2">
        <v>5611</v>
      </c>
      <c r="BU305" s="2">
        <v>5548</v>
      </c>
      <c r="BV305" s="2">
        <v>5366</v>
      </c>
      <c r="BW305" s="2">
        <v>5413</v>
      </c>
      <c r="BX305" s="2">
        <v>5451</v>
      </c>
      <c r="BY305" s="2">
        <v>5435</v>
      </c>
      <c r="BZ305" s="2">
        <v>5429</v>
      </c>
      <c r="CA305" s="2">
        <v>5568</v>
      </c>
      <c r="CB305" s="2">
        <v>5503</v>
      </c>
      <c r="CC305" s="2">
        <v>5590</v>
      </c>
      <c r="CD305" s="2">
        <v>5596</v>
      </c>
    </row>
    <row r="306" spans="1:82" x14ac:dyDescent="0.25">
      <c r="A306" s="2" t="str">
        <f>"69 jaar"</f>
        <v>69 jaar</v>
      </c>
      <c r="B306" s="2">
        <v>6168</v>
      </c>
      <c r="C306" s="2">
        <v>5939</v>
      </c>
      <c r="D306" s="2">
        <v>5912</v>
      </c>
      <c r="E306" s="2">
        <v>5583</v>
      </c>
      <c r="F306" s="2">
        <v>5412</v>
      </c>
      <c r="G306" s="2">
        <v>5196</v>
      </c>
      <c r="H306" s="2">
        <v>4985</v>
      </c>
      <c r="I306" s="2">
        <v>4902</v>
      </c>
      <c r="J306" s="2">
        <v>4824</v>
      </c>
      <c r="K306" s="2">
        <v>5121</v>
      </c>
      <c r="L306" s="2">
        <v>4600</v>
      </c>
      <c r="M306" s="2">
        <v>4552</v>
      </c>
      <c r="N306" s="2">
        <v>4296</v>
      </c>
      <c r="O306" s="2">
        <v>4132</v>
      </c>
      <c r="P306" s="2">
        <v>4169</v>
      </c>
      <c r="Q306" s="2">
        <v>4085</v>
      </c>
      <c r="R306" s="2">
        <v>3931</v>
      </c>
      <c r="S306" s="2">
        <v>4059</v>
      </c>
      <c r="T306" s="2">
        <v>4073</v>
      </c>
      <c r="U306" s="2">
        <v>4011</v>
      </c>
      <c r="V306" s="2">
        <v>3391</v>
      </c>
      <c r="W306" s="2">
        <v>3806</v>
      </c>
      <c r="X306" s="2">
        <v>4124</v>
      </c>
      <c r="Y306" s="2">
        <v>4357</v>
      </c>
      <c r="Z306" s="2">
        <v>4258</v>
      </c>
      <c r="AA306" s="2">
        <v>4617</v>
      </c>
      <c r="AB306" s="2">
        <v>4688</v>
      </c>
      <c r="AC306" s="2">
        <v>4581</v>
      </c>
      <c r="AD306" s="2">
        <v>4493</v>
      </c>
      <c r="AE306" s="2">
        <v>4655</v>
      </c>
      <c r="AF306" s="2">
        <v>4433</v>
      </c>
      <c r="AG306" s="2">
        <v>4771</v>
      </c>
      <c r="AH306" s="2">
        <v>4765</v>
      </c>
      <c r="AI306" s="2">
        <v>4753</v>
      </c>
      <c r="AJ306" s="2">
        <v>4841</v>
      </c>
      <c r="AK306" s="2">
        <v>4918</v>
      </c>
      <c r="AL306" s="2">
        <v>4836</v>
      </c>
      <c r="AM306" s="2">
        <v>4968</v>
      </c>
      <c r="AN306" s="2">
        <v>5069</v>
      </c>
      <c r="AO306" s="2">
        <v>5277</v>
      </c>
      <c r="AP306" s="2">
        <v>5056</v>
      </c>
      <c r="AQ306" s="2">
        <v>5024</v>
      </c>
      <c r="AR306" s="2">
        <v>5119</v>
      </c>
      <c r="AS306" s="2">
        <v>5244</v>
      </c>
      <c r="AT306" s="2">
        <v>5209</v>
      </c>
      <c r="AU306" s="2">
        <v>5230</v>
      </c>
      <c r="AV306" s="2">
        <v>5112</v>
      </c>
      <c r="AW306" s="2">
        <v>5367</v>
      </c>
      <c r="AX306" s="2">
        <v>5408</v>
      </c>
      <c r="AY306" s="2">
        <v>5514</v>
      </c>
      <c r="AZ306" s="2">
        <v>5424</v>
      </c>
      <c r="BA306" s="2">
        <v>5523</v>
      </c>
      <c r="BB306" s="2">
        <v>5510</v>
      </c>
      <c r="BC306" s="2">
        <v>5494</v>
      </c>
      <c r="BD306" s="2">
        <v>5413</v>
      </c>
      <c r="BE306" s="2">
        <v>5668</v>
      </c>
      <c r="BF306" s="2">
        <v>5726</v>
      </c>
      <c r="BG306" s="2">
        <v>5769</v>
      </c>
      <c r="BH306" s="2">
        <v>5747</v>
      </c>
      <c r="BI306" s="2">
        <v>5948</v>
      </c>
      <c r="BJ306" s="2">
        <v>5685</v>
      </c>
      <c r="BK306" s="2">
        <v>5659</v>
      </c>
      <c r="BL306" s="2">
        <v>5533</v>
      </c>
      <c r="BM306" s="2">
        <v>5590</v>
      </c>
      <c r="BN306" s="2">
        <v>5445</v>
      </c>
      <c r="BO306" s="2">
        <v>5556</v>
      </c>
      <c r="BP306" s="2">
        <v>5592</v>
      </c>
      <c r="BQ306" s="2">
        <v>5522</v>
      </c>
      <c r="BR306" s="2">
        <v>5517</v>
      </c>
      <c r="BS306" s="2">
        <v>5529</v>
      </c>
      <c r="BT306" s="2">
        <v>5531</v>
      </c>
      <c r="BU306" s="2">
        <v>5516</v>
      </c>
      <c r="BV306" s="2">
        <v>5454</v>
      </c>
      <c r="BW306" s="2">
        <v>5272</v>
      </c>
      <c r="BX306" s="2">
        <v>5319</v>
      </c>
      <c r="BY306" s="2">
        <v>5358</v>
      </c>
      <c r="BZ306" s="2">
        <v>5342</v>
      </c>
      <c r="CA306" s="2">
        <v>5335</v>
      </c>
      <c r="CB306" s="2">
        <v>5475</v>
      </c>
      <c r="CC306" s="2">
        <v>5413</v>
      </c>
      <c r="CD306" s="2">
        <v>5498</v>
      </c>
    </row>
    <row r="307" spans="1:82" x14ac:dyDescent="0.25">
      <c r="A307" s="2" t="str">
        <f>"70 jaar"</f>
        <v>70 jaar</v>
      </c>
      <c r="B307" s="2">
        <v>6372</v>
      </c>
      <c r="C307" s="2">
        <v>6011</v>
      </c>
      <c r="D307" s="2">
        <v>5801</v>
      </c>
      <c r="E307" s="2">
        <v>5781</v>
      </c>
      <c r="F307" s="2">
        <v>5488</v>
      </c>
      <c r="G307" s="2">
        <v>5288</v>
      </c>
      <c r="H307" s="2">
        <v>5103</v>
      </c>
      <c r="I307" s="2">
        <v>4865</v>
      </c>
      <c r="J307" s="2">
        <v>4793</v>
      </c>
      <c r="K307" s="2">
        <v>4716</v>
      </c>
      <c r="L307" s="2">
        <v>5004</v>
      </c>
      <c r="M307" s="2">
        <v>4520</v>
      </c>
      <c r="N307" s="2">
        <v>4474</v>
      </c>
      <c r="O307" s="2">
        <v>4221</v>
      </c>
      <c r="P307" s="2">
        <v>4070</v>
      </c>
      <c r="Q307" s="2">
        <v>4092</v>
      </c>
      <c r="R307" s="2">
        <v>4012</v>
      </c>
      <c r="S307" s="2">
        <v>3882</v>
      </c>
      <c r="T307" s="2">
        <v>3976</v>
      </c>
      <c r="U307" s="2">
        <v>4038</v>
      </c>
      <c r="V307" s="2">
        <v>3958</v>
      </c>
      <c r="W307" s="2">
        <v>3335</v>
      </c>
      <c r="X307" s="2">
        <v>3755</v>
      </c>
      <c r="Y307" s="2">
        <v>4020</v>
      </c>
      <c r="Z307" s="2">
        <v>4294</v>
      </c>
      <c r="AA307" s="2">
        <v>4153</v>
      </c>
      <c r="AB307" s="2">
        <v>4548</v>
      </c>
      <c r="AC307" s="2">
        <v>4581</v>
      </c>
      <c r="AD307" s="2">
        <v>4498</v>
      </c>
      <c r="AE307" s="2">
        <v>4412</v>
      </c>
      <c r="AF307" s="2">
        <v>4571</v>
      </c>
      <c r="AG307" s="2">
        <v>4353</v>
      </c>
      <c r="AH307" s="2">
        <v>4684</v>
      </c>
      <c r="AI307" s="2">
        <v>4679</v>
      </c>
      <c r="AJ307" s="2">
        <v>4667</v>
      </c>
      <c r="AK307" s="2">
        <v>4751</v>
      </c>
      <c r="AL307" s="2">
        <v>4826</v>
      </c>
      <c r="AM307" s="2">
        <v>4748</v>
      </c>
      <c r="AN307" s="2">
        <v>4875</v>
      </c>
      <c r="AO307" s="2">
        <v>4975</v>
      </c>
      <c r="AP307" s="2">
        <v>5181</v>
      </c>
      <c r="AQ307" s="2">
        <v>4962</v>
      </c>
      <c r="AR307" s="2">
        <v>4932</v>
      </c>
      <c r="AS307" s="2">
        <v>5028</v>
      </c>
      <c r="AT307" s="2">
        <v>5151</v>
      </c>
      <c r="AU307" s="2">
        <v>5116</v>
      </c>
      <c r="AV307" s="2">
        <v>5137</v>
      </c>
      <c r="AW307" s="2">
        <v>5020</v>
      </c>
      <c r="AX307" s="2">
        <v>5270</v>
      </c>
      <c r="AY307" s="2">
        <v>5312</v>
      </c>
      <c r="AZ307" s="2">
        <v>5417</v>
      </c>
      <c r="BA307" s="2">
        <v>5328</v>
      </c>
      <c r="BB307" s="2">
        <v>5427</v>
      </c>
      <c r="BC307" s="2">
        <v>5415</v>
      </c>
      <c r="BD307" s="2">
        <v>5398</v>
      </c>
      <c r="BE307" s="2">
        <v>5319</v>
      </c>
      <c r="BF307" s="2">
        <v>5569</v>
      </c>
      <c r="BG307" s="2">
        <v>5628</v>
      </c>
      <c r="BH307" s="2">
        <v>5672</v>
      </c>
      <c r="BI307" s="2">
        <v>5653</v>
      </c>
      <c r="BJ307" s="2">
        <v>5850</v>
      </c>
      <c r="BK307" s="2">
        <v>5589</v>
      </c>
      <c r="BL307" s="2">
        <v>5564</v>
      </c>
      <c r="BM307" s="2">
        <v>5439</v>
      </c>
      <c r="BN307" s="2">
        <v>5496</v>
      </c>
      <c r="BO307" s="2">
        <v>5352</v>
      </c>
      <c r="BP307" s="2">
        <v>5465</v>
      </c>
      <c r="BQ307" s="2">
        <v>5500</v>
      </c>
      <c r="BR307" s="2">
        <v>5432</v>
      </c>
      <c r="BS307" s="2">
        <v>5427</v>
      </c>
      <c r="BT307" s="2">
        <v>5440</v>
      </c>
      <c r="BU307" s="2">
        <v>5441</v>
      </c>
      <c r="BV307" s="2">
        <v>5429</v>
      </c>
      <c r="BW307" s="2">
        <v>5367</v>
      </c>
      <c r="BX307" s="2">
        <v>5184</v>
      </c>
      <c r="BY307" s="2">
        <v>5232</v>
      </c>
      <c r="BZ307" s="2">
        <v>5273</v>
      </c>
      <c r="CA307" s="2">
        <v>5257</v>
      </c>
      <c r="CB307" s="2">
        <v>5250</v>
      </c>
      <c r="CC307" s="2">
        <v>5390</v>
      </c>
      <c r="CD307" s="2">
        <v>5329</v>
      </c>
    </row>
    <row r="308" spans="1:82" x14ac:dyDescent="0.25">
      <c r="A308" s="2" t="str">
        <f>"71 jaar"</f>
        <v>71 jaar</v>
      </c>
      <c r="B308" s="2">
        <v>4567</v>
      </c>
      <c r="C308" s="2">
        <v>6217</v>
      </c>
      <c r="D308" s="2">
        <v>5877</v>
      </c>
      <c r="E308" s="2">
        <v>5669</v>
      </c>
      <c r="F308" s="2">
        <v>5651</v>
      </c>
      <c r="G308" s="2">
        <v>5351</v>
      </c>
      <c r="H308" s="2">
        <v>5159</v>
      </c>
      <c r="I308" s="2">
        <v>4989</v>
      </c>
      <c r="J308" s="2">
        <v>4748</v>
      </c>
      <c r="K308" s="2">
        <v>4706</v>
      </c>
      <c r="L308" s="2">
        <v>4636</v>
      </c>
      <c r="M308" s="2">
        <v>4913</v>
      </c>
      <c r="N308" s="2">
        <v>4433</v>
      </c>
      <c r="O308" s="2">
        <v>4401</v>
      </c>
      <c r="P308" s="2">
        <v>4141</v>
      </c>
      <c r="Q308" s="2">
        <v>4004</v>
      </c>
      <c r="R308" s="2">
        <v>4034</v>
      </c>
      <c r="S308" s="2">
        <v>3964</v>
      </c>
      <c r="T308" s="2">
        <v>3827</v>
      </c>
      <c r="U308" s="2">
        <v>3924</v>
      </c>
      <c r="V308" s="2">
        <v>3980</v>
      </c>
      <c r="W308" s="2">
        <v>3903</v>
      </c>
      <c r="X308" s="2">
        <v>3241</v>
      </c>
      <c r="Y308" s="2">
        <v>3689</v>
      </c>
      <c r="Z308" s="2">
        <v>3928</v>
      </c>
      <c r="AA308" s="2">
        <v>4204</v>
      </c>
      <c r="AB308" s="2">
        <v>4073</v>
      </c>
      <c r="AC308" s="2">
        <v>4472</v>
      </c>
      <c r="AD308" s="2">
        <v>4493</v>
      </c>
      <c r="AE308" s="2">
        <v>4408</v>
      </c>
      <c r="AF308" s="2">
        <v>4326</v>
      </c>
      <c r="AG308" s="2">
        <v>4479</v>
      </c>
      <c r="AH308" s="2">
        <v>4266</v>
      </c>
      <c r="AI308" s="2">
        <v>4591</v>
      </c>
      <c r="AJ308" s="2">
        <v>4586</v>
      </c>
      <c r="AK308" s="2">
        <v>4573</v>
      </c>
      <c r="AL308" s="2">
        <v>4654</v>
      </c>
      <c r="AM308" s="2">
        <v>4730</v>
      </c>
      <c r="AN308" s="2">
        <v>4652</v>
      </c>
      <c r="AO308" s="2">
        <v>4781</v>
      </c>
      <c r="AP308" s="2">
        <v>4876</v>
      </c>
      <c r="AQ308" s="2">
        <v>5076</v>
      </c>
      <c r="AR308" s="2">
        <v>4865</v>
      </c>
      <c r="AS308" s="2">
        <v>4836</v>
      </c>
      <c r="AT308" s="2">
        <v>4932</v>
      </c>
      <c r="AU308" s="2">
        <v>5051</v>
      </c>
      <c r="AV308" s="2">
        <v>5018</v>
      </c>
      <c r="AW308" s="2">
        <v>5041</v>
      </c>
      <c r="AX308" s="2">
        <v>4926</v>
      </c>
      <c r="AY308" s="2">
        <v>5170</v>
      </c>
      <c r="AZ308" s="2">
        <v>5212</v>
      </c>
      <c r="BA308" s="2">
        <v>5315</v>
      </c>
      <c r="BB308" s="2">
        <v>5226</v>
      </c>
      <c r="BC308" s="2">
        <v>5326</v>
      </c>
      <c r="BD308" s="2">
        <v>5314</v>
      </c>
      <c r="BE308" s="2">
        <v>5298</v>
      </c>
      <c r="BF308" s="2">
        <v>5223</v>
      </c>
      <c r="BG308" s="2">
        <v>5468</v>
      </c>
      <c r="BH308" s="2">
        <v>5527</v>
      </c>
      <c r="BI308" s="2">
        <v>5569</v>
      </c>
      <c r="BJ308" s="2">
        <v>5551</v>
      </c>
      <c r="BK308" s="2">
        <v>5745</v>
      </c>
      <c r="BL308" s="2">
        <v>5491</v>
      </c>
      <c r="BM308" s="2">
        <v>5465</v>
      </c>
      <c r="BN308" s="2">
        <v>5344</v>
      </c>
      <c r="BO308" s="2">
        <v>5399</v>
      </c>
      <c r="BP308" s="2">
        <v>5257</v>
      </c>
      <c r="BQ308" s="2">
        <v>5371</v>
      </c>
      <c r="BR308" s="2">
        <v>5406</v>
      </c>
      <c r="BS308" s="2">
        <v>5340</v>
      </c>
      <c r="BT308" s="2">
        <v>5334</v>
      </c>
      <c r="BU308" s="2">
        <v>5346</v>
      </c>
      <c r="BV308" s="2">
        <v>5348</v>
      </c>
      <c r="BW308" s="2">
        <v>5337</v>
      </c>
      <c r="BX308" s="2">
        <v>5276</v>
      </c>
      <c r="BY308" s="2">
        <v>5093</v>
      </c>
      <c r="BZ308" s="2">
        <v>5143</v>
      </c>
      <c r="CA308" s="2">
        <v>5183</v>
      </c>
      <c r="CB308" s="2">
        <v>5167</v>
      </c>
      <c r="CC308" s="2">
        <v>5163</v>
      </c>
      <c r="CD308" s="2">
        <v>5299</v>
      </c>
    </row>
    <row r="309" spans="1:82" x14ac:dyDescent="0.25">
      <c r="A309" s="2" t="str">
        <f>"72 jaar"</f>
        <v>72 jaar</v>
      </c>
      <c r="B309" s="2">
        <v>3383</v>
      </c>
      <c r="C309" s="2">
        <v>4416</v>
      </c>
      <c r="D309" s="2">
        <v>6085</v>
      </c>
      <c r="E309" s="2">
        <v>5756</v>
      </c>
      <c r="F309" s="2">
        <v>5522</v>
      </c>
      <c r="G309" s="2">
        <v>5483</v>
      </c>
      <c r="H309" s="2">
        <v>5230</v>
      </c>
      <c r="I309" s="2">
        <v>5048</v>
      </c>
      <c r="J309" s="2">
        <v>4886</v>
      </c>
      <c r="K309" s="2">
        <v>4660</v>
      </c>
      <c r="L309" s="2">
        <v>4597</v>
      </c>
      <c r="M309" s="2">
        <v>4537</v>
      </c>
      <c r="N309" s="2">
        <v>4839</v>
      </c>
      <c r="O309" s="2">
        <v>4339</v>
      </c>
      <c r="P309" s="2">
        <v>4315</v>
      </c>
      <c r="Q309" s="2">
        <v>4073</v>
      </c>
      <c r="R309" s="2">
        <v>3934</v>
      </c>
      <c r="S309" s="2">
        <v>3950</v>
      </c>
      <c r="T309" s="2">
        <v>3866</v>
      </c>
      <c r="U309" s="2">
        <v>3759</v>
      </c>
      <c r="V309" s="2">
        <v>3889</v>
      </c>
      <c r="W309" s="2">
        <v>3897</v>
      </c>
      <c r="X309" s="2">
        <v>3799</v>
      </c>
      <c r="Y309" s="2">
        <v>3149</v>
      </c>
      <c r="Z309" s="2">
        <v>3595</v>
      </c>
      <c r="AA309" s="2">
        <v>3838</v>
      </c>
      <c r="AB309" s="2">
        <v>4120</v>
      </c>
      <c r="AC309" s="2">
        <v>3964</v>
      </c>
      <c r="AD309" s="2">
        <v>4375</v>
      </c>
      <c r="AE309" s="2">
        <v>4398</v>
      </c>
      <c r="AF309" s="2">
        <v>4313</v>
      </c>
      <c r="AG309" s="2">
        <v>4234</v>
      </c>
      <c r="AH309" s="2">
        <v>4383</v>
      </c>
      <c r="AI309" s="2">
        <v>4175</v>
      </c>
      <c r="AJ309" s="2">
        <v>4493</v>
      </c>
      <c r="AK309" s="2">
        <v>4489</v>
      </c>
      <c r="AL309" s="2">
        <v>4477</v>
      </c>
      <c r="AM309" s="2">
        <v>4557</v>
      </c>
      <c r="AN309" s="2">
        <v>4634</v>
      </c>
      <c r="AO309" s="2">
        <v>4556</v>
      </c>
      <c r="AP309" s="2">
        <v>4683</v>
      </c>
      <c r="AQ309" s="2">
        <v>4774</v>
      </c>
      <c r="AR309" s="2">
        <v>4972</v>
      </c>
      <c r="AS309" s="2">
        <v>4765</v>
      </c>
      <c r="AT309" s="2">
        <v>4738</v>
      </c>
      <c r="AU309" s="2">
        <v>4832</v>
      </c>
      <c r="AV309" s="2">
        <v>4949</v>
      </c>
      <c r="AW309" s="2">
        <v>4917</v>
      </c>
      <c r="AX309" s="2">
        <v>4939</v>
      </c>
      <c r="AY309" s="2">
        <v>4830</v>
      </c>
      <c r="AZ309" s="2">
        <v>5070</v>
      </c>
      <c r="BA309" s="2">
        <v>5112</v>
      </c>
      <c r="BB309" s="2">
        <v>5212</v>
      </c>
      <c r="BC309" s="2">
        <v>5127</v>
      </c>
      <c r="BD309" s="2">
        <v>5226</v>
      </c>
      <c r="BE309" s="2">
        <v>5214</v>
      </c>
      <c r="BF309" s="2">
        <v>5199</v>
      </c>
      <c r="BG309" s="2">
        <v>5125</v>
      </c>
      <c r="BH309" s="2">
        <v>5369</v>
      </c>
      <c r="BI309" s="2">
        <v>5425</v>
      </c>
      <c r="BJ309" s="2">
        <v>5463</v>
      </c>
      <c r="BK309" s="2">
        <v>5449</v>
      </c>
      <c r="BL309" s="2">
        <v>5641</v>
      </c>
      <c r="BM309" s="2">
        <v>5391</v>
      </c>
      <c r="BN309" s="2">
        <v>5365</v>
      </c>
      <c r="BO309" s="2">
        <v>5245</v>
      </c>
      <c r="BP309" s="2">
        <v>5301</v>
      </c>
      <c r="BQ309" s="2">
        <v>5161</v>
      </c>
      <c r="BR309" s="2">
        <v>5273</v>
      </c>
      <c r="BS309" s="2">
        <v>5310</v>
      </c>
      <c r="BT309" s="2">
        <v>5244</v>
      </c>
      <c r="BU309" s="2">
        <v>5240</v>
      </c>
      <c r="BV309" s="2">
        <v>5254</v>
      </c>
      <c r="BW309" s="2">
        <v>5254</v>
      </c>
      <c r="BX309" s="2">
        <v>5245</v>
      </c>
      <c r="BY309" s="2">
        <v>5186</v>
      </c>
      <c r="BZ309" s="2">
        <v>5005</v>
      </c>
      <c r="CA309" s="2">
        <v>5056</v>
      </c>
      <c r="CB309" s="2">
        <v>5095</v>
      </c>
      <c r="CC309" s="2">
        <v>5079</v>
      </c>
      <c r="CD309" s="2">
        <v>5075</v>
      </c>
    </row>
    <row r="310" spans="1:82" x14ac:dyDescent="0.25">
      <c r="A310" s="2" t="str">
        <f>"73 jaar"</f>
        <v>73 jaar</v>
      </c>
      <c r="B310" s="2">
        <v>3321</v>
      </c>
      <c r="C310" s="2">
        <v>3295</v>
      </c>
      <c r="D310" s="2">
        <v>4292</v>
      </c>
      <c r="E310" s="2">
        <v>5920</v>
      </c>
      <c r="F310" s="2">
        <v>5597</v>
      </c>
      <c r="G310" s="2">
        <v>5373</v>
      </c>
      <c r="H310" s="2">
        <v>5359</v>
      </c>
      <c r="I310" s="2">
        <v>5123</v>
      </c>
      <c r="J310" s="2">
        <v>4924</v>
      </c>
      <c r="K310" s="2">
        <v>4772</v>
      </c>
      <c r="L310" s="2">
        <v>4574</v>
      </c>
      <c r="M310" s="2">
        <v>4502</v>
      </c>
      <c r="N310" s="2">
        <v>4457</v>
      </c>
      <c r="O310" s="2">
        <v>4741</v>
      </c>
      <c r="P310" s="2">
        <v>4250</v>
      </c>
      <c r="Q310" s="2">
        <v>4222</v>
      </c>
      <c r="R310" s="2">
        <v>3995</v>
      </c>
      <c r="S310" s="2">
        <v>3874</v>
      </c>
      <c r="T310" s="2">
        <v>3873</v>
      </c>
      <c r="U310" s="2">
        <v>3793</v>
      </c>
      <c r="V310" s="2">
        <v>3693</v>
      </c>
      <c r="W310" s="2">
        <v>3810</v>
      </c>
      <c r="X310" s="2">
        <v>3806</v>
      </c>
      <c r="Y310" s="2">
        <v>3732</v>
      </c>
      <c r="Z310" s="2">
        <v>3071</v>
      </c>
      <c r="AA310" s="2">
        <v>3523</v>
      </c>
      <c r="AB310" s="2">
        <v>3767</v>
      </c>
      <c r="AC310" s="2">
        <v>4019</v>
      </c>
      <c r="AD310" s="2">
        <v>3879</v>
      </c>
      <c r="AE310" s="2">
        <v>4282</v>
      </c>
      <c r="AF310" s="2">
        <v>4307</v>
      </c>
      <c r="AG310" s="2">
        <v>4224</v>
      </c>
      <c r="AH310" s="2">
        <v>4145</v>
      </c>
      <c r="AI310" s="2">
        <v>4293</v>
      </c>
      <c r="AJ310" s="2">
        <v>4089</v>
      </c>
      <c r="AK310" s="2">
        <v>4401</v>
      </c>
      <c r="AL310" s="2">
        <v>4398</v>
      </c>
      <c r="AM310" s="2">
        <v>4386</v>
      </c>
      <c r="AN310" s="2">
        <v>4461</v>
      </c>
      <c r="AO310" s="2">
        <v>4540</v>
      </c>
      <c r="AP310" s="2">
        <v>4464</v>
      </c>
      <c r="AQ310" s="2">
        <v>4589</v>
      </c>
      <c r="AR310" s="2">
        <v>4679</v>
      </c>
      <c r="AS310" s="2">
        <v>4877</v>
      </c>
      <c r="AT310" s="2">
        <v>4671</v>
      </c>
      <c r="AU310" s="2">
        <v>4644</v>
      </c>
      <c r="AV310" s="2">
        <v>4738</v>
      </c>
      <c r="AW310" s="2">
        <v>4854</v>
      </c>
      <c r="AX310" s="2">
        <v>4823</v>
      </c>
      <c r="AY310" s="2">
        <v>4842</v>
      </c>
      <c r="AZ310" s="2">
        <v>4737</v>
      </c>
      <c r="BA310" s="2">
        <v>4970</v>
      </c>
      <c r="BB310" s="2">
        <v>5013</v>
      </c>
      <c r="BC310" s="2">
        <v>5114</v>
      </c>
      <c r="BD310" s="2">
        <v>5031</v>
      </c>
      <c r="BE310" s="2">
        <v>5127</v>
      </c>
      <c r="BF310" s="2">
        <v>5116</v>
      </c>
      <c r="BG310" s="2">
        <v>5098</v>
      </c>
      <c r="BH310" s="2">
        <v>5024</v>
      </c>
      <c r="BI310" s="2">
        <v>5266</v>
      </c>
      <c r="BJ310" s="2">
        <v>5323</v>
      </c>
      <c r="BK310" s="2">
        <v>5362</v>
      </c>
      <c r="BL310" s="2">
        <v>5349</v>
      </c>
      <c r="BM310" s="2">
        <v>5539</v>
      </c>
      <c r="BN310" s="2">
        <v>5292</v>
      </c>
      <c r="BO310" s="2">
        <v>5267</v>
      </c>
      <c r="BP310" s="2">
        <v>5147</v>
      </c>
      <c r="BQ310" s="2">
        <v>5205</v>
      </c>
      <c r="BR310" s="2">
        <v>5065</v>
      </c>
      <c r="BS310" s="2">
        <v>5179</v>
      </c>
      <c r="BT310" s="2">
        <v>5216</v>
      </c>
      <c r="BU310" s="2">
        <v>5151</v>
      </c>
      <c r="BV310" s="2">
        <v>5147</v>
      </c>
      <c r="BW310" s="2">
        <v>5162</v>
      </c>
      <c r="BX310" s="2">
        <v>5163</v>
      </c>
      <c r="BY310" s="2">
        <v>5155</v>
      </c>
      <c r="BZ310" s="2">
        <v>5096</v>
      </c>
      <c r="CA310" s="2">
        <v>4916</v>
      </c>
      <c r="CB310" s="2">
        <v>4968</v>
      </c>
      <c r="CC310" s="2">
        <v>5008</v>
      </c>
      <c r="CD310" s="2">
        <v>4992</v>
      </c>
    </row>
    <row r="311" spans="1:82" x14ac:dyDescent="0.25">
      <c r="A311" s="2" t="str">
        <f>"74 jaar"</f>
        <v>74 jaar</v>
      </c>
      <c r="B311" s="2">
        <v>3512</v>
      </c>
      <c r="C311" s="2">
        <v>3219</v>
      </c>
      <c r="D311" s="2">
        <v>3208</v>
      </c>
      <c r="E311" s="2">
        <v>4165</v>
      </c>
      <c r="F311" s="2">
        <v>5753</v>
      </c>
      <c r="G311" s="2">
        <v>5433</v>
      </c>
      <c r="H311" s="2">
        <v>5233</v>
      </c>
      <c r="I311" s="2">
        <v>5204</v>
      </c>
      <c r="J311" s="2">
        <v>5001</v>
      </c>
      <c r="K311" s="2">
        <v>4781</v>
      </c>
      <c r="L311" s="2">
        <v>4653</v>
      </c>
      <c r="M311" s="2">
        <v>4468</v>
      </c>
      <c r="N311" s="2">
        <v>4414</v>
      </c>
      <c r="O311" s="2">
        <v>4352</v>
      </c>
      <c r="P311" s="2">
        <v>4626</v>
      </c>
      <c r="Q311" s="2">
        <v>4140</v>
      </c>
      <c r="R311" s="2">
        <v>4119</v>
      </c>
      <c r="S311" s="2">
        <v>3907</v>
      </c>
      <c r="T311" s="2">
        <v>3799</v>
      </c>
      <c r="U311" s="2">
        <v>3811</v>
      </c>
      <c r="V311" s="2">
        <v>3730</v>
      </c>
      <c r="W311" s="2">
        <v>3605</v>
      </c>
      <c r="X311" s="2">
        <v>3701</v>
      </c>
      <c r="Y311" s="2">
        <v>3718</v>
      </c>
      <c r="Z311" s="2">
        <v>3643</v>
      </c>
      <c r="AA311" s="2">
        <v>3014</v>
      </c>
      <c r="AB311" s="2">
        <v>3442</v>
      </c>
      <c r="AC311" s="2">
        <v>3653</v>
      </c>
      <c r="AD311" s="2">
        <v>3931</v>
      </c>
      <c r="AE311" s="2">
        <v>3794</v>
      </c>
      <c r="AF311" s="2">
        <v>4189</v>
      </c>
      <c r="AG311" s="2">
        <v>4214</v>
      </c>
      <c r="AH311" s="2">
        <v>4133</v>
      </c>
      <c r="AI311" s="2">
        <v>4057</v>
      </c>
      <c r="AJ311" s="2">
        <v>4201</v>
      </c>
      <c r="AK311" s="2">
        <v>4003</v>
      </c>
      <c r="AL311" s="2">
        <v>4309</v>
      </c>
      <c r="AM311" s="2">
        <v>4308</v>
      </c>
      <c r="AN311" s="2">
        <v>4297</v>
      </c>
      <c r="AO311" s="2">
        <v>4372</v>
      </c>
      <c r="AP311" s="2">
        <v>4448</v>
      </c>
      <c r="AQ311" s="2">
        <v>4374</v>
      </c>
      <c r="AR311" s="2">
        <v>4496</v>
      </c>
      <c r="AS311" s="2">
        <v>4584</v>
      </c>
      <c r="AT311" s="2">
        <v>4782</v>
      </c>
      <c r="AU311" s="2">
        <v>4578</v>
      </c>
      <c r="AV311" s="2">
        <v>4553</v>
      </c>
      <c r="AW311" s="2">
        <v>4644</v>
      </c>
      <c r="AX311" s="2">
        <v>4762</v>
      </c>
      <c r="AY311" s="2">
        <v>4731</v>
      </c>
      <c r="AZ311" s="2">
        <v>4748</v>
      </c>
      <c r="BA311" s="2">
        <v>4645</v>
      </c>
      <c r="BB311" s="2">
        <v>4876</v>
      </c>
      <c r="BC311" s="2">
        <v>4918</v>
      </c>
      <c r="BD311" s="2">
        <v>5017</v>
      </c>
      <c r="BE311" s="2">
        <v>4936</v>
      </c>
      <c r="BF311" s="2">
        <v>5032</v>
      </c>
      <c r="BG311" s="2">
        <v>5021</v>
      </c>
      <c r="BH311" s="2">
        <v>5005</v>
      </c>
      <c r="BI311" s="2">
        <v>4933</v>
      </c>
      <c r="BJ311" s="2">
        <v>5172</v>
      </c>
      <c r="BK311" s="2">
        <v>5227</v>
      </c>
      <c r="BL311" s="2">
        <v>5268</v>
      </c>
      <c r="BM311" s="2">
        <v>5257</v>
      </c>
      <c r="BN311" s="2">
        <v>5440</v>
      </c>
      <c r="BO311" s="2">
        <v>5201</v>
      </c>
      <c r="BP311" s="2">
        <v>5176</v>
      </c>
      <c r="BQ311" s="2">
        <v>5059</v>
      </c>
      <c r="BR311" s="2">
        <v>5117</v>
      </c>
      <c r="BS311" s="2">
        <v>4980</v>
      </c>
      <c r="BT311" s="2">
        <v>5094</v>
      </c>
      <c r="BU311" s="2">
        <v>5131</v>
      </c>
      <c r="BV311" s="2">
        <v>5067</v>
      </c>
      <c r="BW311" s="2">
        <v>5062</v>
      </c>
      <c r="BX311" s="2">
        <v>5077</v>
      </c>
      <c r="BY311" s="2">
        <v>5078</v>
      </c>
      <c r="BZ311" s="2">
        <v>5072</v>
      </c>
      <c r="CA311" s="2">
        <v>5015</v>
      </c>
      <c r="CB311" s="2">
        <v>4838</v>
      </c>
      <c r="CC311" s="2">
        <v>4890</v>
      </c>
      <c r="CD311" s="2">
        <v>4931</v>
      </c>
    </row>
    <row r="312" spans="1:82" x14ac:dyDescent="0.25">
      <c r="A312" s="2" t="str">
        <f>"75 jaar"</f>
        <v>75 jaar</v>
      </c>
      <c r="B312" s="2">
        <v>4216</v>
      </c>
      <c r="C312" s="2">
        <v>3380</v>
      </c>
      <c r="D312" s="2">
        <v>3101</v>
      </c>
      <c r="E312" s="2">
        <v>3076</v>
      </c>
      <c r="F312" s="2">
        <v>4052</v>
      </c>
      <c r="G312" s="2">
        <v>5577</v>
      </c>
      <c r="H312" s="2">
        <v>5272</v>
      </c>
      <c r="I312" s="2">
        <v>5093</v>
      </c>
      <c r="J312" s="2">
        <v>5028</v>
      </c>
      <c r="K312" s="2">
        <v>4872</v>
      </c>
      <c r="L312" s="2">
        <v>4654</v>
      </c>
      <c r="M312" s="2">
        <v>4518</v>
      </c>
      <c r="N312" s="2">
        <v>4351</v>
      </c>
      <c r="O312" s="2">
        <v>4320</v>
      </c>
      <c r="P312" s="2">
        <v>4260</v>
      </c>
      <c r="Q312" s="2">
        <v>4492</v>
      </c>
      <c r="R312" s="2">
        <v>4037</v>
      </c>
      <c r="S312" s="2">
        <v>3987</v>
      </c>
      <c r="T312" s="2">
        <v>3806</v>
      </c>
      <c r="U312" s="2">
        <v>3704</v>
      </c>
      <c r="V312" s="2">
        <v>3751</v>
      </c>
      <c r="W312" s="2">
        <v>3633</v>
      </c>
      <c r="X312" s="2">
        <v>3510</v>
      </c>
      <c r="Y312" s="2">
        <v>3615</v>
      </c>
      <c r="Z312" s="2">
        <v>3607</v>
      </c>
      <c r="AA312" s="2">
        <v>3552</v>
      </c>
      <c r="AB312" s="2">
        <v>2935</v>
      </c>
      <c r="AC312" s="2">
        <v>3364</v>
      </c>
      <c r="AD312" s="2">
        <v>3569</v>
      </c>
      <c r="AE312" s="2">
        <v>3840</v>
      </c>
      <c r="AF312" s="2">
        <v>3708</v>
      </c>
      <c r="AG312" s="2">
        <v>4093</v>
      </c>
      <c r="AH312" s="2">
        <v>4119</v>
      </c>
      <c r="AI312" s="2">
        <v>4040</v>
      </c>
      <c r="AJ312" s="2">
        <v>3966</v>
      </c>
      <c r="AK312" s="2">
        <v>4107</v>
      </c>
      <c r="AL312" s="2">
        <v>3914</v>
      </c>
      <c r="AM312" s="2">
        <v>4214</v>
      </c>
      <c r="AN312" s="2">
        <v>4213</v>
      </c>
      <c r="AO312" s="2">
        <v>4203</v>
      </c>
      <c r="AP312" s="2">
        <v>4278</v>
      </c>
      <c r="AQ312" s="2">
        <v>4356</v>
      </c>
      <c r="AR312" s="2">
        <v>4283</v>
      </c>
      <c r="AS312" s="2">
        <v>4404</v>
      </c>
      <c r="AT312" s="2">
        <v>4490</v>
      </c>
      <c r="AU312" s="2">
        <v>4685</v>
      </c>
      <c r="AV312" s="2">
        <v>4486</v>
      </c>
      <c r="AW312" s="2">
        <v>4461</v>
      </c>
      <c r="AX312" s="2">
        <v>4550</v>
      </c>
      <c r="AY312" s="2">
        <v>4665</v>
      </c>
      <c r="AZ312" s="2">
        <v>4635</v>
      </c>
      <c r="BA312" s="2">
        <v>4653</v>
      </c>
      <c r="BB312" s="2">
        <v>4553</v>
      </c>
      <c r="BC312" s="2">
        <v>4783</v>
      </c>
      <c r="BD312" s="2">
        <v>4822</v>
      </c>
      <c r="BE312" s="2">
        <v>4919</v>
      </c>
      <c r="BF312" s="2">
        <v>4841</v>
      </c>
      <c r="BG312" s="2">
        <v>4936</v>
      </c>
      <c r="BH312" s="2">
        <v>4926</v>
      </c>
      <c r="BI312" s="2">
        <v>4913</v>
      </c>
      <c r="BJ312" s="2">
        <v>4841</v>
      </c>
      <c r="BK312" s="2">
        <v>5078</v>
      </c>
      <c r="BL312" s="2">
        <v>5131</v>
      </c>
      <c r="BM312" s="2">
        <v>5172</v>
      </c>
      <c r="BN312" s="2">
        <v>5163</v>
      </c>
      <c r="BO312" s="2">
        <v>5343</v>
      </c>
      <c r="BP312" s="2">
        <v>5109</v>
      </c>
      <c r="BQ312" s="2">
        <v>5086</v>
      </c>
      <c r="BR312" s="2">
        <v>4973</v>
      </c>
      <c r="BS312" s="2">
        <v>5029</v>
      </c>
      <c r="BT312" s="2">
        <v>4896</v>
      </c>
      <c r="BU312" s="2">
        <v>5007</v>
      </c>
      <c r="BV312" s="2">
        <v>5044</v>
      </c>
      <c r="BW312" s="2">
        <v>4982</v>
      </c>
      <c r="BX312" s="2">
        <v>4978</v>
      </c>
      <c r="BY312" s="2">
        <v>4992</v>
      </c>
      <c r="BZ312" s="2">
        <v>4994</v>
      </c>
      <c r="CA312" s="2">
        <v>4988</v>
      </c>
      <c r="CB312" s="2">
        <v>4935</v>
      </c>
      <c r="CC312" s="2">
        <v>4761</v>
      </c>
      <c r="CD312" s="2">
        <v>4813</v>
      </c>
    </row>
    <row r="313" spans="1:82" x14ac:dyDescent="0.25">
      <c r="A313" s="2" t="str">
        <f>"76 jaar"</f>
        <v>76 jaar</v>
      </c>
      <c r="B313" s="2">
        <v>4975</v>
      </c>
      <c r="C313" s="2">
        <v>4058</v>
      </c>
      <c r="D313" s="2">
        <v>3277</v>
      </c>
      <c r="E313" s="2">
        <v>2983</v>
      </c>
      <c r="F313" s="2">
        <v>2969</v>
      </c>
      <c r="G313" s="2">
        <v>3889</v>
      </c>
      <c r="H313" s="2">
        <v>5384</v>
      </c>
      <c r="I313" s="2">
        <v>5112</v>
      </c>
      <c r="J313" s="2">
        <v>4905</v>
      </c>
      <c r="K313" s="2">
        <v>4888</v>
      </c>
      <c r="L313" s="2">
        <v>4751</v>
      </c>
      <c r="M313" s="2">
        <v>4523</v>
      </c>
      <c r="N313" s="2">
        <v>4399</v>
      </c>
      <c r="O313" s="2">
        <v>4226</v>
      </c>
      <c r="P313" s="2">
        <v>4193</v>
      </c>
      <c r="Q313" s="2">
        <v>4123</v>
      </c>
      <c r="R313" s="2">
        <v>4372</v>
      </c>
      <c r="S313" s="2">
        <v>3925</v>
      </c>
      <c r="T313" s="2">
        <v>3868</v>
      </c>
      <c r="U313" s="2">
        <v>3707</v>
      </c>
      <c r="V313" s="2">
        <v>3656</v>
      </c>
      <c r="W313" s="2">
        <v>3644</v>
      </c>
      <c r="X313" s="2">
        <v>3529</v>
      </c>
      <c r="Y313" s="2">
        <v>3398</v>
      </c>
      <c r="Z313" s="2">
        <v>3543</v>
      </c>
      <c r="AA313" s="2">
        <v>3500</v>
      </c>
      <c r="AB313" s="2">
        <v>3469</v>
      </c>
      <c r="AC313" s="2">
        <v>2844</v>
      </c>
      <c r="AD313" s="2">
        <v>3275</v>
      </c>
      <c r="AE313" s="2">
        <v>3477</v>
      </c>
      <c r="AF313" s="2">
        <v>3741</v>
      </c>
      <c r="AG313" s="2">
        <v>3613</v>
      </c>
      <c r="AH313" s="2">
        <v>3988</v>
      </c>
      <c r="AI313" s="2">
        <v>4016</v>
      </c>
      <c r="AJ313" s="2">
        <v>3938</v>
      </c>
      <c r="AK313" s="2">
        <v>3865</v>
      </c>
      <c r="AL313" s="2">
        <v>4003</v>
      </c>
      <c r="AM313" s="2">
        <v>3817</v>
      </c>
      <c r="AN313" s="2">
        <v>4114</v>
      </c>
      <c r="AO313" s="2">
        <v>4116</v>
      </c>
      <c r="AP313" s="2">
        <v>4105</v>
      </c>
      <c r="AQ313" s="2">
        <v>4179</v>
      </c>
      <c r="AR313" s="2">
        <v>4255</v>
      </c>
      <c r="AS313" s="2">
        <v>4183</v>
      </c>
      <c r="AT313" s="2">
        <v>4304</v>
      </c>
      <c r="AU313" s="2">
        <v>4387</v>
      </c>
      <c r="AV313" s="2">
        <v>4579</v>
      </c>
      <c r="AW313" s="2">
        <v>4385</v>
      </c>
      <c r="AX313" s="2">
        <v>4359</v>
      </c>
      <c r="AY313" s="2">
        <v>4446</v>
      </c>
      <c r="AZ313" s="2">
        <v>4560</v>
      </c>
      <c r="BA313" s="2">
        <v>4532</v>
      </c>
      <c r="BB313" s="2">
        <v>4550</v>
      </c>
      <c r="BC313" s="2">
        <v>4452</v>
      </c>
      <c r="BD313" s="2">
        <v>4679</v>
      </c>
      <c r="BE313" s="2">
        <v>4718</v>
      </c>
      <c r="BF313" s="2">
        <v>4813</v>
      </c>
      <c r="BG313" s="2">
        <v>4737</v>
      </c>
      <c r="BH313" s="2">
        <v>4833</v>
      </c>
      <c r="BI313" s="2">
        <v>4823</v>
      </c>
      <c r="BJ313" s="2">
        <v>4809</v>
      </c>
      <c r="BK313" s="2">
        <v>4739</v>
      </c>
      <c r="BL313" s="2">
        <v>4974</v>
      </c>
      <c r="BM313" s="2">
        <v>5027</v>
      </c>
      <c r="BN313" s="2">
        <v>5067</v>
      </c>
      <c r="BO313" s="2">
        <v>5059</v>
      </c>
      <c r="BP313" s="2">
        <v>5237</v>
      </c>
      <c r="BQ313" s="2">
        <v>5008</v>
      </c>
      <c r="BR313" s="2">
        <v>4984</v>
      </c>
      <c r="BS313" s="2">
        <v>4874</v>
      </c>
      <c r="BT313" s="2">
        <v>4931</v>
      </c>
      <c r="BU313" s="2">
        <v>4801</v>
      </c>
      <c r="BV313" s="2">
        <v>4911</v>
      </c>
      <c r="BW313" s="2">
        <v>4950</v>
      </c>
      <c r="BX313" s="2">
        <v>4889</v>
      </c>
      <c r="BY313" s="2">
        <v>4884</v>
      </c>
      <c r="BZ313" s="2">
        <v>4898</v>
      </c>
      <c r="CA313" s="2">
        <v>4904</v>
      </c>
      <c r="CB313" s="2">
        <v>4896</v>
      </c>
      <c r="CC313" s="2">
        <v>4847</v>
      </c>
      <c r="CD313" s="2">
        <v>4674</v>
      </c>
    </row>
    <row r="314" spans="1:82" x14ac:dyDescent="0.25">
      <c r="A314" s="2" t="str">
        <f>"77 jaar"</f>
        <v>77 jaar</v>
      </c>
      <c r="B314" s="2">
        <v>4833</v>
      </c>
      <c r="C314" s="2">
        <v>4775</v>
      </c>
      <c r="D314" s="2">
        <v>3923</v>
      </c>
      <c r="E314" s="2">
        <v>3145</v>
      </c>
      <c r="F314" s="2">
        <v>2859</v>
      </c>
      <c r="G314" s="2">
        <v>2852</v>
      </c>
      <c r="H314" s="2">
        <v>3754</v>
      </c>
      <c r="I314" s="2">
        <v>5204</v>
      </c>
      <c r="J314" s="2">
        <v>4941</v>
      </c>
      <c r="K314" s="2">
        <v>4751</v>
      </c>
      <c r="L314" s="2">
        <v>4723</v>
      </c>
      <c r="M314" s="2">
        <v>4587</v>
      </c>
      <c r="N314" s="2">
        <v>4384</v>
      </c>
      <c r="O314" s="2">
        <v>4261</v>
      </c>
      <c r="P314" s="2">
        <v>4067</v>
      </c>
      <c r="Q314" s="2">
        <v>4083</v>
      </c>
      <c r="R314" s="2">
        <v>4007</v>
      </c>
      <c r="S314" s="2">
        <v>4256</v>
      </c>
      <c r="T314" s="2">
        <v>3776</v>
      </c>
      <c r="U314" s="2">
        <v>3763</v>
      </c>
      <c r="V314" s="2">
        <v>3605</v>
      </c>
      <c r="W314" s="2">
        <v>3533</v>
      </c>
      <c r="X314" s="2">
        <v>3514</v>
      </c>
      <c r="Y314" s="2">
        <v>3426</v>
      </c>
      <c r="Z314" s="2">
        <v>3316</v>
      </c>
      <c r="AA314" s="2">
        <v>3433</v>
      </c>
      <c r="AB314" s="2">
        <v>3399</v>
      </c>
      <c r="AC314" s="2">
        <v>3349</v>
      </c>
      <c r="AD314" s="2">
        <v>2751</v>
      </c>
      <c r="AE314" s="2">
        <v>3169</v>
      </c>
      <c r="AF314" s="2">
        <v>3363</v>
      </c>
      <c r="AG314" s="2">
        <v>3622</v>
      </c>
      <c r="AH314" s="2">
        <v>3500</v>
      </c>
      <c r="AI314" s="2">
        <v>3859</v>
      </c>
      <c r="AJ314" s="2">
        <v>3888</v>
      </c>
      <c r="AK314" s="2">
        <v>3812</v>
      </c>
      <c r="AL314" s="2">
        <v>3742</v>
      </c>
      <c r="AM314" s="2">
        <v>3875</v>
      </c>
      <c r="AN314" s="2">
        <v>3699</v>
      </c>
      <c r="AO314" s="2">
        <v>3986</v>
      </c>
      <c r="AP314" s="2">
        <v>3990</v>
      </c>
      <c r="AQ314" s="2">
        <v>3979</v>
      </c>
      <c r="AR314" s="2">
        <v>4053</v>
      </c>
      <c r="AS314" s="2">
        <v>4128</v>
      </c>
      <c r="AT314" s="2">
        <v>4059</v>
      </c>
      <c r="AU314" s="2">
        <v>4178</v>
      </c>
      <c r="AV314" s="2">
        <v>4257</v>
      </c>
      <c r="AW314" s="2">
        <v>4447</v>
      </c>
      <c r="AX314" s="2">
        <v>4256</v>
      </c>
      <c r="AY314" s="2">
        <v>4233</v>
      </c>
      <c r="AZ314" s="2">
        <v>4319</v>
      </c>
      <c r="BA314" s="2">
        <v>4432</v>
      </c>
      <c r="BB314" s="2">
        <v>4406</v>
      </c>
      <c r="BC314" s="2">
        <v>4421</v>
      </c>
      <c r="BD314" s="2">
        <v>4328</v>
      </c>
      <c r="BE314" s="2">
        <v>4549</v>
      </c>
      <c r="BF314" s="2">
        <v>4588</v>
      </c>
      <c r="BG314" s="2">
        <v>4683</v>
      </c>
      <c r="BH314" s="2">
        <v>4608</v>
      </c>
      <c r="BI314" s="2">
        <v>4703</v>
      </c>
      <c r="BJ314" s="2">
        <v>4694</v>
      </c>
      <c r="BK314" s="2">
        <v>4682</v>
      </c>
      <c r="BL314" s="2">
        <v>4612</v>
      </c>
      <c r="BM314" s="2">
        <v>4845</v>
      </c>
      <c r="BN314" s="2">
        <v>4896</v>
      </c>
      <c r="BO314" s="2">
        <v>4935</v>
      </c>
      <c r="BP314" s="2">
        <v>4927</v>
      </c>
      <c r="BQ314" s="2">
        <v>5104</v>
      </c>
      <c r="BR314" s="2">
        <v>4879</v>
      </c>
      <c r="BS314" s="2">
        <v>4857</v>
      </c>
      <c r="BT314" s="2">
        <v>4749</v>
      </c>
      <c r="BU314" s="2">
        <v>4806</v>
      </c>
      <c r="BV314" s="2">
        <v>4677</v>
      </c>
      <c r="BW314" s="2">
        <v>4786</v>
      </c>
      <c r="BX314" s="2">
        <v>4826</v>
      </c>
      <c r="BY314" s="2">
        <v>4769</v>
      </c>
      <c r="BZ314" s="2">
        <v>4764</v>
      </c>
      <c r="CA314" s="2">
        <v>4779</v>
      </c>
      <c r="CB314" s="2">
        <v>4785</v>
      </c>
      <c r="CC314" s="2">
        <v>4777</v>
      </c>
      <c r="CD314" s="2">
        <v>4729</v>
      </c>
    </row>
    <row r="315" spans="1:82" x14ac:dyDescent="0.25">
      <c r="A315" s="2" t="str">
        <f>"78 jaar"</f>
        <v>78 jaar</v>
      </c>
      <c r="B315" s="2">
        <v>4739</v>
      </c>
      <c r="C315" s="2">
        <v>4602</v>
      </c>
      <c r="D315" s="2">
        <v>4574</v>
      </c>
      <c r="E315" s="2">
        <v>3769</v>
      </c>
      <c r="F315" s="2">
        <v>3038</v>
      </c>
      <c r="G315" s="2">
        <v>2751</v>
      </c>
      <c r="H315" s="2">
        <v>2742</v>
      </c>
      <c r="I315" s="2">
        <v>3615</v>
      </c>
      <c r="J315" s="2">
        <v>4981</v>
      </c>
      <c r="K315" s="2">
        <v>4738</v>
      </c>
      <c r="L315" s="2">
        <v>4563</v>
      </c>
      <c r="M315" s="2">
        <v>4550</v>
      </c>
      <c r="N315" s="2">
        <v>4413</v>
      </c>
      <c r="O315" s="2">
        <v>4212</v>
      </c>
      <c r="P315" s="2">
        <v>4095</v>
      </c>
      <c r="Q315" s="2">
        <v>3931</v>
      </c>
      <c r="R315" s="2">
        <v>3962</v>
      </c>
      <c r="S315" s="2">
        <v>3858</v>
      </c>
      <c r="T315" s="2">
        <v>4110</v>
      </c>
      <c r="U315" s="2">
        <v>3653</v>
      </c>
      <c r="V315" s="2">
        <v>3639</v>
      </c>
      <c r="W315" s="2">
        <v>3481</v>
      </c>
      <c r="X315" s="2">
        <v>3417</v>
      </c>
      <c r="Y315" s="2">
        <v>3400</v>
      </c>
      <c r="Z315" s="2">
        <v>3317</v>
      </c>
      <c r="AA315" s="2">
        <v>3197</v>
      </c>
      <c r="AB315" s="2">
        <v>3339</v>
      </c>
      <c r="AC315" s="2">
        <v>3274</v>
      </c>
      <c r="AD315" s="2">
        <v>3239</v>
      </c>
      <c r="AE315" s="2">
        <v>2665</v>
      </c>
      <c r="AF315" s="2">
        <v>3071</v>
      </c>
      <c r="AG315" s="2">
        <v>3257</v>
      </c>
      <c r="AH315" s="2">
        <v>3511</v>
      </c>
      <c r="AI315" s="2">
        <v>3392</v>
      </c>
      <c r="AJ315" s="2">
        <v>3738</v>
      </c>
      <c r="AK315" s="2">
        <v>3769</v>
      </c>
      <c r="AL315" s="2">
        <v>3696</v>
      </c>
      <c r="AM315" s="2">
        <v>3626</v>
      </c>
      <c r="AN315" s="2">
        <v>3759</v>
      </c>
      <c r="AO315" s="2">
        <v>3590</v>
      </c>
      <c r="AP315" s="2">
        <v>3870</v>
      </c>
      <c r="AQ315" s="2">
        <v>3875</v>
      </c>
      <c r="AR315" s="2">
        <v>3866</v>
      </c>
      <c r="AS315" s="2">
        <v>3938</v>
      </c>
      <c r="AT315" s="2">
        <v>4013</v>
      </c>
      <c r="AU315" s="2">
        <v>3947</v>
      </c>
      <c r="AV315" s="2">
        <v>4064</v>
      </c>
      <c r="AW315" s="2">
        <v>4139</v>
      </c>
      <c r="AX315" s="2">
        <v>4326</v>
      </c>
      <c r="AY315" s="2">
        <v>4140</v>
      </c>
      <c r="AZ315" s="2">
        <v>4118</v>
      </c>
      <c r="BA315" s="2">
        <v>4204</v>
      </c>
      <c r="BB315" s="2">
        <v>4316</v>
      </c>
      <c r="BC315" s="2">
        <v>4292</v>
      </c>
      <c r="BD315" s="2">
        <v>4307</v>
      </c>
      <c r="BE315" s="2">
        <v>4216</v>
      </c>
      <c r="BF315" s="2">
        <v>4433</v>
      </c>
      <c r="BG315" s="2">
        <v>4471</v>
      </c>
      <c r="BH315" s="2">
        <v>4565</v>
      </c>
      <c r="BI315" s="2">
        <v>4493</v>
      </c>
      <c r="BJ315" s="2">
        <v>4586</v>
      </c>
      <c r="BK315" s="2">
        <v>4578</v>
      </c>
      <c r="BL315" s="2">
        <v>4567</v>
      </c>
      <c r="BM315" s="2">
        <v>4500</v>
      </c>
      <c r="BN315" s="2">
        <v>4730</v>
      </c>
      <c r="BO315" s="2">
        <v>4780</v>
      </c>
      <c r="BP315" s="2">
        <v>4819</v>
      </c>
      <c r="BQ315" s="2">
        <v>4813</v>
      </c>
      <c r="BR315" s="2">
        <v>4986</v>
      </c>
      <c r="BS315" s="2">
        <v>4767</v>
      </c>
      <c r="BT315" s="2">
        <v>4747</v>
      </c>
      <c r="BU315" s="2">
        <v>4642</v>
      </c>
      <c r="BV315" s="2">
        <v>4699</v>
      </c>
      <c r="BW315" s="2">
        <v>4573</v>
      </c>
      <c r="BX315" s="2">
        <v>4681</v>
      </c>
      <c r="BY315" s="2">
        <v>4720</v>
      </c>
      <c r="BZ315" s="2">
        <v>4666</v>
      </c>
      <c r="CA315" s="2">
        <v>4662</v>
      </c>
      <c r="CB315" s="2">
        <v>4678</v>
      </c>
      <c r="CC315" s="2">
        <v>4683</v>
      </c>
      <c r="CD315" s="2">
        <v>4676</v>
      </c>
    </row>
    <row r="316" spans="1:82" x14ac:dyDescent="0.25">
      <c r="A316" s="2" t="str">
        <f>"79 jaar"</f>
        <v>79 jaar</v>
      </c>
      <c r="B316" s="2">
        <v>4311</v>
      </c>
      <c r="C316" s="2">
        <v>4504</v>
      </c>
      <c r="D316" s="2">
        <v>4359</v>
      </c>
      <c r="E316" s="2">
        <v>4342</v>
      </c>
      <c r="F316" s="2">
        <v>3598</v>
      </c>
      <c r="G316" s="2">
        <v>2913</v>
      </c>
      <c r="H316" s="2">
        <v>2640</v>
      </c>
      <c r="I316" s="2">
        <v>2620</v>
      </c>
      <c r="J316" s="2">
        <v>3455</v>
      </c>
      <c r="K316" s="2">
        <v>4754</v>
      </c>
      <c r="L316" s="2">
        <v>4550</v>
      </c>
      <c r="M316" s="2">
        <v>4376</v>
      </c>
      <c r="N316" s="2">
        <v>4392</v>
      </c>
      <c r="O316" s="2">
        <v>4225</v>
      </c>
      <c r="P316" s="2">
        <v>4001</v>
      </c>
      <c r="Q316" s="2">
        <v>3938</v>
      </c>
      <c r="R316" s="2">
        <v>3777</v>
      </c>
      <c r="S316" s="2">
        <v>3799</v>
      </c>
      <c r="T316" s="2">
        <v>3717</v>
      </c>
      <c r="U316" s="2">
        <v>3966</v>
      </c>
      <c r="V316" s="2">
        <v>3512</v>
      </c>
      <c r="W316" s="2">
        <v>3503</v>
      </c>
      <c r="X316" s="2">
        <v>3342</v>
      </c>
      <c r="Y316" s="2">
        <v>3281</v>
      </c>
      <c r="Z316" s="2">
        <v>3290</v>
      </c>
      <c r="AA316" s="2">
        <v>3210</v>
      </c>
      <c r="AB316" s="2">
        <v>3079</v>
      </c>
      <c r="AC316" s="2">
        <v>3208</v>
      </c>
      <c r="AD316" s="2">
        <v>3167</v>
      </c>
      <c r="AE316" s="2">
        <v>3137</v>
      </c>
      <c r="AF316" s="2">
        <v>2583</v>
      </c>
      <c r="AG316" s="2">
        <v>2975</v>
      </c>
      <c r="AH316" s="2">
        <v>3154</v>
      </c>
      <c r="AI316" s="2">
        <v>3404</v>
      </c>
      <c r="AJ316" s="2">
        <v>3289</v>
      </c>
      <c r="AK316" s="2">
        <v>3622</v>
      </c>
      <c r="AL316" s="2">
        <v>3654</v>
      </c>
      <c r="AM316" s="2">
        <v>3583</v>
      </c>
      <c r="AN316" s="2">
        <v>3517</v>
      </c>
      <c r="AO316" s="2">
        <v>3647</v>
      </c>
      <c r="AP316" s="2">
        <v>3486</v>
      </c>
      <c r="AQ316" s="2">
        <v>3760</v>
      </c>
      <c r="AR316" s="2">
        <v>3766</v>
      </c>
      <c r="AS316" s="2">
        <v>3758</v>
      </c>
      <c r="AT316" s="2">
        <v>3827</v>
      </c>
      <c r="AU316" s="2">
        <v>3902</v>
      </c>
      <c r="AV316" s="2">
        <v>3838</v>
      </c>
      <c r="AW316" s="2">
        <v>3954</v>
      </c>
      <c r="AX316" s="2">
        <v>4029</v>
      </c>
      <c r="AY316" s="2">
        <v>4213</v>
      </c>
      <c r="AZ316" s="2">
        <v>4033</v>
      </c>
      <c r="BA316" s="2">
        <v>4013</v>
      </c>
      <c r="BB316" s="2">
        <v>4097</v>
      </c>
      <c r="BC316" s="2">
        <v>4206</v>
      </c>
      <c r="BD316" s="2">
        <v>4184</v>
      </c>
      <c r="BE316" s="2">
        <v>4199</v>
      </c>
      <c r="BF316" s="2">
        <v>4112</v>
      </c>
      <c r="BG316" s="2">
        <v>4325</v>
      </c>
      <c r="BH316" s="2">
        <v>4363</v>
      </c>
      <c r="BI316" s="2">
        <v>4456</v>
      </c>
      <c r="BJ316" s="2">
        <v>4387</v>
      </c>
      <c r="BK316" s="2">
        <v>4479</v>
      </c>
      <c r="BL316" s="2">
        <v>4472</v>
      </c>
      <c r="BM316" s="2">
        <v>4462</v>
      </c>
      <c r="BN316" s="2">
        <v>4398</v>
      </c>
      <c r="BO316" s="2">
        <v>4624</v>
      </c>
      <c r="BP316" s="2">
        <v>4674</v>
      </c>
      <c r="BQ316" s="2">
        <v>4712</v>
      </c>
      <c r="BR316" s="2">
        <v>4706</v>
      </c>
      <c r="BS316" s="2">
        <v>4877</v>
      </c>
      <c r="BT316" s="2">
        <v>4666</v>
      </c>
      <c r="BU316" s="2">
        <v>4647</v>
      </c>
      <c r="BV316" s="2">
        <v>4546</v>
      </c>
      <c r="BW316" s="2">
        <v>4602</v>
      </c>
      <c r="BX316" s="2">
        <v>4479</v>
      </c>
      <c r="BY316" s="2">
        <v>4586</v>
      </c>
      <c r="BZ316" s="2">
        <v>4625</v>
      </c>
      <c r="CA316" s="2">
        <v>4573</v>
      </c>
      <c r="CB316" s="2">
        <v>4569</v>
      </c>
      <c r="CC316" s="2">
        <v>4586</v>
      </c>
      <c r="CD316" s="2">
        <v>4594</v>
      </c>
    </row>
    <row r="317" spans="1:82" x14ac:dyDescent="0.25">
      <c r="A317" s="2" t="str">
        <f>"80 jaar"</f>
        <v>80 jaar</v>
      </c>
      <c r="B317" s="2">
        <v>4275</v>
      </c>
      <c r="C317" s="2">
        <v>4054</v>
      </c>
      <c r="D317" s="2">
        <v>4233</v>
      </c>
      <c r="E317" s="2">
        <v>4113</v>
      </c>
      <c r="F317" s="2">
        <v>4115</v>
      </c>
      <c r="G317" s="2">
        <v>3401</v>
      </c>
      <c r="H317" s="2">
        <v>2779</v>
      </c>
      <c r="I317" s="2">
        <v>2494</v>
      </c>
      <c r="J317" s="2">
        <v>2496</v>
      </c>
      <c r="K317" s="2">
        <v>3274</v>
      </c>
      <c r="L317" s="2">
        <v>4537</v>
      </c>
      <c r="M317" s="2">
        <v>4318</v>
      </c>
      <c r="N317" s="2">
        <v>4179</v>
      </c>
      <c r="O317" s="2">
        <v>4174</v>
      </c>
      <c r="P317" s="2">
        <v>4045</v>
      </c>
      <c r="Q317" s="2">
        <v>3823</v>
      </c>
      <c r="R317" s="2">
        <v>3791</v>
      </c>
      <c r="S317" s="2">
        <v>3628</v>
      </c>
      <c r="T317" s="2">
        <v>3605</v>
      </c>
      <c r="U317" s="2">
        <v>3533</v>
      </c>
      <c r="V317" s="2">
        <v>3810</v>
      </c>
      <c r="W317" s="2">
        <v>3354</v>
      </c>
      <c r="X317" s="2">
        <v>3340</v>
      </c>
      <c r="Y317" s="2">
        <v>3200</v>
      </c>
      <c r="Z317" s="2">
        <v>3153</v>
      </c>
      <c r="AA317" s="2">
        <v>3159</v>
      </c>
      <c r="AB317" s="2">
        <v>3101</v>
      </c>
      <c r="AC317" s="2">
        <v>2965</v>
      </c>
      <c r="AD317" s="2">
        <v>3091</v>
      </c>
      <c r="AE317" s="2">
        <v>3055</v>
      </c>
      <c r="AF317" s="2">
        <v>3027</v>
      </c>
      <c r="AG317" s="2">
        <v>2494</v>
      </c>
      <c r="AH317" s="2">
        <v>2871</v>
      </c>
      <c r="AI317" s="2">
        <v>3044</v>
      </c>
      <c r="AJ317" s="2">
        <v>3286</v>
      </c>
      <c r="AK317" s="2">
        <v>3176</v>
      </c>
      <c r="AL317" s="2">
        <v>3501</v>
      </c>
      <c r="AM317" s="2">
        <v>3536</v>
      </c>
      <c r="AN317" s="2">
        <v>3468</v>
      </c>
      <c r="AO317" s="2">
        <v>3405</v>
      </c>
      <c r="AP317" s="2">
        <v>3531</v>
      </c>
      <c r="AQ317" s="2">
        <v>3375</v>
      </c>
      <c r="AR317" s="2">
        <v>3644</v>
      </c>
      <c r="AS317" s="2">
        <v>3650</v>
      </c>
      <c r="AT317" s="2">
        <v>3645</v>
      </c>
      <c r="AU317" s="2">
        <v>3714</v>
      </c>
      <c r="AV317" s="2">
        <v>3788</v>
      </c>
      <c r="AW317" s="2">
        <v>3726</v>
      </c>
      <c r="AX317" s="2">
        <v>3839</v>
      </c>
      <c r="AY317" s="2">
        <v>3913</v>
      </c>
      <c r="AZ317" s="2">
        <v>4093</v>
      </c>
      <c r="BA317" s="2">
        <v>3919</v>
      </c>
      <c r="BB317" s="2">
        <v>3902</v>
      </c>
      <c r="BC317" s="2">
        <v>3982</v>
      </c>
      <c r="BD317" s="2">
        <v>4090</v>
      </c>
      <c r="BE317" s="2">
        <v>4071</v>
      </c>
      <c r="BF317" s="2">
        <v>4087</v>
      </c>
      <c r="BG317" s="2">
        <v>4005</v>
      </c>
      <c r="BH317" s="2">
        <v>4215</v>
      </c>
      <c r="BI317" s="2">
        <v>4252</v>
      </c>
      <c r="BJ317" s="2">
        <v>4343</v>
      </c>
      <c r="BK317" s="2">
        <v>4277</v>
      </c>
      <c r="BL317" s="2">
        <v>4368</v>
      </c>
      <c r="BM317" s="2">
        <v>4363</v>
      </c>
      <c r="BN317" s="2">
        <v>4355</v>
      </c>
      <c r="BO317" s="2">
        <v>4293</v>
      </c>
      <c r="BP317" s="2">
        <v>4514</v>
      </c>
      <c r="BQ317" s="2">
        <v>4563</v>
      </c>
      <c r="BR317" s="2">
        <v>4603</v>
      </c>
      <c r="BS317" s="2">
        <v>4599</v>
      </c>
      <c r="BT317" s="2">
        <v>4768</v>
      </c>
      <c r="BU317" s="2">
        <v>4561</v>
      </c>
      <c r="BV317" s="2">
        <v>4543</v>
      </c>
      <c r="BW317" s="2">
        <v>4446</v>
      </c>
      <c r="BX317" s="2">
        <v>4501</v>
      </c>
      <c r="BY317" s="2">
        <v>4382</v>
      </c>
      <c r="BZ317" s="2">
        <v>4488</v>
      </c>
      <c r="CA317" s="2">
        <v>4526</v>
      </c>
      <c r="CB317" s="2">
        <v>4476</v>
      </c>
      <c r="CC317" s="2">
        <v>4473</v>
      </c>
      <c r="CD317" s="2">
        <v>4491</v>
      </c>
    </row>
    <row r="318" spans="1:82" x14ac:dyDescent="0.25">
      <c r="A318" s="2" t="str">
        <f>"81 jaar"</f>
        <v>81 jaar</v>
      </c>
      <c r="B318" s="2">
        <v>3787</v>
      </c>
      <c r="C318" s="2">
        <v>3985</v>
      </c>
      <c r="D318" s="2">
        <v>3803</v>
      </c>
      <c r="E318" s="2">
        <v>3964</v>
      </c>
      <c r="F318" s="2">
        <v>3835</v>
      </c>
      <c r="G318" s="2">
        <v>3898</v>
      </c>
      <c r="H318" s="2">
        <v>3208</v>
      </c>
      <c r="I318" s="2">
        <v>2612</v>
      </c>
      <c r="J318" s="2">
        <v>2360</v>
      </c>
      <c r="K318" s="2">
        <v>2341</v>
      </c>
      <c r="L318" s="2">
        <v>3109</v>
      </c>
      <c r="M318" s="2">
        <v>4293</v>
      </c>
      <c r="N318" s="2">
        <v>4083</v>
      </c>
      <c r="O318" s="2">
        <v>3979</v>
      </c>
      <c r="P318" s="2">
        <v>3962</v>
      </c>
      <c r="Q318" s="2">
        <v>3835</v>
      </c>
      <c r="R318" s="2">
        <v>3634</v>
      </c>
      <c r="S318" s="2">
        <v>3613</v>
      </c>
      <c r="T318" s="2">
        <v>3477</v>
      </c>
      <c r="U318" s="2">
        <v>3441</v>
      </c>
      <c r="V318" s="2">
        <v>3390</v>
      </c>
      <c r="W318" s="2">
        <v>3625</v>
      </c>
      <c r="X318" s="2">
        <v>3182</v>
      </c>
      <c r="Y318" s="2">
        <v>3189</v>
      </c>
      <c r="Z318" s="2">
        <v>3062</v>
      </c>
      <c r="AA318" s="2">
        <v>3029</v>
      </c>
      <c r="AB318" s="2">
        <v>3048</v>
      </c>
      <c r="AC318" s="2">
        <v>2977</v>
      </c>
      <c r="AD318" s="2">
        <v>2842</v>
      </c>
      <c r="AE318" s="2">
        <v>2962</v>
      </c>
      <c r="AF318" s="2">
        <v>2929</v>
      </c>
      <c r="AG318" s="2">
        <v>2904</v>
      </c>
      <c r="AH318" s="2">
        <v>2396</v>
      </c>
      <c r="AI318" s="2">
        <v>2759</v>
      </c>
      <c r="AJ318" s="2">
        <v>2923</v>
      </c>
      <c r="AK318" s="2">
        <v>3153</v>
      </c>
      <c r="AL318" s="2">
        <v>3051</v>
      </c>
      <c r="AM318" s="2">
        <v>3365</v>
      </c>
      <c r="AN318" s="2">
        <v>3402</v>
      </c>
      <c r="AO318" s="2">
        <v>3336</v>
      </c>
      <c r="AP318" s="2">
        <v>3277</v>
      </c>
      <c r="AQ318" s="2">
        <v>3401</v>
      </c>
      <c r="AR318" s="2">
        <v>3252</v>
      </c>
      <c r="AS318" s="2">
        <v>3516</v>
      </c>
      <c r="AT318" s="2">
        <v>3524</v>
      </c>
      <c r="AU318" s="2">
        <v>3521</v>
      </c>
      <c r="AV318" s="2">
        <v>3587</v>
      </c>
      <c r="AW318" s="2">
        <v>3660</v>
      </c>
      <c r="AX318" s="2">
        <v>3600</v>
      </c>
      <c r="AY318" s="2">
        <v>3711</v>
      </c>
      <c r="AZ318" s="2">
        <v>3785</v>
      </c>
      <c r="BA318" s="2">
        <v>3960</v>
      </c>
      <c r="BB318" s="2">
        <v>3792</v>
      </c>
      <c r="BC318" s="2">
        <v>3776</v>
      </c>
      <c r="BD318" s="2">
        <v>3857</v>
      </c>
      <c r="BE318" s="2">
        <v>3961</v>
      </c>
      <c r="BF318" s="2">
        <v>3943</v>
      </c>
      <c r="BG318" s="2">
        <v>3960</v>
      </c>
      <c r="BH318" s="2">
        <v>3880</v>
      </c>
      <c r="BI318" s="2">
        <v>4087</v>
      </c>
      <c r="BJ318" s="2">
        <v>4122</v>
      </c>
      <c r="BK318" s="2">
        <v>4211</v>
      </c>
      <c r="BL318" s="2">
        <v>4151</v>
      </c>
      <c r="BM318" s="2">
        <v>4238</v>
      </c>
      <c r="BN318" s="2">
        <v>4237</v>
      </c>
      <c r="BO318" s="2">
        <v>4227</v>
      </c>
      <c r="BP318" s="2">
        <v>4169</v>
      </c>
      <c r="BQ318" s="2">
        <v>4385</v>
      </c>
      <c r="BR318" s="2">
        <v>4434</v>
      </c>
      <c r="BS318" s="2">
        <v>4476</v>
      </c>
      <c r="BT318" s="2">
        <v>4473</v>
      </c>
      <c r="BU318" s="2">
        <v>4641</v>
      </c>
      <c r="BV318" s="2">
        <v>4439</v>
      </c>
      <c r="BW318" s="2">
        <v>4423</v>
      </c>
      <c r="BX318" s="2">
        <v>4329</v>
      </c>
      <c r="BY318" s="2">
        <v>4383</v>
      </c>
      <c r="BZ318" s="2">
        <v>4269</v>
      </c>
      <c r="CA318" s="2">
        <v>4373</v>
      </c>
      <c r="CB318" s="2">
        <v>4412</v>
      </c>
      <c r="CC318" s="2">
        <v>4364</v>
      </c>
      <c r="CD318" s="2">
        <v>4362</v>
      </c>
    </row>
    <row r="319" spans="1:82" x14ac:dyDescent="0.25">
      <c r="A319" s="2" t="str">
        <f>"82 jaar"</f>
        <v>82 jaar</v>
      </c>
      <c r="B319" s="2">
        <v>3708</v>
      </c>
      <c r="C319" s="2">
        <v>3490</v>
      </c>
      <c r="D319" s="2">
        <v>3718</v>
      </c>
      <c r="E319" s="2">
        <v>3558</v>
      </c>
      <c r="F319" s="2">
        <v>3690</v>
      </c>
      <c r="G319" s="2">
        <v>3615</v>
      </c>
      <c r="H319" s="2">
        <v>3657</v>
      </c>
      <c r="I319" s="2">
        <v>2975</v>
      </c>
      <c r="J319" s="2">
        <v>2436</v>
      </c>
      <c r="K319" s="2">
        <v>2210</v>
      </c>
      <c r="L319" s="2">
        <v>2189</v>
      </c>
      <c r="M319" s="2">
        <v>2912</v>
      </c>
      <c r="N319" s="2">
        <v>4019</v>
      </c>
      <c r="O319" s="2">
        <v>3826</v>
      </c>
      <c r="P319" s="2">
        <v>3763</v>
      </c>
      <c r="Q319" s="2">
        <v>3737</v>
      </c>
      <c r="R319" s="2">
        <v>3639</v>
      </c>
      <c r="S319" s="2">
        <v>3450</v>
      </c>
      <c r="T319" s="2">
        <v>3417</v>
      </c>
      <c r="U319" s="2">
        <v>3284</v>
      </c>
      <c r="V319" s="2">
        <v>3286</v>
      </c>
      <c r="W319" s="2">
        <v>3233</v>
      </c>
      <c r="X319" s="2">
        <v>3429</v>
      </c>
      <c r="Y319" s="2">
        <v>3037</v>
      </c>
      <c r="Z319" s="2">
        <v>3039</v>
      </c>
      <c r="AA319" s="2">
        <v>2921</v>
      </c>
      <c r="AB319" s="2">
        <v>2878</v>
      </c>
      <c r="AC319" s="2">
        <v>2918</v>
      </c>
      <c r="AD319" s="2">
        <v>2847</v>
      </c>
      <c r="AE319" s="2">
        <v>2718</v>
      </c>
      <c r="AF319" s="2">
        <v>2835</v>
      </c>
      <c r="AG319" s="2">
        <v>2804</v>
      </c>
      <c r="AH319" s="2">
        <v>2781</v>
      </c>
      <c r="AI319" s="2">
        <v>2296</v>
      </c>
      <c r="AJ319" s="2">
        <v>2647</v>
      </c>
      <c r="AK319" s="2">
        <v>2805</v>
      </c>
      <c r="AL319" s="2">
        <v>3025</v>
      </c>
      <c r="AM319" s="2">
        <v>2931</v>
      </c>
      <c r="AN319" s="2">
        <v>3232</v>
      </c>
      <c r="AO319" s="2">
        <v>3268</v>
      </c>
      <c r="AP319" s="2">
        <v>3208</v>
      </c>
      <c r="AQ319" s="2">
        <v>3153</v>
      </c>
      <c r="AR319" s="2">
        <v>3273</v>
      </c>
      <c r="AS319" s="2">
        <v>3133</v>
      </c>
      <c r="AT319" s="2">
        <v>3384</v>
      </c>
      <c r="AU319" s="2">
        <v>3393</v>
      </c>
      <c r="AV319" s="2">
        <v>3391</v>
      </c>
      <c r="AW319" s="2">
        <v>3456</v>
      </c>
      <c r="AX319" s="2">
        <v>3529</v>
      </c>
      <c r="AY319" s="2">
        <v>3472</v>
      </c>
      <c r="AZ319" s="2">
        <v>3580</v>
      </c>
      <c r="BA319" s="2">
        <v>3652</v>
      </c>
      <c r="BB319" s="2">
        <v>3825</v>
      </c>
      <c r="BC319" s="2">
        <v>3663</v>
      </c>
      <c r="BD319" s="2">
        <v>3648</v>
      </c>
      <c r="BE319" s="2">
        <v>3728</v>
      </c>
      <c r="BF319" s="2">
        <v>3831</v>
      </c>
      <c r="BG319" s="2">
        <v>3815</v>
      </c>
      <c r="BH319" s="2">
        <v>3833</v>
      </c>
      <c r="BI319" s="2">
        <v>3755</v>
      </c>
      <c r="BJ319" s="2">
        <v>3959</v>
      </c>
      <c r="BK319" s="2">
        <v>3994</v>
      </c>
      <c r="BL319" s="2">
        <v>4084</v>
      </c>
      <c r="BM319" s="2">
        <v>4024</v>
      </c>
      <c r="BN319" s="2">
        <v>4111</v>
      </c>
      <c r="BO319" s="2">
        <v>4111</v>
      </c>
      <c r="BP319" s="2">
        <v>4101</v>
      </c>
      <c r="BQ319" s="2">
        <v>4045</v>
      </c>
      <c r="BR319" s="2">
        <v>4260</v>
      </c>
      <c r="BS319" s="2">
        <v>4309</v>
      </c>
      <c r="BT319" s="2">
        <v>4350</v>
      </c>
      <c r="BU319" s="2">
        <v>4350</v>
      </c>
      <c r="BV319" s="2">
        <v>4517</v>
      </c>
      <c r="BW319" s="2">
        <v>4318</v>
      </c>
      <c r="BX319" s="2">
        <v>4306</v>
      </c>
      <c r="BY319" s="2">
        <v>4215</v>
      </c>
      <c r="BZ319" s="2">
        <v>4269</v>
      </c>
      <c r="CA319" s="2">
        <v>4158</v>
      </c>
      <c r="CB319" s="2">
        <v>4260</v>
      </c>
      <c r="CC319" s="2">
        <v>4301</v>
      </c>
      <c r="CD319" s="2">
        <v>4255</v>
      </c>
    </row>
    <row r="320" spans="1:82" x14ac:dyDescent="0.25">
      <c r="A320" s="2" t="str">
        <f>"83 jaar"</f>
        <v>83 jaar</v>
      </c>
      <c r="B320" s="2">
        <v>3320</v>
      </c>
      <c r="C320" s="2">
        <v>3426</v>
      </c>
      <c r="D320" s="2">
        <v>3231</v>
      </c>
      <c r="E320" s="2">
        <v>3411</v>
      </c>
      <c r="F320" s="2">
        <v>3278</v>
      </c>
      <c r="G320" s="2">
        <v>3408</v>
      </c>
      <c r="H320" s="2">
        <v>3371</v>
      </c>
      <c r="I320" s="2">
        <v>3412</v>
      </c>
      <c r="J320" s="2">
        <v>2764</v>
      </c>
      <c r="K320" s="2">
        <v>2273</v>
      </c>
      <c r="L320" s="2">
        <v>2073</v>
      </c>
      <c r="M320" s="2">
        <v>2040</v>
      </c>
      <c r="N320" s="2">
        <v>2695</v>
      </c>
      <c r="O320" s="2">
        <v>3753</v>
      </c>
      <c r="P320" s="2">
        <v>3577</v>
      </c>
      <c r="Q320" s="2">
        <v>3505</v>
      </c>
      <c r="R320" s="2">
        <v>3521</v>
      </c>
      <c r="S320" s="2">
        <v>3402</v>
      </c>
      <c r="T320" s="2">
        <v>3233</v>
      </c>
      <c r="U320" s="2">
        <v>3196</v>
      </c>
      <c r="V320" s="2">
        <v>3101</v>
      </c>
      <c r="W320" s="2">
        <v>3101</v>
      </c>
      <c r="X320" s="2">
        <v>3054</v>
      </c>
      <c r="Y320" s="2">
        <v>3213</v>
      </c>
      <c r="Z320" s="2">
        <v>2892</v>
      </c>
      <c r="AA320" s="2">
        <v>2872</v>
      </c>
      <c r="AB320" s="2">
        <v>2776</v>
      </c>
      <c r="AC320" s="2">
        <v>2758</v>
      </c>
      <c r="AD320" s="2">
        <v>2777</v>
      </c>
      <c r="AE320" s="2">
        <v>2711</v>
      </c>
      <c r="AF320" s="2">
        <v>2592</v>
      </c>
      <c r="AG320" s="2">
        <v>2704</v>
      </c>
      <c r="AH320" s="2">
        <v>2671</v>
      </c>
      <c r="AI320" s="2">
        <v>2654</v>
      </c>
      <c r="AJ320" s="2">
        <v>2194</v>
      </c>
      <c r="AK320" s="2">
        <v>2528</v>
      </c>
      <c r="AL320" s="2">
        <v>2684</v>
      </c>
      <c r="AM320" s="2">
        <v>2893</v>
      </c>
      <c r="AN320" s="2">
        <v>2804</v>
      </c>
      <c r="AO320" s="2">
        <v>3092</v>
      </c>
      <c r="AP320" s="2">
        <v>3129</v>
      </c>
      <c r="AQ320" s="2">
        <v>3073</v>
      </c>
      <c r="AR320" s="2">
        <v>3024</v>
      </c>
      <c r="AS320" s="2">
        <v>3139</v>
      </c>
      <c r="AT320" s="2">
        <v>3008</v>
      </c>
      <c r="AU320" s="2">
        <v>3251</v>
      </c>
      <c r="AV320" s="2">
        <v>3262</v>
      </c>
      <c r="AW320" s="2">
        <v>3261</v>
      </c>
      <c r="AX320" s="2">
        <v>3327</v>
      </c>
      <c r="AY320" s="2">
        <v>3399</v>
      </c>
      <c r="AZ320" s="2">
        <v>3345</v>
      </c>
      <c r="BA320" s="2">
        <v>3451</v>
      </c>
      <c r="BB320" s="2">
        <v>3522</v>
      </c>
      <c r="BC320" s="2">
        <v>3690</v>
      </c>
      <c r="BD320" s="2">
        <v>3536</v>
      </c>
      <c r="BE320" s="2">
        <v>3522</v>
      </c>
      <c r="BF320" s="2">
        <v>3602</v>
      </c>
      <c r="BG320" s="2">
        <v>3701</v>
      </c>
      <c r="BH320" s="2">
        <v>3688</v>
      </c>
      <c r="BI320" s="2">
        <v>3707</v>
      </c>
      <c r="BJ320" s="2">
        <v>3632</v>
      </c>
      <c r="BK320" s="2">
        <v>3833</v>
      </c>
      <c r="BL320" s="2">
        <v>3867</v>
      </c>
      <c r="BM320" s="2">
        <v>3957</v>
      </c>
      <c r="BN320" s="2">
        <v>3898</v>
      </c>
      <c r="BO320" s="2">
        <v>3985</v>
      </c>
      <c r="BP320" s="2">
        <v>3985</v>
      </c>
      <c r="BQ320" s="2">
        <v>3978</v>
      </c>
      <c r="BR320" s="2">
        <v>3926</v>
      </c>
      <c r="BS320" s="2">
        <v>4135</v>
      </c>
      <c r="BT320" s="2">
        <v>4185</v>
      </c>
      <c r="BU320" s="2">
        <v>4227</v>
      </c>
      <c r="BV320" s="2">
        <v>4231</v>
      </c>
      <c r="BW320" s="2">
        <v>4394</v>
      </c>
      <c r="BX320" s="2">
        <v>4203</v>
      </c>
      <c r="BY320" s="2">
        <v>4192</v>
      </c>
      <c r="BZ320" s="2">
        <v>4104</v>
      </c>
      <c r="CA320" s="2">
        <v>4158</v>
      </c>
      <c r="CB320" s="2">
        <v>4049</v>
      </c>
      <c r="CC320" s="2">
        <v>4153</v>
      </c>
      <c r="CD320" s="2">
        <v>4193</v>
      </c>
    </row>
    <row r="321" spans="1:82" x14ac:dyDescent="0.25">
      <c r="A321" s="2" t="str">
        <f>"84 jaar"</f>
        <v>84 jaar</v>
      </c>
      <c r="B321" s="2">
        <v>3016</v>
      </c>
      <c r="C321" s="2">
        <v>3010</v>
      </c>
      <c r="D321" s="2">
        <v>3118</v>
      </c>
      <c r="E321" s="2">
        <v>2936</v>
      </c>
      <c r="F321" s="2">
        <v>3158</v>
      </c>
      <c r="G321" s="2">
        <v>3003</v>
      </c>
      <c r="H321" s="2">
        <v>3140</v>
      </c>
      <c r="I321" s="2">
        <v>3101</v>
      </c>
      <c r="J321" s="2">
        <v>3146</v>
      </c>
      <c r="K321" s="2">
        <v>2531</v>
      </c>
      <c r="L321" s="2">
        <v>2092</v>
      </c>
      <c r="M321" s="2">
        <v>1910</v>
      </c>
      <c r="N321" s="2">
        <v>1885</v>
      </c>
      <c r="O321" s="2">
        <v>2490</v>
      </c>
      <c r="P321" s="2">
        <v>3442</v>
      </c>
      <c r="Q321" s="2">
        <v>3320</v>
      </c>
      <c r="R321" s="2">
        <v>3263</v>
      </c>
      <c r="S321" s="2">
        <v>3301</v>
      </c>
      <c r="T321" s="2">
        <v>3159</v>
      </c>
      <c r="U321" s="2">
        <v>3045</v>
      </c>
      <c r="V321" s="2">
        <v>2997</v>
      </c>
      <c r="W321" s="2">
        <v>2908</v>
      </c>
      <c r="X321" s="2">
        <v>2880</v>
      </c>
      <c r="Y321" s="2">
        <v>2847</v>
      </c>
      <c r="Z321" s="2">
        <v>3055</v>
      </c>
      <c r="AA321" s="2">
        <v>2739</v>
      </c>
      <c r="AB321" s="2">
        <v>2674</v>
      </c>
      <c r="AC321" s="2">
        <v>2629</v>
      </c>
      <c r="AD321" s="2">
        <v>2603</v>
      </c>
      <c r="AE321" s="2">
        <v>2621</v>
      </c>
      <c r="AF321" s="2">
        <v>2560</v>
      </c>
      <c r="AG321" s="2">
        <v>2449</v>
      </c>
      <c r="AH321" s="2">
        <v>2558</v>
      </c>
      <c r="AI321" s="2">
        <v>2527</v>
      </c>
      <c r="AJ321" s="2">
        <v>2513</v>
      </c>
      <c r="AK321" s="2">
        <v>2079</v>
      </c>
      <c r="AL321" s="2">
        <v>2396</v>
      </c>
      <c r="AM321" s="2">
        <v>2549</v>
      </c>
      <c r="AN321" s="2">
        <v>2745</v>
      </c>
      <c r="AO321" s="2">
        <v>2662</v>
      </c>
      <c r="AP321" s="2">
        <v>2938</v>
      </c>
      <c r="AQ321" s="2">
        <v>2975</v>
      </c>
      <c r="AR321" s="2">
        <v>2925</v>
      </c>
      <c r="AS321" s="2">
        <v>2881</v>
      </c>
      <c r="AT321" s="2">
        <v>2991</v>
      </c>
      <c r="AU321" s="2">
        <v>2869</v>
      </c>
      <c r="AV321" s="2">
        <v>3101</v>
      </c>
      <c r="AW321" s="2">
        <v>3113</v>
      </c>
      <c r="AX321" s="2">
        <v>3115</v>
      </c>
      <c r="AY321" s="2">
        <v>3182</v>
      </c>
      <c r="AZ321" s="2">
        <v>3250</v>
      </c>
      <c r="BA321" s="2">
        <v>3201</v>
      </c>
      <c r="BB321" s="2">
        <v>3303</v>
      </c>
      <c r="BC321" s="2">
        <v>3373</v>
      </c>
      <c r="BD321" s="2">
        <v>3537</v>
      </c>
      <c r="BE321" s="2">
        <v>3389</v>
      </c>
      <c r="BF321" s="2">
        <v>3376</v>
      </c>
      <c r="BG321" s="2">
        <v>3456</v>
      </c>
      <c r="BH321" s="2">
        <v>3555</v>
      </c>
      <c r="BI321" s="2">
        <v>3543</v>
      </c>
      <c r="BJ321" s="2">
        <v>3562</v>
      </c>
      <c r="BK321" s="2">
        <v>3489</v>
      </c>
      <c r="BL321" s="2">
        <v>3686</v>
      </c>
      <c r="BM321" s="2">
        <v>3723</v>
      </c>
      <c r="BN321" s="2">
        <v>3811</v>
      </c>
      <c r="BO321" s="2">
        <v>3757</v>
      </c>
      <c r="BP321" s="2">
        <v>3841</v>
      </c>
      <c r="BQ321" s="2">
        <v>3845</v>
      </c>
      <c r="BR321" s="2">
        <v>3838</v>
      </c>
      <c r="BS321" s="2">
        <v>3790</v>
      </c>
      <c r="BT321" s="2">
        <v>3993</v>
      </c>
      <c r="BU321" s="2">
        <v>4041</v>
      </c>
      <c r="BV321" s="2">
        <v>4083</v>
      </c>
      <c r="BW321" s="2">
        <v>4090</v>
      </c>
      <c r="BX321" s="2">
        <v>4248</v>
      </c>
      <c r="BY321" s="2">
        <v>4065</v>
      </c>
      <c r="BZ321" s="2">
        <v>4056</v>
      </c>
      <c r="CA321" s="2">
        <v>3973</v>
      </c>
      <c r="CB321" s="2">
        <v>4027</v>
      </c>
      <c r="CC321" s="2">
        <v>3922</v>
      </c>
      <c r="CD321" s="2">
        <v>4025</v>
      </c>
    </row>
    <row r="322" spans="1:82" x14ac:dyDescent="0.25">
      <c r="A322" s="2" t="str">
        <f>"85 jaar"</f>
        <v>85 jaar</v>
      </c>
      <c r="B322" s="2">
        <v>2721</v>
      </c>
      <c r="C322" s="2">
        <v>2722</v>
      </c>
      <c r="D322" s="2">
        <v>2750</v>
      </c>
      <c r="E322" s="2">
        <v>2835</v>
      </c>
      <c r="F322" s="2">
        <v>2671</v>
      </c>
      <c r="G322" s="2">
        <v>2878</v>
      </c>
      <c r="H322" s="2">
        <v>2744</v>
      </c>
      <c r="I322" s="2">
        <v>2872</v>
      </c>
      <c r="J322" s="2">
        <v>2827</v>
      </c>
      <c r="K322" s="2">
        <v>2840</v>
      </c>
      <c r="L322" s="2">
        <v>2332</v>
      </c>
      <c r="M322" s="2">
        <v>1899</v>
      </c>
      <c r="N322" s="2">
        <v>1744</v>
      </c>
      <c r="O322" s="2">
        <v>1736</v>
      </c>
      <c r="P322" s="2">
        <v>2294</v>
      </c>
      <c r="Q322" s="2">
        <v>3161</v>
      </c>
      <c r="R322" s="2">
        <v>3048</v>
      </c>
      <c r="S322" s="2">
        <v>3038</v>
      </c>
      <c r="T322" s="2">
        <v>3022</v>
      </c>
      <c r="U322" s="2">
        <v>2913</v>
      </c>
      <c r="V322" s="2">
        <v>2830</v>
      </c>
      <c r="W322" s="2">
        <v>2757</v>
      </c>
      <c r="X322" s="2">
        <v>2688</v>
      </c>
      <c r="Y322" s="2">
        <v>2654</v>
      </c>
      <c r="Z322" s="2">
        <v>2670</v>
      </c>
      <c r="AA322" s="2">
        <v>2835</v>
      </c>
      <c r="AB322" s="2">
        <v>2549</v>
      </c>
      <c r="AC322" s="2">
        <v>2503</v>
      </c>
      <c r="AD322" s="2">
        <v>2453</v>
      </c>
      <c r="AE322" s="2">
        <v>2428</v>
      </c>
      <c r="AF322" s="2">
        <v>2446</v>
      </c>
      <c r="AG322" s="2">
        <v>2390</v>
      </c>
      <c r="AH322" s="2">
        <v>2288</v>
      </c>
      <c r="AI322" s="2">
        <v>2393</v>
      </c>
      <c r="AJ322" s="2">
        <v>2364</v>
      </c>
      <c r="AK322" s="2">
        <v>2353</v>
      </c>
      <c r="AL322" s="2">
        <v>1947</v>
      </c>
      <c r="AM322" s="2">
        <v>2247</v>
      </c>
      <c r="AN322" s="2">
        <v>2393</v>
      </c>
      <c r="AO322" s="2">
        <v>2583</v>
      </c>
      <c r="AP322" s="2">
        <v>2504</v>
      </c>
      <c r="AQ322" s="2">
        <v>2766</v>
      </c>
      <c r="AR322" s="2">
        <v>2802</v>
      </c>
      <c r="AS322" s="2">
        <v>2757</v>
      </c>
      <c r="AT322" s="2">
        <v>2718</v>
      </c>
      <c r="AU322" s="2">
        <v>2824</v>
      </c>
      <c r="AV322" s="2">
        <v>2710</v>
      </c>
      <c r="AW322" s="2">
        <v>2933</v>
      </c>
      <c r="AX322" s="2">
        <v>2947</v>
      </c>
      <c r="AY322" s="2">
        <v>2950</v>
      </c>
      <c r="AZ322" s="2">
        <v>3013</v>
      </c>
      <c r="BA322" s="2">
        <v>3079</v>
      </c>
      <c r="BB322" s="2">
        <v>3036</v>
      </c>
      <c r="BC322" s="2">
        <v>3133</v>
      </c>
      <c r="BD322" s="2">
        <v>3201</v>
      </c>
      <c r="BE322" s="2">
        <v>3359</v>
      </c>
      <c r="BF322" s="2">
        <v>3219</v>
      </c>
      <c r="BG322" s="2">
        <v>3208</v>
      </c>
      <c r="BH322" s="2">
        <v>3287</v>
      </c>
      <c r="BI322" s="2">
        <v>3380</v>
      </c>
      <c r="BJ322" s="2">
        <v>3371</v>
      </c>
      <c r="BK322" s="2">
        <v>3393</v>
      </c>
      <c r="BL322" s="2">
        <v>3321</v>
      </c>
      <c r="BM322" s="2">
        <v>3513</v>
      </c>
      <c r="BN322" s="2">
        <v>3548</v>
      </c>
      <c r="BO322" s="2">
        <v>3634</v>
      </c>
      <c r="BP322" s="2">
        <v>3584</v>
      </c>
      <c r="BQ322" s="2">
        <v>3666</v>
      </c>
      <c r="BR322" s="2">
        <v>3672</v>
      </c>
      <c r="BS322" s="2">
        <v>3667</v>
      </c>
      <c r="BT322" s="2">
        <v>3622</v>
      </c>
      <c r="BU322" s="2">
        <v>3819</v>
      </c>
      <c r="BV322" s="2">
        <v>3867</v>
      </c>
      <c r="BW322" s="2">
        <v>3908</v>
      </c>
      <c r="BX322" s="2">
        <v>3914</v>
      </c>
      <c r="BY322" s="2">
        <v>4071</v>
      </c>
      <c r="BZ322" s="2">
        <v>3894</v>
      </c>
      <c r="CA322" s="2">
        <v>3888</v>
      </c>
      <c r="CB322" s="2">
        <v>3810</v>
      </c>
      <c r="CC322" s="2">
        <v>3864</v>
      </c>
      <c r="CD322" s="2">
        <v>3764</v>
      </c>
    </row>
    <row r="323" spans="1:82" x14ac:dyDescent="0.25">
      <c r="A323" s="2" t="str">
        <f>"86 jaar"</f>
        <v>86 jaar</v>
      </c>
      <c r="B323" s="2">
        <v>2341</v>
      </c>
      <c r="C323" s="2">
        <v>2439</v>
      </c>
      <c r="D323" s="2">
        <v>2438</v>
      </c>
      <c r="E323" s="2">
        <v>2477</v>
      </c>
      <c r="F323" s="2">
        <v>2529</v>
      </c>
      <c r="G323" s="2">
        <v>2409</v>
      </c>
      <c r="H323" s="2">
        <v>2610</v>
      </c>
      <c r="I323" s="2">
        <v>2488</v>
      </c>
      <c r="J323" s="2">
        <v>2557</v>
      </c>
      <c r="K323" s="2">
        <v>2534</v>
      </c>
      <c r="L323" s="2">
        <v>2534</v>
      </c>
      <c r="M323" s="2">
        <v>2130</v>
      </c>
      <c r="N323" s="2">
        <v>1716</v>
      </c>
      <c r="O323" s="2">
        <v>1555</v>
      </c>
      <c r="P323" s="2">
        <v>1588</v>
      </c>
      <c r="Q323" s="2">
        <v>2095</v>
      </c>
      <c r="R323" s="2">
        <v>2882</v>
      </c>
      <c r="S323" s="2">
        <v>2783</v>
      </c>
      <c r="T323" s="2">
        <v>2754</v>
      </c>
      <c r="U323" s="2">
        <v>2770</v>
      </c>
      <c r="V323" s="2">
        <v>2672</v>
      </c>
      <c r="W323" s="2">
        <v>2615</v>
      </c>
      <c r="X323" s="2">
        <v>2528</v>
      </c>
      <c r="Y323" s="2">
        <v>2464</v>
      </c>
      <c r="Z323" s="2">
        <v>2485</v>
      </c>
      <c r="AA323" s="2">
        <v>2480</v>
      </c>
      <c r="AB323" s="2">
        <v>2624</v>
      </c>
      <c r="AC323" s="2">
        <v>2353</v>
      </c>
      <c r="AD323" s="2">
        <v>2320</v>
      </c>
      <c r="AE323" s="2">
        <v>2274</v>
      </c>
      <c r="AF323" s="2">
        <v>2253</v>
      </c>
      <c r="AG323" s="2">
        <v>2270</v>
      </c>
      <c r="AH323" s="2">
        <v>2222</v>
      </c>
      <c r="AI323" s="2">
        <v>2127</v>
      </c>
      <c r="AJ323" s="2">
        <v>2229</v>
      </c>
      <c r="AK323" s="2">
        <v>2203</v>
      </c>
      <c r="AL323" s="2">
        <v>2192</v>
      </c>
      <c r="AM323" s="2">
        <v>1816</v>
      </c>
      <c r="AN323" s="2">
        <v>2096</v>
      </c>
      <c r="AO323" s="2">
        <v>2236</v>
      </c>
      <c r="AP323" s="2">
        <v>2420</v>
      </c>
      <c r="AQ323" s="2">
        <v>2348</v>
      </c>
      <c r="AR323" s="2">
        <v>2591</v>
      </c>
      <c r="AS323" s="2">
        <v>2625</v>
      </c>
      <c r="AT323" s="2">
        <v>2585</v>
      </c>
      <c r="AU323" s="2">
        <v>2551</v>
      </c>
      <c r="AV323" s="2">
        <v>2652</v>
      </c>
      <c r="AW323" s="2">
        <v>2548</v>
      </c>
      <c r="AX323" s="2">
        <v>2759</v>
      </c>
      <c r="AY323" s="2">
        <v>2774</v>
      </c>
      <c r="AZ323" s="2">
        <v>2779</v>
      </c>
      <c r="BA323" s="2">
        <v>2838</v>
      </c>
      <c r="BB323" s="2">
        <v>2902</v>
      </c>
      <c r="BC323" s="2">
        <v>2863</v>
      </c>
      <c r="BD323" s="2">
        <v>2959</v>
      </c>
      <c r="BE323" s="2">
        <v>3026</v>
      </c>
      <c r="BF323" s="2">
        <v>3178</v>
      </c>
      <c r="BG323" s="2">
        <v>3045</v>
      </c>
      <c r="BH323" s="2">
        <v>3036</v>
      </c>
      <c r="BI323" s="2">
        <v>3112</v>
      </c>
      <c r="BJ323" s="2">
        <v>3206</v>
      </c>
      <c r="BK323" s="2">
        <v>3199</v>
      </c>
      <c r="BL323" s="2">
        <v>3222</v>
      </c>
      <c r="BM323" s="2">
        <v>3156</v>
      </c>
      <c r="BN323" s="2">
        <v>3342</v>
      </c>
      <c r="BO323" s="2">
        <v>3376</v>
      </c>
      <c r="BP323" s="2">
        <v>3461</v>
      </c>
      <c r="BQ323" s="2">
        <v>3414</v>
      </c>
      <c r="BR323" s="2">
        <v>3494</v>
      </c>
      <c r="BS323" s="2">
        <v>3500</v>
      </c>
      <c r="BT323" s="2">
        <v>3499</v>
      </c>
      <c r="BU323" s="2">
        <v>3455</v>
      </c>
      <c r="BV323" s="2">
        <v>3646</v>
      </c>
      <c r="BW323" s="2">
        <v>3694</v>
      </c>
      <c r="BX323" s="2">
        <v>3736</v>
      </c>
      <c r="BY323" s="2">
        <v>3743</v>
      </c>
      <c r="BZ323" s="2">
        <v>3897</v>
      </c>
      <c r="CA323" s="2">
        <v>3728</v>
      </c>
      <c r="CB323" s="2">
        <v>3724</v>
      </c>
      <c r="CC323" s="2">
        <v>3651</v>
      </c>
      <c r="CD323" s="2">
        <v>3703</v>
      </c>
    </row>
    <row r="324" spans="1:82" x14ac:dyDescent="0.25">
      <c r="A324" s="2" t="str">
        <f>"87 jaar"</f>
        <v>87 jaar</v>
      </c>
      <c r="B324" s="2">
        <v>2058</v>
      </c>
      <c r="C324" s="2">
        <v>2058</v>
      </c>
      <c r="D324" s="2">
        <v>2179</v>
      </c>
      <c r="E324" s="2">
        <v>2135</v>
      </c>
      <c r="F324" s="2">
        <v>2207</v>
      </c>
      <c r="G324" s="2">
        <v>2227</v>
      </c>
      <c r="H324" s="2">
        <v>2162</v>
      </c>
      <c r="I324" s="2">
        <v>2299</v>
      </c>
      <c r="J324" s="2">
        <v>2226</v>
      </c>
      <c r="K324" s="2">
        <v>2267</v>
      </c>
      <c r="L324" s="2">
        <v>2249</v>
      </c>
      <c r="M324" s="2">
        <v>2278</v>
      </c>
      <c r="N324" s="2">
        <v>1894</v>
      </c>
      <c r="O324" s="2">
        <v>1526</v>
      </c>
      <c r="P324" s="2">
        <v>1389</v>
      </c>
      <c r="Q324" s="2">
        <v>1414</v>
      </c>
      <c r="R324" s="2">
        <v>1881</v>
      </c>
      <c r="S324" s="2">
        <v>2576</v>
      </c>
      <c r="T324" s="2">
        <v>2514</v>
      </c>
      <c r="U324" s="2">
        <v>2496</v>
      </c>
      <c r="V324" s="2">
        <v>2514</v>
      </c>
      <c r="W324" s="2">
        <v>2448</v>
      </c>
      <c r="X324" s="2">
        <v>2366</v>
      </c>
      <c r="Y324" s="2">
        <v>2293</v>
      </c>
      <c r="Z324" s="2">
        <v>2251</v>
      </c>
      <c r="AA324" s="2">
        <v>2275</v>
      </c>
      <c r="AB324" s="2">
        <v>2266</v>
      </c>
      <c r="AC324" s="2">
        <v>2413</v>
      </c>
      <c r="AD324" s="2">
        <v>2145</v>
      </c>
      <c r="AE324" s="2">
        <v>2119</v>
      </c>
      <c r="AF324" s="2">
        <v>2079</v>
      </c>
      <c r="AG324" s="2">
        <v>2060</v>
      </c>
      <c r="AH324" s="2">
        <v>2078</v>
      </c>
      <c r="AI324" s="2">
        <v>2033</v>
      </c>
      <c r="AJ324" s="2">
        <v>1949</v>
      </c>
      <c r="AK324" s="2">
        <v>2046</v>
      </c>
      <c r="AL324" s="2">
        <v>2023</v>
      </c>
      <c r="AM324" s="2">
        <v>2015</v>
      </c>
      <c r="AN324" s="2">
        <v>1671</v>
      </c>
      <c r="AO324" s="2">
        <v>1930</v>
      </c>
      <c r="AP324" s="2">
        <v>2061</v>
      </c>
      <c r="AQ324" s="2">
        <v>2229</v>
      </c>
      <c r="AR324" s="2">
        <v>2165</v>
      </c>
      <c r="AS324" s="2">
        <v>2394</v>
      </c>
      <c r="AT324" s="2">
        <v>2428</v>
      </c>
      <c r="AU324" s="2">
        <v>2393</v>
      </c>
      <c r="AV324" s="2">
        <v>2363</v>
      </c>
      <c r="AW324" s="2">
        <v>2459</v>
      </c>
      <c r="AX324" s="2">
        <v>2364</v>
      </c>
      <c r="AY324" s="2">
        <v>2561</v>
      </c>
      <c r="AZ324" s="2">
        <v>2577</v>
      </c>
      <c r="BA324" s="2">
        <v>2582</v>
      </c>
      <c r="BB324" s="2">
        <v>2640</v>
      </c>
      <c r="BC324" s="2">
        <v>2703</v>
      </c>
      <c r="BD324" s="2">
        <v>2668</v>
      </c>
      <c r="BE324" s="2">
        <v>2759</v>
      </c>
      <c r="BF324" s="2">
        <v>2825</v>
      </c>
      <c r="BG324" s="2">
        <v>2968</v>
      </c>
      <c r="BH324" s="2">
        <v>2846</v>
      </c>
      <c r="BI324" s="2">
        <v>2839</v>
      </c>
      <c r="BJ324" s="2">
        <v>2909</v>
      </c>
      <c r="BK324" s="2">
        <v>3001</v>
      </c>
      <c r="BL324" s="2">
        <v>2996</v>
      </c>
      <c r="BM324" s="2">
        <v>3021</v>
      </c>
      <c r="BN324" s="2">
        <v>2960</v>
      </c>
      <c r="BO324" s="2">
        <v>3137</v>
      </c>
      <c r="BP324" s="2">
        <v>3171</v>
      </c>
      <c r="BQ324" s="2">
        <v>3252</v>
      </c>
      <c r="BR324" s="2">
        <v>3210</v>
      </c>
      <c r="BS324" s="2">
        <v>3287</v>
      </c>
      <c r="BT324" s="2">
        <v>3295</v>
      </c>
      <c r="BU324" s="2">
        <v>3296</v>
      </c>
      <c r="BV324" s="2">
        <v>3255</v>
      </c>
      <c r="BW324" s="2">
        <v>3439</v>
      </c>
      <c r="BX324" s="2">
        <v>3484</v>
      </c>
      <c r="BY324" s="2">
        <v>3525</v>
      </c>
      <c r="BZ324" s="2">
        <v>3534</v>
      </c>
      <c r="CA324" s="2">
        <v>3681</v>
      </c>
      <c r="CB324" s="2">
        <v>3524</v>
      </c>
      <c r="CC324" s="2">
        <v>3522</v>
      </c>
      <c r="CD324" s="2">
        <v>3455</v>
      </c>
    </row>
    <row r="325" spans="1:82" x14ac:dyDescent="0.25">
      <c r="A325" s="2" t="str">
        <f>"88 jaar"</f>
        <v>88 jaar</v>
      </c>
      <c r="B325" s="2">
        <v>1787</v>
      </c>
      <c r="C325" s="2">
        <v>1758</v>
      </c>
      <c r="D325" s="2">
        <v>1770</v>
      </c>
      <c r="E325" s="2">
        <v>1898</v>
      </c>
      <c r="F325" s="2">
        <v>1846</v>
      </c>
      <c r="G325" s="2">
        <v>1919</v>
      </c>
      <c r="H325" s="2">
        <v>1926</v>
      </c>
      <c r="I325" s="2">
        <v>1902</v>
      </c>
      <c r="J325" s="2">
        <v>2044</v>
      </c>
      <c r="K325" s="2">
        <v>1950</v>
      </c>
      <c r="L325" s="2">
        <v>1980</v>
      </c>
      <c r="M325" s="2">
        <v>1978</v>
      </c>
      <c r="N325" s="2">
        <v>1991</v>
      </c>
      <c r="O325" s="2">
        <v>1650</v>
      </c>
      <c r="P325" s="2">
        <v>1357</v>
      </c>
      <c r="Q325" s="2">
        <v>1208</v>
      </c>
      <c r="R325" s="2">
        <v>1256</v>
      </c>
      <c r="S325" s="2">
        <v>1662</v>
      </c>
      <c r="T325" s="2">
        <v>2278</v>
      </c>
      <c r="U325" s="2">
        <v>2228</v>
      </c>
      <c r="V325" s="2">
        <v>2227</v>
      </c>
      <c r="W325" s="2">
        <v>2271</v>
      </c>
      <c r="X325" s="2">
        <v>2167</v>
      </c>
      <c r="Y325" s="2">
        <v>2101</v>
      </c>
      <c r="Z325" s="2">
        <v>2054</v>
      </c>
      <c r="AA325" s="2">
        <v>2017</v>
      </c>
      <c r="AB325" s="2">
        <v>2049</v>
      </c>
      <c r="AC325" s="2">
        <v>2049</v>
      </c>
      <c r="AD325" s="2">
        <v>2170</v>
      </c>
      <c r="AE325" s="2">
        <v>1935</v>
      </c>
      <c r="AF325" s="2">
        <v>1914</v>
      </c>
      <c r="AG325" s="2">
        <v>1879</v>
      </c>
      <c r="AH325" s="2">
        <v>1861</v>
      </c>
      <c r="AI325" s="2">
        <v>1880</v>
      </c>
      <c r="AJ325" s="2">
        <v>1841</v>
      </c>
      <c r="AK325" s="2">
        <v>1765</v>
      </c>
      <c r="AL325" s="2">
        <v>1856</v>
      </c>
      <c r="AM325" s="2">
        <v>1838</v>
      </c>
      <c r="AN325" s="2">
        <v>1830</v>
      </c>
      <c r="AO325" s="2">
        <v>1522</v>
      </c>
      <c r="AP325" s="2">
        <v>1760</v>
      </c>
      <c r="AQ325" s="2">
        <v>1880</v>
      </c>
      <c r="AR325" s="2">
        <v>2031</v>
      </c>
      <c r="AS325" s="2">
        <v>1976</v>
      </c>
      <c r="AT325" s="2">
        <v>2184</v>
      </c>
      <c r="AU325" s="2">
        <v>2217</v>
      </c>
      <c r="AV325" s="2">
        <v>2188</v>
      </c>
      <c r="AW325" s="2">
        <v>2161</v>
      </c>
      <c r="AX325" s="2">
        <v>2252</v>
      </c>
      <c r="AY325" s="2">
        <v>2167</v>
      </c>
      <c r="AZ325" s="2">
        <v>2349</v>
      </c>
      <c r="BA325" s="2">
        <v>2367</v>
      </c>
      <c r="BB325" s="2">
        <v>2375</v>
      </c>
      <c r="BC325" s="2">
        <v>2428</v>
      </c>
      <c r="BD325" s="2">
        <v>2488</v>
      </c>
      <c r="BE325" s="2">
        <v>2459</v>
      </c>
      <c r="BF325" s="2">
        <v>2543</v>
      </c>
      <c r="BG325" s="2">
        <v>2607</v>
      </c>
      <c r="BH325" s="2">
        <v>2743</v>
      </c>
      <c r="BI325" s="2">
        <v>2631</v>
      </c>
      <c r="BJ325" s="2">
        <v>2626</v>
      </c>
      <c r="BK325" s="2">
        <v>2695</v>
      </c>
      <c r="BL325" s="2">
        <v>2781</v>
      </c>
      <c r="BM325" s="2">
        <v>2778</v>
      </c>
      <c r="BN325" s="2">
        <v>2805</v>
      </c>
      <c r="BO325" s="2">
        <v>2750</v>
      </c>
      <c r="BP325" s="2">
        <v>2916</v>
      </c>
      <c r="BQ325" s="2">
        <v>2948</v>
      </c>
      <c r="BR325" s="2">
        <v>3024</v>
      </c>
      <c r="BS325" s="2">
        <v>2985</v>
      </c>
      <c r="BT325" s="2">
        <v>3058</v>
      </c>
      <c r="BU325" s="2">
        <v>3067</v>
      </c>
      <c r="BV325" s="2">
        <v>3072</v>
      </c>
      <c r="BW325" s="2">
        <v>3038</v>
      </c>
      <c r="BX325" s="2">
        <v>3209</v>
      </c>
      <c r="BY325" s="2">
        <v>3252</v>
      </c>
      <c r="BZ325" s="2">
        <v>3293</v>
      </c>
      <c r="CA325" s="2">
        <v>3305</v>
      </c>
      <c r="CB325" s="2">
        <v>3445</v>
      </c>
      <c r="CC325" s="2">
        <v>3298</v>
      </c>
      <c r="CD325" s="2">
        <v>3297</v>
      </c>
    </row>
    <row r="326" spans="1:82" x14ac:dyDescent="0.25">
      <c r="A326" s="2" t="str">
        <f>"89 jaar"</f>
        <v>89 jaar</v>
      </c>
      <c r="B326" s="2">
        <v>1496</v>
      </c>
      <c r="C326" s="2">
        <v>1503</v>
      </c>
      <c r="D326" s="2">
        <v>1471</v>
      </c>
      <c r="E326" s="2">
        <v>1536</v>
      </c>
      <c r="F326" s="2">
        <v>1586</v>
      </c>
      <c r="G326" s="2">
        <v>1578</v>
      </c>
      <c r="H326" s="2">
        <v>1634</v>
      </c>
      <c r="I326" s="2">
        <v>1646</v>
      </c>
      <c r="J326" s="2">
        <v>1630</v>
      </c>
      <c r="K326" s="2">
        <v>1750</v>
      </c>
      <c r="L326" s="2">
        <v>1658</v>
      </c>
      <c r="M326" s="2">
        <v>1698</v>
      </c>
      <c r="N326" s="2">
        <v>1703</v>
      </c>
      <c r="O326" s="2">
        <v>1714</v>
      </c>
      <c r="P326" s="2">
        <v>1417</v>
      </c>
      <c r="Q326" s="2">
        <v>1183</v>
      </c>
      <c r="R326" s="2">
        <v>1062</v>
      </c>
      <c r="S326" s="2">
        <v>1108</v>
      </c>
      <c r="T326" s="2">
        <v>1460</v>
      </c>
      <c r="U326" s="2">
        <v>2021</v>
      </c>
      <c r="V326" s="2">
        <v>1945</v>
      </c>
      <c r="W326" s="2">
        <v>1953</v>
      </c>
      <c r="X326" s="2">
        <v>1961</v>
      </c>
      <c r="Y326" s="2">
        <v>1892</v>
      </c>
      <c r="Z326" s="2">
        <v>1864</v>
      </c>
      <c r="AA326" s="2">
        <v>1802</v>
      </c>
      <c r="AB326" s="2">
        <v>1782</v>
      </c>
      <c r="AC326" s="2">
        <v>1851</v>
      </c>
      <c r="AD326" s="2">
        <v>1823</v>
      </c>
      <c r="AE326" s="2">
        <v>1929</v>
      </c>
      <c r="AF326" s="2">
        <v>1723</v>
      </c>
      <c r="AG326" s="2">
        <v>1706</v>
      </c>
      <c r="AH326" s="2">
        <v>1677</v>
      </c>
      <c r="AI326" s="2">
        <v>1661</v>
      </c>
      <c r="AJ326" s="2">
        <v>1680</v>
      </c>
      <c r="AK326" s="2">
        <v>1641</v>
      </c>
      <c r="AL326" s="2">
        <v>1578</v>
      </c>
      <c r="AM326" s="2">
        <v>1660</v>
      </c>
      <c r="AN326" s="2">
        <v>1647</v>
      </c>
      <c r="AO326" s="2">
        <v>1641</v>
      </c>
      <c r="AP326" s="2">
        <v>1367</v>
      </c>
      <c r="AQ326" s="2">
        <v>1583</v>
      </c>
      <c r="AR326" s="2">
        <v>1696</v>
      </c>
      <c r="AS326" s="2">
        <v>1831</v>
      </c>
      <c r="AT326" s="2">
        <v>1783</v>
      </c>
      <c r="AU326" s="2">
        <v>1972</v>
      </c>
      <c r="AV326" s="2">
        <v>2002</v>
      </c>
      <c r="AW326" s="2">
        <v>1978</v>
      </c>
      <c r="AX326" s="2">
        <v>1956</v>
      </c>
      <c r="AY326" s="2">
        <v>2039</v>
      </c>
      <c r="AZ326" s="2">
        <v>1967</v>
      </c>
      <c r="BA326" s="2">
        <v>2131</v>
      </c>
      <c r="BB326" s="2">
        <v>2149</v>
      </c>
      <c r="BC326" s="2">
        <v>2159</v>
      </c>
      <c r="BD326" s="2">
        <v>2208</v>
      </c>
      <c r="BE326" s="2">
        <v>2266</v>
      </c>
      <c r="BF326" s="2">
        <v>2240</v>
      </c>
      <c r="BG326" s="2">
        <v>2318</v>
      </c>
      <c r="BH326" s="2">
        <v>2377</v>
      </c>
      <c r="BI326" s="2">
        <v>2504</v>
      </c>
      <c r="BJ326" s="2">
        <v>2404</v>
      </c>
      <c r="BK326" s="2">
        <v>2401</v>
      </c>
      <c r="BL326" s="2">
        <v>2465</v>
      </c>
      <c r="BM326" s="2">
        <v>2545</v>
      </c>
      <c r="BN326" s="2">
        <v>2543</v>
      </c>
      <c r="BO326" s="2">
        <v>2568</v>
      </c>
      <c r="BP326" s="2">
        <v>2522</v>
      </c>
      <c r="BQ326" s="2">
        <v>2675</v>
      </c>
      <c r="BR326" s="2">
        <v>2707</v>
      </c>
      <c r="BS326" s="2">
        <v>2779</v>
      </c>
      <c r="BT326" s="2">
        <v>2745</v>
      </c>
      <c r="BU326" s="2">
        <v>2816</v>
      </c>
      <c r="BV326" s="2">
        <v>2827</v>
      </c>
      <c r="BW326" s="2">
        <v>2831</v>
      </c>
      <c r="BX326" s="2">
        <v>2800</v>
      </c>
      <c r="BY326" s="2">
        <v>2962</v>
      </c>
      <c r="BZ326" s="2">
        <v>3006</v>
      </c>
      <c r="CA326" s="2">
        <v>3045</v>
      </c>
      <c r="CB326" s="2">
        <v>3057</v>
      </c>
      <c r="CC326" s="2">
        <v>3190</v>
      </c>
      <c r="CD326" s="2">
        <v>3055</v>
      </c>
    </row>
    <row r="327" spans="1:82" x14ac:dyDescent="0.25">
      <c r="A327" s="2" t="str">
        <f>"90 jaar"</f>
        <v>90 jaar</v>
      </c>
      <c r="B327" s="2">
        <v>1179</v>
      </c>
      <c r="C327" s="2">
        <v>1228</v>
      </c>
      <c r="D327" s="2">
        <v>1269</v>
      </c>
      <c r="E327" s="2">
        <v>1240</v>
      </c>
      <c r="F327" s="2">
        <v>1291</v>
      </c>
      <c r="G327" s="2">
        <v>1344</v>
      </c>
      <c r="H327" s="2">
        <v>1357</v>
      </c>
      <c r="I327" s="2">
        <v>1384</v>
      </c>
      <c r="J327" s="2">
        <v>1410</v>
      </c>
      <c r="K327" s="2">
        <v>1361</v>
      </c>
      <c r="L327" s="2">
        <v>1484</v>
      </c>
      <c r="M327" s="2">
        <v>1435</v>
      </c>
      <c r="N327" s="2">
        <v>1435</v>
      </c>
      <c r="O327" s="2">
        <v>1423</v>
      </c>
      <c r="P327" s="2">
        <v>1446</v>
      </c>
      <c r="Q327" s="2">
        <v>1228</v>
      </c>
      <c r="R327" s="2">
        <v>1039</v>
      </c>
      <c r="S327" s="2">
        <v>930</v>
      </c>
      <c r="T327" s="2">
        <v>956</v>
      </c>
      <c r="U327" s="2">
        <v>1269</v>
      </c>
      <c r="V327" s="2">
        <v>1724</v>
      </c>
      <c r="W327" s="2">
        <v>1696</v>
      </c>
      <c r="X327" s="2">
        <v>1669</v>
      </c>
      <c r="Y327" s="2">
        <v>1701</v>
      </c>
      <c r="Z327" s="2">
        <v>1647</v>
      </c>
      <c r="AA327" s="2">
        <v>1613</v>
      </c>
      <c r="AB327" s="2">
        <v>1575</v>
      </c>
      <c r="AC327" s="2">
        <v>1555</v>
      </c>
      <c r="AD327" s="2">
        <v>1624</v>
      </c>
      <c r="AE327" s="2">
        <v>1602</v>
      </c>
      <c r="AF327" s="2">
        <v>1695</v>
      </c>
      <c r="AG327" s="2">
        <v>1511</v>
      </c>
      <c r="AH327" s="2">
        <v>1500</v>
      </c>
      <c r="AI327" s="2">
        <v>1474</v>
      </c>
      <c r="AJ327" s="2">
        <v>1460</v>
      </c>
      <c r="AK327" s="2">
        <v>1480</v>
      </c>
      <c r="AL327" s="2">
        <v>1447</v>
      </c>
      <c r="AM327" s="2">
        <v>1394</v>
      </c>
      <c r="AN327" s="2">
        <v>1467</v>
      </c>
      <c r="AO327" s="2">
        <v>1457</v>
      </c>
      <c r="AP327" s="2">
        <v>1452</v>
      </c>
      <c r="AQ327" s="2">
        <v>1213</v>
      </c>
      <c r="AR327" s="2">
        <v>1406</v>
      </c>
      <c r="AS327" s="2">
        <v>1509</v>
      </c>
      <c r="AT327" s="2">
        <v>1633</v>
      </c>
      <c r="AU327" s="2">
        <v>1588</v>
      </c>
      <c r="AV327" s="2">
        <v>1764</v>
      </c>
      <c r="AW327" s="2">
        <v>1790</v>
      </c>
      <c r="AX327" s="2">
        <v>1771</v>
      </c>
      <c r="AY327" s="2">
        <v>1751</v>
      </c>
      <c r="AZ327" s="2">
        <v>1828</v>
      </c>
      <c r="BA327" s="2">
        <v>1764</v>
      </c>
      <c r="BB327" s="2">
        <v>1916</v>
      </c>
      <c r="BC327" s="2">
        <v>1935</v>
      </c>
      <c r="BD327" s="2">
        <v>1946</v>
      </c>
      <c r="BE327" s="2">
        <v>1989</v>
      </c>
      <c r="BF327" s="2">
        <v>2043</v>
      </c>
      <c r="BG327" s="2">
        <v>2023</v>
      </c>
      <c r="BH327" s="2">
        <v>2094</v>
      </c>
      <c r="BI327" s="2">
        <v>2149</v>
      </c>
      <c r="BJ327" s="2">
        <v>2263</v>
      </c>
      <c r="BK327" s="2">
        <v>2177</v>
      </c>
      <c r="BL327" s="2">
        <v>2175</v>
      </c>
      <c r="BM327" s="2">
        <v>2239</v>
      </c>
      <c r="BN327" s="2">
        <v>2310</v>
      </c>
      <c r="BO327" s="2">
        <v>2310</v>
      </c>
      <c r="BP327" s="2">
        <v>2335</v>
      </c>
      <c r="BQ327" s="2">
        <v>2296</v>
      </c>
      <c r="BR327" s="2">
        <v>2435</v>
      </c>
      <c r="BS327" s="2">
        <v>2468</v>
      </c>
      <c r="BT327" s="2">
        <v>2533</v>
      </c>
      <c r="BU327" s="2">
        <v>2505</v>
      </c>
      <c r="BV327" s="2">
        <v>2574</v>
      </c>
      <c r="BW327" s="2">
        <v>2585</v>
      </c>
      <c r="BX327" s="2">
        <v>2592</v>
      </c>
      <c r="BY327" s="2">
        <v>2565</v>
      </c>
      <c r="BZ327" s="2">
        <v>2716</v>
      </c>
      <c r="CA327" s="2">
        <v>2758</v>
      </c>
      <c r="CB327" s="2">
        <v>2796</v>
      </c>
      <c r="CC327" s="2">
        <v>2811</v>
      </c>
      <c r="CD327" s="2">
        <v>2936</v>
      </c>
    </row>
    <row r="328" spans="1:82" x14ac:dyDescent="0.25">
      <c r="A328" s="2" t="str">
        <f>"91 jaar"</f>
        <v>91 jaar</v>
      </c>
      <c r="B328" s="2">
        <v>911</v>
      </c>
      <c r="C328" s="2">
        <v>956</v>
      </c>
      <c r="D328" s="2">
        <v>1026</v>
      </c>
      <c r="E328" s="2">
        <v>1069</v>
      </c>
      <c r="F328" s="2">
        <v>1009</v>
      </c>
      <c r="G328" s="2">
        <v>1077</v>
      </c>
      <c r="H328" s="2">
        <v>1125</v>
      </c>
      <c r="I328" s="2">
        <v>1124</v>
      </c>
      <c r="J328" s="2">
        <v>1141</v>
      </c>
      <c r="K328" s="2">
        <v>1170</v>
      </c>
      <c r="L328" s="2">
        <v>1109</v>
      </c>
      <c r="M328" s="2">
        <v>1217</v>
      </c>
      <c r="N328" s="2">
        <v>1183</v>
      </c>
      <c r="O328" s="2">
        <v>1186</v>
      </c>
      <c r="P328" s="2">
        <v>1192</v>
      </c>
      <c r="Q328" s="2">
        <v>1203</v>
      </c>
      <c r="R328" s="2">
        <v>1029</v>
      </c>
      <c r="S328" s="2">
        <v>896</v>
      </c>
      <c r="T328" s="2">
        <v>785</v>
      </c>
      <c r="U328" s="2">
        <v>800</v>
      </c>
      <c r="V328" s="2">
        <v>1101</v>
      </c>
      <c r="W328" s="2">
        <v>1480</v>
      </c>
      <c r="X328" s="2">
        <v>1445</v>
      </c>
      <c r="Y328" s="2">
        <v>1433</v>
      </c>
      <c r="Z328" s="2">
        <v>1467</v>
      </c>
      <c r="AA328" s="2">
        <v>1403</v>
      </c>
      <c r="AB328" s="2">
        <v>1444</v>
      </c>
      <c r="AC328" s="2">
        <v>1357</v>
      </c>
      <c r="AD328" s="2">
        <v>1335</v>
      </c>
      <c r="AE328" s="2">
        <v>1395</v>
      </c>
      <c r="AF328" s="2">
        <v>1379</v>
      </c>
      <c r="AG328" s="2">
        <v>1459</v>
      </c>
      <c r="AH328" s="2">
        <v>1302</v>
      </c>
      <c r="AI328" s="2">
        <v>1294</v>
      </c>
      <c r="AJ328" s="2">
        <v>1272</v>
      </c>
      <c r="AK328" s="2">
        <v>1261</v>
      </c>
      <c r="AL328" s="2">
        <v>1280</v>
      </c>
      <c r="AM328" s="2">
        <v>1252</v>
      </c>
      <c r="AN328" s="2">
        <v>1209</v>
      </c>
      <c r="AO328" s="2">
        <v>1273</v>
      </c>
      <c r="AP328" s="2">
        <v>1266</v>
      </c>
      <c r="AQ328" s="2">
        <v>1264</v>
      </c>
      <c r="AR328" s="2">
        <v>1057</v>
      </c>
      <c r="AS328" s="2">
        <v>1225</v>
      </c>
      <c r="AT328" s="2">
        <v>1317</v>
      </c>
      <c r="AU328" s="2">
        <v>1426</v>
      </c>
      <c r="AV328" s="2">
        <v>1386</v>
      </c>
      <c r="AW328" s="2">
        <v>1543</v>
      </c>
      <c r="AX328" s="2">
        <v>1567</v>
      </c>
      <c r="AY328" s="2">
        <v>1550</v>
      </c>
      <c r="AZ328" s="2">
        <v>1536</v>
      </c>
      <c r="BA328" s="2">
        <v>1605</v>
      </c>
      <c r="BB328" s="2">
        <v>1551</v>
      </c>
      <c r="BC328" s="2">
        <v>1688</v>
      </c>
      <c r="BD328" s="2">
        <v>1703</v>
      </c>
      <c r="BE328" s="2">
        <v>1716</v>
      </c>
      <c r="BF328" s="2">
        <v>1755</v>
      </c>
      <c r="BG328" s="2">
        <v>1804</v>
      </c>
      <c r="BH328" s="2">
        <v>1786</v>
      </c>
      <c r="BI328" s="2">
        <v>1852</v>
      </c>
      <c r="BJ328" s="2">
        <v>1900</v>
      </c>
      <c r="BK328" s="2">
        <v>2004</v>
      </c>
      <c r="BL328" s="2">
        <v>1928</v>
      </c>
      <c r="BM328" s="2">
        <v>1926</v>
      </c>
      <c r="BN328" s="2">
        <v>1985</v>
      </c>
      <c r="BO328" s="2">
        <v>2053</v>
      </c>
      <c r="BP328" s="2">
        <v>2055</v>
      </c>
      <c r="BQ328" s="2">
        <v>2078</v>
      </c>
      <c r="BR328" s="2">
        <v>2044</v>
      </c>
      <c r="BS328" s="2">
        <v>2167</v>
      </c>
      <c r="BT328" s="2">
        <v>2199</v>
      </c>
      <c r="BU328" s="2">
        <v>2259</v>
      </c>
      <c r="BV328" s="2">
        <v>2236</v>
      </c>
      <c r="BW328" s="2">
        <v>2302</v>
      </c>
      <c r="BX328" s="2">
        <v>2313</v>
      </c>
      <c r="BY328" s="2">
        <v>2323</v>
      </c>
      <c r="BZ328" s="2">
        <v>2297</v>
      </c>
      <c r="CA328" s="2">
        <v>2438</v>
      </c>
      <c r="CB328" s="2">
        <v>2478</v>
      </c>
      <c r="CC328" s="2">
        <v>2516</v>
      </c>
      <c r="CD328" s="2">
        <v>2531</v>
      </c>
    </row>
    <row r="329" spans="1:82" x14ac:dyDescent="0.25">
      <c r="A329" s="2" t="str">
        <f>"92 jaar"</f>
        <v>92 jaar</v>
      </c>
      <c r="B329" s="2">
        <v>687</v>
      </c>
      <c r="C329" s="2">
        <v>744</v>
      </c>
      <c r="D329" s="2">
        <v>792</v>
      </c>
      <c r="E329" s="2">
        <v>823</v>
      </c>
      <c r="F329" s="2">
        <v>888</v>
      </c>
      <c r="G329" s="2">
        <v>840</v>
      </c>
      <c r="H329" s="2">
        <v>879</v>
      </c>
      <c r="I329" s="2">
        <v>906</v>
      </c>
      <c r="J329" s="2">
        <v>923</v>
      </c>
      <c r="K329" s="2">
        <v>919</v>
      </c>
      <c r="L329" s="2">
        <v>943</v>
      </c>
      <c r="M329" s="2">
        <v>920</v>
      </c>
      <c r="N329" s="2">
        <v>986</v>
      </c>
      <c r="O329" s="2">
        <v>953</v>
      </c>
      <c r="P329" s="2">
        <v>967</v>
      </c>
      <c r="Q329" s="2">
        <v>977</v>
      </c>
      <c r="R329" s="2">
        <v>1014</v>
      </c>
      <c r="S329" s="2">
        <v>852</v>
      </c>
      <c r="T329" s="2">
        <v>716</v>
      </c>
      <c r="U329" s="2">
        <v>652</v>
      </c>
      <c r="V329" s="2">
        <v>664</v>
      </c>
      <c r="W329" s="2">
        <v>922</v>
      </c>
      <c r="X329" s="2">
        <v>1210</v>
      </c>
      <c r="Y329" s="2">
        <v>1228</v>
      </c>
      <c r="Z329" s="2">
        <v>1216</v>
      </c>
      <c r="AA329" s="2">
        <v>1219</v>
      </c>
      <c r="AB329" s="2">
        <v>1178</v>
      </c>
      <c r="AC329" s="2">
        <v>1216</v>
      </c>
      <c r="AD329" s="2">
        <v>1145</v>
      </c>
      <c r="AE329" s="2">
        <v>1125</v>
      </c>
      <c r="AF329" s="2">
        <v>1177</v>
      </c>
      <c r="AG329" s="2">
        <v>1164</v>
      </c>
      <c r="AH329" s="2">
        <v>1231</v>
      </c>
      <c r="AI329" s="2">
        <v>1100</v>
      </c>
      <c r="AJ329" s="2">
        <v>1095</v>
      </c>
      <c r="AK329" s="2">
        <v>1077</v>
      </c>
      <c r="AL329" s="2">
        <v>1069</v>
      </c>
      <c r="AM329" s="2">
        <v>1085</v>
      </c>
      <c r="AN329" s="2">
        <v>1063</v>
      </c>
      <c r="AO329" s="2">
        <v>1028</v>
      </c>
      <c r="AP329" s="2">
        <v>1080</v>
      </c>
      <c r="AQ329" s="2">
        <v>1078</v>
      </c>
      <c r="AR329" s="2">
        <v>1079</v>
      </c>
      <c r="AS329" s="2">
        <v>903</v>
      </c>
      <c r="AT329" s="2">
        <v>1049</v>
      </c>
      <c r="AU329" s="2">
        <v>1127</v>
      </c>
      <c r="AV329" s="2">
        <v>1222</v>
      </c>
      <c r="AW329" s="2">
        <v>1188</v>
      </c>
      <c r="AX329" s="2">
        <v>1324</v>
      </c>
      <c r="AY329" s="2">
        <v>1347</v>
      </c>
      <c r="AZ329" s="2">
        <v>1332</v>
      </c>
      <c r="BA329" s="2">
        <v>1324</v>
      </c>
      <c r="BB329" s="2">
        <v>1383</v>
      </c>
      <c r="BC329" s="2">
        <v>1340</v>
      </c>
      <c r="BD329" s="2">
        <v>1459</v>
      </c>
      <c r="BE329" s="2">
        <v>1473</v>
      </c>
      <c r="BF329" s="2">
        <v>1485</v>
      </c>
      <c r="BG329" s="2">
        <v>1521</v>
      </c>
      <c r="BH329" s="2">
        <v>1564</v>
      </c>
      <c r="BI329" s="2">
        <v>1550</v>
      </c>
      <c r="BJ329" s="2">
        <v>1609</v>
      </c>
      <c r="BK329" s="2">
        <v>1652</v>
      </c>
      <c r="BL329" s="2">
        <v>1746</v>
      </c>
      <c r="BM329" s="2">
        <v>1679</v>
      </c>
      <c r="BN329" s="2">
        <v>1679</v>
      </c>
      <c r="BO329" s="2">
        <v>1732</v>
      </c>
      <c r="BP329" s="2">
        <v>1793</v>
      </c>
      <c r="BQ329" s="2">
        <v>1794</v>
      </c>
      <c r="BR329" s="2">
        <v>1815</v>
      </c>
      <c r="BS329" s="2">
        <v>1788</v>
      </c>
      <c r="BT329" s="2">
        <v>1899</v>
      </c>
      <c r="BU329" s="2">
        <v>1928</v>
      </c>
      <c r="BV329" s="2">
        <v>1985</v>
      </c>
      <c r="BW329" s="2">
        <v>1965</v>
      </c>
      <c r="BX329" s="2">
        <v>2026</v>
      </c>
      <c r="BY329" s="2">
        <v>2036</v>
      </c>
      <c r="BZ329" s="2">
        <v>2047</v>
      </c>
      <c r="CA329" s="2">
        <v>2025</v>
      </c>
      <c r="CB329" s="2">
        <v>2149</v>
      </c>
      <c r="CC329" s="2">
        <v>2188</v>
      </c>
      <c r="CD329" s="2">
        <v>2221</v>
      </c>
    </row>
    <row r="330" spans="1:82" x14ac:dyDescent="0.25">
      <c r="A330" s="2" t="str">
        <f>"93 jaar"</f>
        <v>93 jaar</v>
      </c>
      <c r="B330" s="2">
        <v>529</v>
      </c>
      <c r="C330" s="2">
        <v>538</v>
      </c>
      <c r="D330" s="2">
        <v>593</v>
      </c>
      <c r="E330" s="2">
        <v>606</v>
      </c>
      <c r="F330" s="2">
        <v>641</v>
      </c>
      <c r="G330" s="2">
        <v>711</v>
      </c>
      <c r="H330" s="2">
        <v>679</v>
      </c>
      <c r="I330" s="2">
        <v>688</v>
      </c>
      <c r="J330" s="2">
        <v>724</v>
      </c>
      <c r="K330" s="2">
        <v>723</v>
      </c>
      <c r="L330" s="2">
        <v>726</v>
      </c>
      <c r="M330" s="2">
        <v>786</v>
      </c>
      <c r="N330" s="2">
        <v>725</v>
      </c>
      <c r="O330" s="2">
        <v>816</v>
      </c>
      <c r="P330" s="2">
        <v>736</v>
      </c>
      <c r="Q330" s="2">
        <v>792</v>
      </c>
      <c r="R330" s="2">
        <v>764</v>
      </c>
      <c r="S330" s="2">
        <v>846</v>
      </c>
      <c r="T330" s="2">
        <v>692</v>
      </c>
      <c r="U330" s="2">
        <v>577</v>
      </c>
      <c r="V330" s="2">
        <v>543</v>
      </c>
      <c r="W330" s="2">
        <v>547</v>
      </c>
      <c r="X330" s="2">
        <v>743</v>
      </c>
      <c r="Y330" s="2">
        <v>985</v>
      </c>
      <c r="Z330" s="2">
        <v>1024</v>
      </c>
      <c r="AA330" s="2">
        <v>980</v>
      </c>
      <c r="AB330" s="2">
        <v>1004</v>
      </c>
      <c r="AC330" s="2">
        <v>972</v>
      </c>
      <c r="AD330" s="2">
        <v>1000</v>
      </c>
      <c r="AE330" s="2">
        <v>945</v>
      </c>
      <c r="AF330" s="2">
        <v>929</v>
      </c>
      <c r="AG330" s="2">
        <v>970</v>
      </c>
      <c r="AH330" s="2">
        <v>960</v>
      </c>
      <c r="AI330" s="2">
        <v>1011</v>
      </c>
      <c r="AJ330" s="2">
        <v>909</v>
      </c>
      <c r="AK330" s="2">
        <v>906</v>
      </c>
      <c r="AL330" s="2">
        <v>889</v>
      </c>
      <c r="AM330" s="2">
        <v>883</v>
      </c>
      <c r="AN330" s="2">
        <v>897</v>
      </c>
      <c r="AO330" s="2">
        <v>879</v>
      </c>
      <c r="AP330" s="2">
        <v>852</v>
      </c>
      <c r="AQ330" s="2">
        <v>897</v>
      </c>
      <c r="AR330" s="2">
        <v>896</v>
      </c>
      <c r="AS330" s="2">
        <v>898</v>
      </c>
      <c r="AT330" s="2">
        <v>750</v>
      </c>
      <c r="AU330" s="2">
        <v>875</v>
      </c>
      <c r="AV330" s="2">
        <v>941</v>
      </c>
      <c r="AW330" s="2">
        <v>1021</v>
      </c>
      <c r="AX330" s="2">
        <v>994</v>
      </c>
      <c r="AY330" s="2">
        <v>1108</v>
      </c>
      <c r="AZ330" s="2">
        <v>1130</v>
      </c>
      <c r="BA330" s="2">
        <v>1117</v>
      </c>
      <c r="BB330" s="2">
        <v>1111</v>
      </c>
      <c r="BC330" s="2">
        <v>1160</v>
      </c>
      <c r="BD330" s="2">
        <v>1125</v>
      </c>
      <c r="BE330" s="2">
        <v>1228</v>
      </c>
      <c r="BF330" s="2">
        <v>1241</v>
      </c>
      <c r="BG330" s="2">
        <v>1252</v>
      </c>
      <c r="BH330" s="2">
        <v>1283</v>
      </c>
      <c r="BI330" s="2">
        <v>1322</v>
      </c>
      <c r="BJ330" s="2">
        <v>1312</v>
      </c>
      <c r="BK330" s="2">
        <v>1361</v>
      </c>
      <c r="BL330" s="2">
        <v>1398</v>
      </c>
      <c r="BM330" s="2">
        <v>1481</v>
      </c>
      <c r="BN330" s="2">
        <v>1423</v>
      </c>
      <c r="BO330" s="2">
        <v>1425</v>
      </c>
      <c r="BP330" s="2">
        <v>1469</v>
      </c>
      <c r="BQ330" s="2">
        <v>1526</v>
      </c>
      <c r="BR330" s="2">
        <v>1526</v>
      </c>
      <c r="BS330" s="2">
        <v>1549</v>
      </c>
      <c r="BT330" s="2">
        <v>1523</v>
      </c>
      <c r="BU330" s="2">
        <v>1621</v>
      </c>
      <c r="BV330" s="2">
        <v>1647</v>
      </c>
      <c r="BW330" s="2">
        <v>1697</v>
      </c>
      <c r="BX330" s="2">
        <v>1679</v>
      </c>
      <c r="BY330" s="2">
        <v>1734</v>
      </c>
      <c r="BZ330" s="2">
        <v>1745</v>
      </c>
      <c r="CA330" s="2">
        <v>1753</v>
      </c>
      <c r="CB330" s="2">
        <v>1737</v>
      </c>
      <c r="CC330" s="2">
        <v>1842</v>
      </c>
      <c r="CD330" s="2">
        <v>1878</v>
      </c>
    </row>
    <row r="331" spans="1:82" x14ac:dyDescent="0.25">
      <c r="A331" s="2" t="str">
        <f>"94 jaar"</f>
        <v>94 jaar</v>
      </c>
      <c r="B331" s="2">
        <v>366</v>
      </c>
      <c r="C331" s="2">
        <v>389</v>
      </c>
      <c r="D331" s="2">
        <v>410</v>
      </c>
      <c r="E331" s="2">
        <v>471</v>
      </c>
      <c r="F331" s="2">
        <v>461</v>
      </c>
      <c r="G331" s="2">
        <v>502</v>
      </c>
      <c r="H331" s="2">
        <v>555</v>
      </c>
      <c r="I331" s="2">
        <v>539</v>
      </c>
      <c r="J331" s="2">
        <v>551</v>
      </c>
      <c r="K331" s="2">
        <v>561</v>
      </c>
      <c r="L331" s="2">
        <v>576</v>
      </c>
      <c r="M331" s="2">
        <v>555</v>
      </c>
      <c r="N331" s="2">
        <v>623</v>
      </c>
      <c r="O331" s="2">
        <v>553</v>
      </c>
      <c r="P331" s="2">
        <v>651</v>
      </c>
      <c r="Q331" s="2">
        <v>562</v>
      </c>
      <c r="R331" s="2">
        <v>627</v>
      </c>
      <c r="S331" s="2">
        <v>614</v>
      </c>
      <c r="T331" s="2">
        <v>680</v>
      </c>
      <c r="U331" s="2">
        <v>545</v>
      </c>
      <c r="V331" s="2">
        <v>473</v>
      </c>
      <c r="W331" s="2">
        <v>425</v>
      </c>
      <c r="X331" s="2">
        <v>441</v>
      </c>
      <c r="Y331" s="2">
        <v>591</v>
      </c>
      <c r="Z331" s="2">
        <v>815</v>
      </c>
      <c r="AA331" s="2">
        <v>804</v>
      </c>
      <c r="AB331" s="2">
        <v>781</v>
      </c>
      <c r="AC331" s="2">
        <v>815</v>
      </c>
      <c r="AD331" s="2">
        <v>785</v>
      </c>
      <c r="AE331" s="2">
        <v>811</v>
      </c>
      <c r="AF331" s="2">
        <v>769</v>
      </c>
      <c r="AG331" s="2">
        <v>755</v>
      </c>
      <c r="AH331" s="2">
        <v>787</v>
      </c>
      <c r="AI331" s="2">
        <v>780</v>
      </c>
      <c r="AJ331" s="2">
        <v>824</v>
      </c>
      <c r="AK331" s="2">
        <v>741</v>
      </c>
      <c r="AL331" s="2">
        <v>740</v>
      </c>
      <c r="AM331" s="2">
        <v>726</v>
      </c>
      <c r="AN331" s="2">
        <v>724</v>
      </c>
      <c r="AO331" s="2">
        <v>734</v>
      </c>
      <c r="AP331" s="2">
        <v>720</v>
      </c>
      <c r="AQ331" s="2">
        <v>700</v>
      </c>
      <c r="AR331" s="2">
        <v>737</v>
      </c>
      <c r="AS331" s="2">
        <v>737</v>
      </c>
      <c r="AT331" s="2">
        <v>739</v>
      </c>
      <c r="AU331" s="2">
        <v>619</v>
      </c>
      <c r="AV331" s="2">
        <v>724</v>
      </c>
      <c r="AW331" s="2">
        <v>778</v>
      </c>
      <c r="AX331" s="2">
        <v>843</v>
      </c>
      <c r="AY331" s="2">
        <v>823</v>
      </c>
      <c r="AZ331" s="2">
        <v>914</v>
      </c>
      <c r="BA331" s="2">
        <v>936</v>
      </c>
      <c r="BB331" s="2">
        <v>926</v>
      </c>
      <c r="BC331" s="2">
        <v>919</v>
      </c>
      <c r="BD331" s="2">
        <v>962</v>
      </c>
      <c r="BE331" s="2">
        <v>933</v>
      </c>
      <c r="BF331" s="2">
        <v>1018</v>
      </c>
      <c r="BG331" s="2">
        <v>1029</v>
      </c>
      <c r="BH331" s="2">
        <v>1039</v>
      </c>
      <c r="BI331" s="2">
        <v>1066</v>
      </c>
      <c r="BJ331" s="2">
        <v>1100</v>
      </c>
      <c r="BK331" s="2">
        <v>1092</v>
      </c>
      <c r="BL331" s="2">
        <v>1132</v>
      </c>
      <c r="BM331" s="2">
        <v>1164</v>
      </c>
      <c r="BN331" s="2">
        <v>1234</v>
      </c>
      <c r="BO331" s="2">
        <v>1187</v>
      </c>
      <c r="BP331" s="2">
        <v>1190</v>
      </c>
      <c r="BQ331" s="2">
        <v>1228</v>
      </c>
      <c r="BR331" s="2">
        <v>1276</v>
      </c>
      <c r="BS331" s="2">
        <v>1279</v>
      </c>
      <c r="BT331" s="2">
        <v>1300</v>
      </c>
      <c r="BU331" s="2">
        <v>1278</v>
      </c>
      <c r="BV331" s="2">
        <v>1361</v>
      </c>
      <c r="BW331" s="2">
        <v>1385</v>
      </c>
      <c r="BX331" s="2">
        <v>1426</v>
      </c>
      <c r="BY331" s="2">
        <v>1413</v>
      </c>
      <c r="BZ331" s="2">
        <v>1460</v>
      </c>
      <c r="CA331" s="2">
        <v>1470</v>
      </c>
      <c r="CB331" s="2">
        <v>1476</v>
      </c>
      <c r="CC331" s="2">
        <v>1465</v>
      </c>
      <c r="CD331" s="2">
        <v>1557</v>
      </c>
    </row>
    <row r="332" spans="1:82" x14ac:dyDescent="0.25">
      <c r="A332" s="2" t="str">
        <f>"95 jaar"</f>
        <v>95 jaar</v>
      </c>
      <c r="B332" s="2">
        <v>285</v>
      </c>
      <c r="C332" s="2">
        <v>274</v>
      </c>
      <c r="D332" s="2">
        <v>281</v>
      </c>
      <c r="E332" s="2">
        <v>317</v>
      </c>
      <c r="F332" s="2">
        <v>359</v>
      </c>
      <c r="G332" s="2">
        <v>347</v>
      </c>
      <c r="H332" s="2">
        <v>409</v>
      </c>
      <c r="I332" s="2">
        <v>419</v>
      </c>
      <c r="J332" s="2">
        <v>405</v>
      </c>
      <c r="K332" s="2">
        <v>416</v>
      </c>
      <c r="L332" s="2">
        <v>433</v>
      </c>
      <c r="M332" s="2">
        <v>441</v>
      </c>
      <c r="N332" s="2">
        <v>408</v>
      </c>
      <c r="O332" s="2">
        <v>468</v>
      </c>
      <c r="P332" s="2">
        <v>430</v>
      </c>
      <c r="Q332" s="2">
        <v>495</v>
      </c>
      <c r="R332" s="2">
        <v>424</v>
      </c>
      <c r="S332" s="2">
        <v>484</v>
      </c>
      <c r="T332" s="2">
        <v>470</v>
      </c>
      <c r="U332" s="2">
        <v>523</v>
      </c>
      <c r="V332" s="2">
        <v>420</v>
      </c>
      <c r="W332" s="2">
        <v>369</v>
      </c>
      <c r="X332" s="2">
        <v>333</v>
      </c>
      <c r="Y332" s="2">
        <v>343</v>
      </c>
      <c r="Z332" s="2">
        <v>463</v>
      </c>
      <c r="AA332" s="2">
        <v>619</v>
      </c>
      <c r="AB332" s="2">
        <v>617</v>
      </c>
      <c r="AC332" s="2">
        <v>618</v>
      </c>
      <c r="AD332" s="2">
        <v>638</v>
      </c>
      <c r="AE332" s="2">
        <v>614</v>
      </c>
      <c r="AF332" s="2">
        <v>635</v>
      </c>
      <c r="AG332" s="2">
        <v>602</v>
      </c>
      <c r="AH332" s="2">
        <v>592</v>
      </c>
      <c r="AI332" s="2">
        <v>616</v>
      </c>
      <c r="AJ332" s="2">
        <v>612</v>
      </c>
      <c r="AK332" s="2">
        <v>647</v>
      </c>
      <c r="AL332" s="2">
        <v>582</v>
      </c>
      <c r="AM332" s="2">
        <v>582</v>
      </c>
      <c r="AN332" s="2">
        <v>571</v>
      </c>
      <c r="AO332" s="2">
        <v>570</v>
      </c>
      <c r="AP332" s="2">
        <v>577</v>
      </c>
      <c r="AQ332" s="2">
        <v>567</v>
      </c>
      <c r="AR332" s="2">
        <v>552</v>
      </c>
      <c r="AS332" s="2">
        <v>582</v>
      </c>
      <c r="AT332" s="2">
        <v>583</v>
      </c>
      <c r="AU332" s="2">
        <v>584</v>
      </c>
      <c r="AV332" s="2">
        <v>490</v>
      </c>
      <c r="AW332" s="2">
        <v>574</v>
      </c>
      <c r="AX332" s="2">
        <v>617</v>
      </c>
      <c r="AY332" s="2">
        <v>672</v>
      </c>
      <c r="AZ332" s="2">
        <v>654</v>
      </c>
      <c r="BA332" s="2">
        <v>729</v>
      </c>
      <c r="BB332" s="2">
        <v>747</v>
      </c>
      <c r="BC332" s="2">
        <v>739</v>
      </c>
      <c r="BD332" s="2">
        <v>734</v>
      </c>
      <c r="BE332" s="2">
        <v>771</v>
      </c>
      <c r="BF332" s="2">
        <v>747</v>
      </c>
      <c r="BG332" s="2">
        <v>816</v>
      </c>
      <c r="BH332" s="2">
        <v>826</v>
      </c>
      <c r="BI332" s="2">
        <v>837</v>
      </c>
      <c r="BJ332" s="2">
        <v>858</v>
      </c>
      <c r="BK332" s="2">
        <v>886</v>
      </c>
      <c r="BL332" s="2">
        <v>881</v>
      </c>
      <c r="BM332" s="2">
        <v>914</v>
      </c>
      <c r="BN332" s="2">
        <v>940</v>
      </c>
      <c r="BO332" s="2">
        <v>997</v>
      </c>
      <c r="BP332" s="2">
        <v>961</v>
      </c>
      <c r="BQ332" s="2">
        <v>965</v>
      </c>
      <c r="BR332" s="2">
        <v>996</v>
      </c>
      <c r="BS332" s="2">
        <v>1034</v>
      </c>
      <c r="BT332" s="2">
        <v>1036</v>
      </c>
      <c r="BU332" s="2">
        <v>1052</v>
      </c>
      <c r="BV332" s="2">
        <v>1037</v>
      </c>
      <c r="BW332" s="2">
        <v>1103</v>
      </c>
      <c r="BX332" s="2">
        <v>1124</v>
      </c>
      <c r="BY332" s="2">
        <v>1160</v>
      </c>
      <c r="BZ332" s="2">
        <v>1150</v>
      </c>
      <c r="CA332" s="2">
        <v>1188</v>
      </c>
      <c r="CB332" s="2">
        <v>1198</v>
      </c>
      <c r="CC332" s="2">
        <v>1203</v>
      </c>
      <c r="CD332" s="2">
        <v>1195</v>
      </c>
    </row>
    <row r="333" spans="1:82" x14ac:dyDescent="0.25">
      <c r="A333" s="2" t="str">
        <f>"96 jaar"</f>
        <v>96 jaar</v>
      </c>
      <c r="B333" s="2">
        <v>215</v>
      </c>
      <c r="C333" s="2">
        <v>207</v>
      </c>
      <c r="D333" s="2">
        <v>197</v>
      </c>
      <c r="E333" s="2">
        <v>208</v>
      </c>
      <c r="F333" s="2">
        <v>236</v>
      </c>
      <c r="G333" s="2">
        <v>257</v>
      </c>
      <c r="H333" s="2">
        <v>262</v>
      </c>
      <c r="I333" s="2">
        <v>302</v>
      </c>
      <c r="J333" s="2">
        <v>318</v>
      </c>
      <c r="K333" s="2">
        <v>311</v>
      </c>
      <c r="L333" s="2">
        <v>299</v>
      </c>
      <c r="M333" s="2">
        <v>325</v>
      </c>
      <c r="N333" s="2">
        <v>340</v>
      </c>
      <c r="O333" s="2">
        <v>282</v>
      </c>
      <c r="P333" s="2">
        <v>347</v>
      </c>
      <c r="Q333" s="2">
        <v>310</v>
      </c>
      <c r="R333" s="2">
        <v>356</v>
      </c>
      <c r="S333" s="2">
        <v>316</v>
      </c>
      <c r="T333" s="2">
        <v>345</v>
      </c>
      <c r="U333" s="2">
        <v>341</v>
      </c>
      <c r="V333" s="2">
        <v>404</v>
      </c>
      <c r="W333" s="2">
        <v>317</v>
      </c>
      <c r="X333" s="2">
        <v>270</v>
      </c>
      <c r="Y333" s="2">
        <v>257</v>
      </c>
      <c r="Z333" s="2">
        <v>250</v>
      </c>
      <c r="AA333" s="2">
        <v>352</v>
      </c>
      <c r="AB333" s="2">
        <v>460</v>
      </c>
      <c r="AC333" s="2">
        <v>451</v>
      </c>
      <c r="AD333" s="2">
        <v>469</v>
      </c>
      <c r="AE333" s="2">
        <v>484</v>
      </c>
      <c r="AF333" s="2">
        <v>467</v>
      </c>
      <c r="AG333" s="2">
        <v>483</v>
      </c>
      <c r="AH333" s="2">
        <v>457</v>
      </c>
      <c r="AI333" s="2">
        <v>448</v>
      </c>
      <c r="AJ333" s="2">
        <v>467</v>
      </c>
      <c r="AK333" s="2">
        <v>465</v>
      </c>
      <c r="AL333" s="2">
        <v>491</v>
      </c>
      <c r="AM333" s="2">
        <v>442</v>
      </c>
      <c r="AN333" s="2">
        <v>443</v>
      </c>
      <c r="AO333" s="2">
        <v>436</v>
      </c>
      <c r="AP333" s="2">
        <v>434</v>
      </c>
      <c r="AQ333" s="2">
        <v>439</v>
      </c>
      <c r="AR333" s="2">
        <v>431</v>
      </c>
      <c r="AS333" s="2">
        <v>420</v>
      </c>
      <c r="AT333" s="2">
        <v>443</v>
      </c>
      <c r="AU333" s="2">
        <v>444</v>
      </c>
      <c r="AV333" s="2">
        <v>445</v>
      </c>
      <c r="AW333" s="2">
        <v>374</v>
      </c>
      <c r="AX333" s="2">
        <v>439</v>
      </c>
      <c r="AY333" s="2">
        <v>472</v>
      </c>
      <c r="AZ333" s="2">
        <v>516</v>
      </c>
      <c r="BA333" s="2">
        <v>502</v>
      </c>
      <c r="BB333" s="2">
        <v>561</v>
      </c>
      <c r="BC333" s="2">
        <v>576</v>
      </c>
      <c r="BD333" s="2">
        <v>571</v>
      </c>
      <c r="BE333" s="2">
        <v>567</v>
      </c>
      <c r="BF333" s="2">
        <v>598</v>
      </c>
      <c r="BG333" s="2">
        <v>579</v>
      </c>
      <c r="BH333" s="2">
        <v>634</v>
      </c>
      <c r="BI333" s="2">
        <v>641</v>
      </c>
      <c r="BJ333" s="2">
        <v>649</v>
      </c>
      <c r="BK333" s="2">
        <v>669</v>
      </c>
      <c r="BL333" s="2">
        <v>693</v>
      </c>
      <c r="BM333" s="2">
        <v>688</v>
      </c>
      <c r="BN333" s="2">
        <v>714</v>
      </c>
      <c r="BO333" s="2">
        <v>730</v>
      </c>
      <c r="BP333" s="2">
        <v>775</v>
      </c>
      <c r="BQ333" s="2">
        <v>748</v>
      </c>
      <c r="BR333" s="2">
        <v>752</v>
      </c>
      <c r="BS333" s="2">
        <v>777</v>
      </c>
      <c r="BT333" s="2">
        <v>807</v>
      </c>
      <c r="BU333" s="2">
        <v>810</v>
      </c>
      <c r="BV333" s="2">
        <v>822</v>
      </c>
      <c r="BW333" s="2">
        <v>812</v>
      </c>
      <c r="BX333" s="2">
        <v>865</v>
      </c>
      <c r="BY333" s="2">
        <v>883</v>
      </c>
      <c r="BZ333" s="2">
        <v>912</v>
      </c>
      <c r="CA333" s="2">
        <v>905</v>
      </c>
      <c r="CB333" s="2">
        <v>936</v>
      </c>
      <c r="CC333" s="2">
        <v>945</v>
      </c>
      <c r="CD333" s="2">
        <v>949</v>
      </c>
    </row>
    <row r="334" spans="1:82" x14ac:dyDescent="0.25">
      <c r="A334" s="2" t="str">
        <f>"97 jaar"</f>
        <v>97 jaar</v>
      </c>
      <c r="B334" s="2">
        <v>127</v>
      </c>
      <c r="C334" s="2">
        <v>152</v>
      </c>
      <c r="D334" s="2">
        <v>154</v>
      </c>
      <c r="E334" s="2">
        <v>146</v>
      </c>
      <c r="F334" s="2">
        <v>149</v>
      </c>
      <c r="G334" s="2">
        <v>169</v>
      </c>
      <c r="H334" s="2">
        <v>182</v>
      </c>
      <c r="I334" s="2">
        <v>182</v>
      </c>
      <c r="J334" s="2">
        <v>217</v>
      </c>
      <c r="K334" s="2">
        <v>223</v>
      </c>
      <c r="L334" s="2">
        <v>212</v>
      </c>
      <c r="M334" s="2">
        <v>233</v>
      </c>
      <c r="N334" s="2">
        <v>245</v>
      </c>
      <c r="O334" s="2">
        <v>246</v>
      </c>
      <c r="P334" s="2">
        <v>198</v>
      </c>
      <c r="Q334" s="2">
        <v>234</v>
      </c>
      <c r="R334" s="2">
        <v>223</v>
      </c>
      <c r="S334" s="2">
        <v>268</v>
      </c>
      <c r="T334" s="2">
        <v>219</v>
      </c>
      <c r="U334" s="2">
        <v>263</v>
      </c>
      <c r="V334" s="2">
        <v>247</v>
      </c>
      <c r="W334" s="2">
        <v>303</v>
      </c>
      <c r="X334" s="2">
        <v>231</v>
      </c>
      <c r="Y334" s="2">
        <v>209</v>
      </c>
      <c r="Z334" s="2">
        <v>201</v>
      </c>
      <c r="AA334" s="2">
        <v>192</v>
      </c>
      <c r="AB334" s="2">
        <v>260</v>
      </c>
      <c r="AC334" s="2">
        <v>355</v>
      </c>
      <c r="AD334" s="2">
        <v>338</v>
      </c>
      <c r="AE334" s="2">
        <v>353</v>
      </c>
      <c r="AF334" s="2">
        <v>363</v>
      </c>
      <c r="AG334" s="2">
        <v>351</v>
      </c>
      <c r="AH334" s="2">
        <v>363</v>
      </c>
      <c r="AI334" s="2">
        <v>344</v>
      </c>
      <c r="AJ334" s="2">
        <v>338</v>
      </c>
      <c r="AK334" s="2">
        <v>354</v>
      </c>
      <c r="AL334" s="2">
        <v>352</v>
      </c>
      <c r="AM334" s="2">
        <v>373</v>
      </c>
      <c r="AN334" s="2">
        <v>336</v>
      </c>
      <c r="AO334" s="2">
        <v>336</v>
      </c>
      <c r="AP334" s="2">
        <v>332</v>
      </c>
      <c r="AQ334" s="2">
        <v>330</v>
      </c>
      <c r="AR334" s="2">
        <v>334</v>
      </c>
      <c r="AS334" s="2">
        <v>329</v>
      </c>
      <c r="AT334" s="2">
        <v>320</v>
      </c>
      <c r="AU334" s="2">
        <v>339</v>
      </c>
      <c r="AV334" s="2">
        <v>340</v>
      </c>
      <c r="AW334" s="2">
        <v>341</v>
      </c>
      <c r="AX334" s="2">
        <v>288</v>
      </c>
      <c r="AY334" s="2">
        <v>337</v>
      </c>
      <c r="AZ334" s="2">
        <v>362</v>
      </c>
      <c r="BA334" s="2">
        <v>395</v>
      </c>
      <c r="BB334" s="2">
        <v>386</v>
      </c>
      <c r="BC334" s="2">
        <v>432</v>
      </c>
      <c r="BD334" s="2">
        <v>444</v>
      </c>
      <c r="BE334" s="2">
        <v>441</v>
      </c>
      <c r="BF334" s="2">
        <v>438</v>
      </c>
      <c r="BG334" s="2">
        <v>461</v>
      </c>
      <c r="BH334" s="2">
        <v>447</v>
      </c>
      <c r="BI334" s="2">
        <v>489</v>
      </c>
      <c r="BJ334" s="2">
        <v>495</v>
      </c>
      <c r="BK334" s="2">
        <v>502</v>
      </c>
      <c r="BL334" s="2">
        <v>518</v>
      </c>
      <c r="BM334" s="2">
        <v>537</v>
      </c>
      <c r="BN334" s="2">
        <v>534</v>
      </c>
      <c r="BO334" s="2">
        <v>553</v>
      </c>
      <c r="BP334" s="2">
        <v>569</v>
      </c>
      <c r="BQ334" s="2">
        <v>604</v>
      </c>
      <c r="BR334" s="2">
        <v>583</v>
      </c>
      <c r="BS334" s="2">
        <v>587</v>
      </c>
      <c r="BT334" s="2">
        <v>607</v>
      </c>
      <c r="BU334" s="2">
        <v>631</v>
      </c>
      <c r="BV334" s="2">
        <v>634</v>
      </c>
      <c r="BW334" s="2">
        <v>644</v>
      </c>
      <c r="BX334" s="2">
        <v>636</v>
      </c>
      <c r="BY334" s="2">
        <v>679</v>
      </c>
      <c r="BZ334" s="2">
        <v>693</v>
      </c>
      <c r="CA334" s="2">
        <v>717</v>
      </c>
      <c r="CB334" s="2">
        <v>712</v>
      </c>
      <c r="CC334" s="2">
        <v>736</v>
      </c>
      <c r="CD334" s="2">
        <v>743</v>
      </c>
    </row>
    <row r="335" spans="1:82" x14ac:dyDescent="0.25">
      <c r="A335" s="2" t="str">
        <f>"98 jaar"</f>
        <v>98 jaar</v>
      </c>
      <c r="B335" s="2">
        <v>96</v>
      </c>
      <c r="C335" s="2">
        <v>87</v>
      </c>
      <c r="D335" s="2">
        <v>113</v>
      </c>
      <c r="E335" s="2">
        <v>120</v>
      </c>
      <c r="F335" s="2">
        <v>105</v>
      </c>
      <c r="G335" s="2">
        <v>99</v>
      </c>
      <c r="H335" s="2">
        <v>132</v>
      </c>
      <c r="I335" s="2">
        <v>136</v>
      </c>
      <c r="J335" s="2">
        <v>137</v>
      </c>
      <c r="K335" s="2">
        <v>144</v>
      </c>
      <c r="L335" s="2">
        <v>162</v>
      </c>
      <c r="M335" s="2">
        <v>155</v>
      </c>
      <c r="N335" s="2">
        <v>154</v>
      </c>
      <c r="O335" s="2">
        <v>163</v>
      </c>
      <c r="P335" s="2">
        <v>174</v>
      </c>
      <c r="Q335" s="2">
        <v>134</v>
      </c>
      <c r="R335" s="2">
        <v>165</v>
      </c>
      <c r="S335" s="2">
        <v>164</v>
      </c>
      <c r="T335" s="2">
        <v>196</v>
      </c>
      <c r="U335" s="2">
        <v>169</v>
      </c>
      <c r="V335" s="2">
        <v>193</v>
      </c>
      <c r="W335" s="2">
        <v>174</v>
      </c>
      <c r="X335" s="2">
        <v>217</v>
      </c>
      <c r="Y335" s="2">
        <v>169</v>
      </c>
      <c r="Z335" s="2">
        <v>153</v>
      </c>
      <c r="AA335" s="2">
        <v>144</v>
      </c>
      <c r="AB335" s="2">
        <v>122</v>
      </c>
      <c r="AC335" s="2">
        <v>196</v>
      </c>
      <c r="AD335" s="2">
        <v>257</v>
      </c>
      <c r="AE335" s="2">
        <v>244</v>
      </c>
      <c r="AF335" s="2">
        <v>256</v>
      </c>
      <c r="AG335" s="2">
        <v>264</v>
      </c>
      <c r="AH335" s="2">
        <v>255</v>
      </c>
      <c r="AI335" s="2">
        <v>265</v>
      </c>
      <c r="AJ335" s="2">
        <v>250</v>
      </c>
      <c r="AK335" s="2">
        <v>246</v>
      </c>
      <c r="AL335" s="2">
        <v>258</v>
      </c>
      <c r="AM335" s="2">
        <v>256</v>
      </c>
      <c r="AN335" s="2">
        <v>272</v>
      </c>
      <c r="AO335" s="2">
        <v>244</v>
      </c>
      <c r="AP335" s="2">
        <v>246</v>
      </c>
      <c r="AQ335" s="2">
        <v>245</v>
      </c>
      <c r="AR335" s="2">
        <v>242</v>
      </c>
      <c r="AS335" s="2">
        <v>244</v>
      </c>
      <c r="AT335" s="2">
        <v>241</v>
      </c>
      <c r="AU335" s="2">
        <v>236</v>
      </c>
      <c r="AV335" s="2">
        <v>248</v>
      </c>
      <c r="AW335" s="2">
        <v>249</v>
      </c>
      <c r="AX335" s="2">
        <v>249</v>
      </c>
      <c r="AY335" s="2">
        <v>212</v>
      </c>
      <c r="AZ335" s="2">
        <v>248</v>
      </c>
      <c r="BA335" s="2">
        <v>269</v>
      </c>
      <c r="BB335" s="2">
        <v>293</v>
      </c>
      <c r="BC335" s="2">
        <v>288</v>
      </c>
      <c r="BD335" s="2">
        <v>323</v>
      </c>
      <c r="BE335" s="2">
        <v>332</v>
      </c>
      <c r="BF335" s="2">
        <v>330</v>
      </c>
      <c r="BG335" s="2">
        <v>328</v>
      </c>
      <c r="BH335" s="2">
        <v>345</v>
      </c>
      <c r="BI335" s="2">
        <v>335</v>
      </c>
      <c r="BJ335" s="2">
        <v>365</v>
      </c>
      <c r="BK335" s="2">
        <v>371</v>
      </c>
      <c r="BL335" s="2">
        <v>377</v>
      </c>
      <c r="BM335" s="2">
        <v>390</v>
      </c>
      <c r="BN335" s="2">
        <v>404</v>
      </c>
      <c r="BO335" s="2">
        <v>402</v>
      </c>
      <c r="BP335" s="2">
        <v>417</v>
      </c>
      <c r="BQ335" s="2">
        <v>428</v>
      </c>
      <c r="BR335" s="2">
        <v>455</v>
      </c>
      <c r="BS335" s="2">
        <v>440</v>
      </c>
      <c r="BT335" s="2">
        <v>443</v>
      </c>
      <c r="BU335" s="2">
        <v>459</v>
      </c>
      <c r="BV335" s="2">
        <v>478</v>
      </c>
      <c r="BW335" s="2">
        <v>480</v>
      </c>
      <c r="BX335" s="2">
        <v>489</v>
      </c>
      <c r="BY335" s="2">
        <v>482</v>
      </c>
      <c r="BZ335" s="2">
        <v>515</v>
      </c>
      <c r="CA335" s="2">
        <v>527</v>
      </c>
      <c r="CB335" s="2">
        <v>544</v>
      </c>
      <c r="CC335" s="2">
        <v>541</v>
      </c>
      <c r="CD335" s="2">
        <v>560</v>
      </c>
    </row>
    <row r="336" spans="1:82" x14ac:dyDescent="0.25">
      <c r="A336" s="2" t="str">
        <f>"99 jaar"</f>
        <v>99 jaar</v>
      </c>
      <c r="B336" s="2">
        <v>53</v>
      </c>
      <c r="C336" s="2">
        <v>66</v>
      </c>
      <c r="D336" s="2">
        <v>57</v>
      </c>
      <c r="E336" s="2">
        <v>81</v>
      </c>
      <c r="F336" s="2">
        <v>87</v>
      </c>
      <c r="G336" s="2">
        <v>80</v>
      </c>
      <c r="H336" s="2">
        <v>67</v>
      </c>
      <c r="I336" s="2">
        <v>95</v>
      </c>
      <c r="J336" s="2">
        <v>96</v>
      </c>
      <c r="K336" s="2">
        <v>89</v>
      </c>
      <c r="L336" s="2">
        <v>96</v>
      </c>
      <c r="M336" s="2">
        <v>107</v>
      </c>
      <c r="N336" s="2">
        <v>105</v>
      </c>
      <c r="O336" s="2">
        <v>114</v>
      </c>
      <c r="P336" s="2">
        <v>104</v>
      </c>
      <c r="Q336" s="2">
        <v>125</v>
      </c>
      <c r="R336" s="2">
        <v>95</v>
      </c>
      <c r="S336" s="2">
        <v>115</v>
      </c>
      <c r="T336" s="2">
        <v>117</v>
      </c>
      <c r="U336" s="2">
        <v>129</v>
      </c>
      <c r="V336" s="2">
        <v>124</v>
      </c>
      <c r="W336" s="2">
        <v>134</v>
      </c>
      <c r="X336" s="2">
        <v>126</v>
      </c>
      <c r="Y336" s="2">
        <v>148</v>
      </c>
      <c r="Z336" s="2">
        <v>111</v>
      </c>
      <c r="AA336" s="2">
        <v>100</v>
      </c>
      <c r="AB336" s="2">
        <v>103</v>
      </c>
      <c r="AC336" s="2">
        <v>90</v>
      </c>
      <c r="AD336" s="2">
        <v>135</v>
      </c>
      <c r="AE336" s="2">
        <v>176</v>
      </c>
      <c r="AF336" s="2">
        <v>168</v>
      </c>
      <c r="AG336" s="2">
        <v>175</v>
      </c>
      <c r="AH336" s="2">
        <v>182</v>
      </c>
      <c r="AI336" s="2">
        <v>175</v>
      </c>
      <c r="AJ336" s="2">
        <v>184</v>
      </c>
      <c r="AK336" s="2">
        <v>173</v>
      </c>
      <c r="AL336" s="2">
        <v>169</v>
      </c>
      <c r="AM336" s="2">
        <v>179</v>
      </c>
      <c r="AN336" s="2">
        <v>178</v>
      </c>
      <c r="AO336" s="2">
        <v>189</v>
      </c>
      <c r="AP336" s="2">
        <v>170</v>
      </c>
      <c r="AQ336" s="2">
        <v>171</v>
      </c>
      <c r="AR336" s="2">
        <v>170</v>
      </c>
      <c r="AS336" s="2">
        <v>169</v>
      </c>
      <c r="AT336" s="2">
        <v>170</v>
      </c>
      <c r="AU336" s="2">
        <v>167</v>
      </c>
      <c r="AV336" s="2">
        <v>165</v>
      </c>
      <c r="AW336" s="2">
        <v>174</v>
      </c>
      <c r="AX336" s="2">
        <v>174</v>
      </c>
      <c r="AY336" s="2">
        <v>174</v>
      </c>
      <c r="AZ336" s="2">
        <v>148</v>
      </c>
      <c r="BA336" s="2">
        <v>173</v>
      </c>
      <c r="BB336" s="2">
        <v>187</v>
      </c>
      <c r="BC336" s="2">
        <v>204</v>
      </c>
      <c r="BD336" s="2">
        <v>201</v>
      </c>
      <c r="BE336" s="2">
        <v>225</v>
      </c>
      <c r="BF336" s="2">
        <v>232</v>
      </c>
      <c r="BG336" s="2">
        <v>231</v>
      </c>
      <c r="BH336" s="2">
        <v>229</v>
      </c>
      <c r="BI336" s="2">
        <v>242</v>
      </c>
      <c r="BJ336" s="2">
        <v>235</v>
      </c>
      <c r="BK336" s="2">
        <v>255</v>
      </c>
      <c r="BL336" s="2">
        <v>260</v>
      </c>
      <c r="BM336" s="2">
        <v>264</v>
      </c>
      <c r="BN336" s="2">
        <v>274</v>
      </c>
      <c r="BO336" s="2">
        <v>284</v>
      </c>
      <c r="BP336" s="2">
        <v>283</v>
      </c>
      <c r="BQ336" s="2">
        <v>295</v>
      </c>
      <c r="BR336" s="2">
        <v>302</v>
      </c>
      <c r="BS336" s="2">
        <v>322</v>
      </c>
      <c r="BT336" s="2">
        <v>311</v>
      </c>
      <c r="BU336" s="2">
        <v>313</v>
      </c>
      <c r="BV336" s="2">
        <v>324</v>
      </c>
      <c r="BW336" s="2">
        <v>338</v>
      </c>
      <c r="BX336" s="2">
        <v>340</v>
      </c>
      <c r="BY336" s="2">
        <v>346</v>
      </c>
      <c r="BZ336" s="2">
        <v>342</v>
      </c>
      <c r="CA336" s="2">
        <v>366</v>
      </c>
      <c r="CB336" s="2">
        <v>375</v>
      </c>
      <c r="CC336" s="2">
        <v>387</v>
      </c>
      <c r="CD336" s="2">
        <v>384</v>
      </c>
    </row>
    <row r="337" spans="1:82" x14ac:dyDescent="0.25">
      <c r="A337" s="2" t="str">
        <f>"100 jaar"</f>
        <v>100 jaar</v>
      </c>
      <c r="B337" s="2">
        <v>35</v>
      </c>
      <c r="C337" s="2">
        <v>39</v>
      </c>
      <c r="D337" s="2">
        <v>43</v>
      </c>
      <c r="E337" s="2">
        <v>38</v>
      </c>
      <c r="F337" s="2">
        <v>45</v>
      </c>
      <c r="G337" s="2">
        <v>65</v>
      </c>
      <c r="H337" s="2">
        <v>54</v>
      </c>
      <c r="I337" s="2">
        <v>50</v>
      </c>
      <c r="J337" s="2">
        <v>75</v>
      </c>
      <c r="K337" s="2">
        <v>61</v>
      </c>
      <c r="L337" s="2">
        <v>55</v>
      </c>
      <c r="M337" s="2">
        <v>56</v>
      </c>
      <c r="N337" s="2">
        <v>72</v>
      </c>
      <c r="O337" s="2">
        <v>70</v>
      </c>
      <c r="P337" s="2">
        <v>79</v>
      </c>
      <c r="Q337" s="2">
        <v>70</v>
      </c>
      <c r="R337" s="2">
        <v>86</v>
      </c>
      <c r="S337" s="2">
        <v>67</v>
      </c>
      <c r="T337" s="2">
        <v>81</v>
      </c>
      <c r="U337" s="2">
        <v>86</v>
      </c>
      <c r="V337" s="2">
        <v>89</v>
      </c>
      <c r="W337" s="2">
        <v>82</v>
      </c>
      <c r="X337" s="2">
        <v>87</v>
      </c>
      <c r="Y337" s="2">
        <v>74</v>
      </c>
      <c r="Z337" s="2">
        <v>105</v>
      </c>
      <c r="AA337" s="2">
        <v>63</v>
      </c>
      <c r="AB337" s="2">
        <v>67</v>
      </c>
      <c r="AC337" s="2">
        <v>69</v>
      </c>
      <c r="AD337" s="2">
        <v>60</v>
      </c>
      <c r="AE337" s="2">
        <v>90</v>
      </c>
      <c r="AF337" s="2">
        <v>118</v>
      </c>
      <c r="AG337" s="2">
        <v>112</v>
      </c>
      <c r="AH337" s="2">
        <v>117</v>
      </c>
      <c r="AI337" s="2">
        <v>122</v>
      </c>
      <c r="AJ337" s="2">
        <v>117</v>
      </c>
      <c r="AK337" s="2">
        <v>124</v>
      </c>
      <c r="AL337" s="2">
        <v>117</v>
      </c>
      <c r="AM337" s="2">
        <v>113</v>
      </c>
      <c r="AN337" s="2">
        <v>119</v>
      </c>
      <c r="AO337" s="2">
        <v>119</v>
      </c>
      <c r="AP337" s="2">
        <v>125</v>
      </c>
      <c r="AQ337" s="2">
        <v>114</v>
      </c>
      <c r="AR337" s="2">
        <v>114</v>
      </c>
      <c r="AS337" s="2">
        <v>114</v>
      </c>
      <c r="AT337" s="2">
        <v>112</v>
      </c>
      <c r="AU337" s="2">
        <v>114</v>
      </c>
      <c r="AV337" s="2">
        <v>111</v>
      </c>
      <c r="AW337" s="2">
        <v>109</v>
      </c>
      <c r="AX337" s="2">
        <v>115</v>
      </c>
      <c r="AY337" s="2">
        <v>115</v>
      </c>
      <c r="AZ337" s="2">
        <v>116</v>
      </c>
      <c r="BA337" s="2">
        <v>99</v>
      </c>
      <c r="BB337" s="2">
        <v>115</v>
      </c>
      <c r="BC337" s="2">
        <v>124</v>
      </c>
      <c r="BD337" s="2">
        <v>135</v>
      </c>
      <c r="BE337" s="2">
        <v>133</v>
      </c>
      <c r="BF337" s="2">
        <v>150</v>
      </c>
      <c r="BG337" s="2">
        <v>154</v>
      </c>
      <c r="BH337" s="2">
        <v>153</v>
      </c>
      <c r="BI337" s="2">
        <v>152</v>
      </c>
      <c r="BJ337" s="2">
        <v>161</v>
      </c>
      <c r="BK337" s="2">
        <v>157</v>
      </c>
      <c r="BL337" s="2">
        <v>172</v>
      </c>
      <c r="BM337" s="2">
        <v>175</v>
      </c>
      <c r="BN337" s="2">
        <v>177</v>
      </c>
      <c r="BO337" s="2">
        <v>185</v>
      </c>
      <c r="BP337" s="2">
        <v>192</v>
      </c>
      <c r="BQ337" s="2">
        <v>192</v>
      </c>
      <c r="BR337" s="2">
        <v>199</v>
      </c>
      <c r="BS337" s="2">
        <v>204</v>
      </c>
      <c r="BT337" s="2">
        <v>218</v>
      </c>
      <c r="BU337" s="2">
        <v>211</v>
      </c>
      <c r="BV337" s="2">
        <v>211</v>
      </c>
      <c r="BW337" s="2">
        <v>219</v>
      </c>
      <c r="BX337" s="2">
        <v>229</v>
      </c>
      <c r="BY337" s="2">
        <v>230</v>
      </c>
      <c r="BZ337" s="2">
        <v>234</v>
      </c>
      <c r="CA337" s="2">
        <v>231</v>
      </c>
      <c r="CB337" s="2">
        <v>248</v>
      </c>
      <c r="CC337" s="2">
        <v>254</v>
      </c>
      <c r="CD337" s="2">
        <v>263</v>
      </c>
    </row>
    <row r="338" spans="1:82" x14ac:dyDescent="0.25">
      <c r="A338" s="2" t="str">
        <f>"101 jaar"</f>
        <v>101 jaar</v>
      </c>
      <c r="B338" s="2">
        <v>23</v>
      </c>
      <c r="C338" s="2">
        <v>18</v>
      </c>
      <c r="D338" s="2">
        <v>23</v>
      </c>
      <c r="E338" s="2">
        <v>28</v>
      </c>
      <c r="F338" s="2">
        <v>25</v>
      </c>
      <c r="G338" s="2">
        <v>26</v>
      </c>
      <c r="H338" s="2">
        <v>37</v>
      </c>
      <c r="I338" s="2">
        <v>34</v>
      </c>
      <c r="J338" s="2">
        <v>38</v>
      </c>
      <c r="K338" s="2">
        <v>50</v>
      </c>
      <c r="L338" s="2">
        <v>37</v>
      </c>
      <c r="M338" s="2">
        <v>35</v>
      </c>
      <c r="N338" s="2">
        <v>38</v>
      </c>
      <c r="O338" s="2">
        <v>46</v>
      </c>
      <c r="P338" s="2">
        <v>42</v>
      </c>
      <c r="Q338" s="2">
        <v>52</v>
      </c>
      <c r="R338" s="2">
        <v>38</v>
      </c>
      <c r="S338" s="2">
        <v>50</v>
      </c>
      <c r="T338" s="2">
        <v>42</v>
      </c>
      <c r="U338" s="2">
        <v>58</v>
      </c>
      <c r="V338" s="2">
        <v>51</v>
      </c>
      <c r="W338" s="2">
        <v>59</v>
      </c>
      <c r="X338" s="2">
        <v>51</v>
      </c>
      <c r="Y338" s="2">
        <v>59</v>
      </c>
      <c r="Z338" s="2">
        <v>45</v>
      </c>
      <c r="AA338" s="2">
        <v>71</v>
      </c>
      <c r="AB338" s="2">
        <v>39</v>
      </c>
      <c r="AC338" s="2">
        <v>42</v>
      </c>
      <c r="AD338" s="2">
        <v>45</v>
      </c>
      <c r="AE338" s="2">
        <v>39</v>
      </c>
      <c r="AF338" s="2">
        <v>58</v>
      </c>
      <c r="AG338" s="2">
        <v>77</v>
      </c>
      <c r="AH338" s="2">
        <v>73</v>
      </c>
      <c r="AI338" s="2">
        <v>76</v>
      </c>
      <c r="AJ338" s="2">
        <v>79</v>
      </c>
      <c r="AK338" s="2">
        <v>76</v>
      </c>
      <c r="AL338" s="2">
        <v>80</v>
      </c>
      <c r="AM338" s="2">
        <v>76</v>
      </c>
      <c r="AN338" s="2">
        <v>73</v>
      </c>
      <c r="AO338" s="2">
        <v>76</v>
      </c>
      <c r="AP338" s="2">
        <v>76</v>
      </c>
      <c r="AQ338" s="2">
        <v>80</v>
      </c>
      <c r="AR338" s="2">
        <v>76</v>
      </c>
      <c r="AS338" s="2">
        <v>74</v>
      </c>
      <c r="AT338" s="2">
        <v>73</v>
      </c>
      <c r="AU338" s="2">
        <v>74</v>
      </c>
      <c r="AV338" s="2">
        <v>74</v>
      </c>
      <c r="AW338" s="2">
        <v>73</v>
      </c>
      <c r="AX338" s="2">
        <v>71</v>
      </c>
      <c r="AY338" s="2">
        <v>76</v>
      </c>
      <c r="AZ338" s="2">
        <v>75</v>
      </c>
      <c r="BA338" s="2">
        <v>77</v>
      </c>
      <c r="BB338" s="2">
        <v>66</v>
      </c>
      <c r="BC338" s="2">
        <v>78</v>
      </c>
      <c r="BD338" s="2">
        <v>84</v>
      </c>
      <c r="BE338" s="2">
        <v>91</v>
      </c>
      <c r="BF338" s="2">
        <v>90</v>
      </c>
      <c r="BG338" s="2">
        <v>102</v>
      </c>
      <c r="BH338" s="2">
        <v>105</v>
      </c>
      <c r="BI338" s="2">
        <v>105</v>
      </c>
      <c r="BJ338" s="2">
        <v>103</v>
      </c>
      <c r="BK338" s="2">
        <v>110</v>
      </c>
      <c r="BL338" s="2">
        <v>107</v>
      </c>
      <c r="BM338" s="2">
        <v>117</v>
      </c>
      <c r="BN338" s="2">
        <v>119</v>
      </c>
      <c r="BO338" s="2">
        <v>120</v>
      </c>
      <c r="BP338" s="2">
        <v>125</v>
      </c>
      <c r="BQ338" s="2">
        <v>130</v>
      </c>
      <c r="BR338" s="2">
        <v>130</v>
      </c>
      <c r="BS338" s="2">
        <v>135</v>
      </c>
      <c r="BT338" s="2">
        <v>139</v>
      </c>
      <c r="BU338" s="2">
        <v>148</v>
      </c>
      <c r="BV338" s="2">
        <v>144</v>
      </c>
      <c r="BW338" s="2">
        <v>143</v>
      </c>
      <c r="BX338" s="2">
        <v>149</v>
      </c>
      <c r="BY338" s="2">
        <v>156</v>
      </c>
      <c r="BZ338" s="2">
        <v>156</v>
      </c>
      <c r="CA338" s="2">
        <v>159</v>
      </c>
      <c r="CB338" s="2">
        <v>157</v>
      </c>
      <c r="CC338" s="2">
        <v>169</v>
      </c>
      <c r="CD338" s="2">
        <v>173</v>
      </c>
    </row>
    <row r="339" spans="1:82" x14ac:dyDescent="0.25">
      <c r="A339" s="2" t="str">
        <f>"102 jaar"</f>
        <v>102 jaar</v>
      </c>
      <c r="B339" s="2">
        <v>14</v>
      </c>
      <c r="C339" s="2">
        <v>12</v>
      </c>
      <c r="D339" s="2">
        <v>13</v>
      </c>
      <c r="E339" s="2">
        <v>15</v>
      </c>
      <c r="F339" s="2">
        <v>18</v>
      </c>
      <c r="G339" s="2">
        <v>19</v>
      </c>
      <c r="H339" s="2">
        <v>15</v>
      </c>
      <c r="I339" s="2">
        <v>27</v>
      </c>
      <c r="J339" s="2">
        <v>21</v>
      </c>
      <c r="K339" s="2">
        <v>25</v>
      </c>
      <c r="L339" s="2">
        <v>31</v>
      </c>
      <c r="M339" s="2">
        <v>26</v>
      </c>
      <c r="N339" s="2">
        <v>17</v>
      </c>
      <c r="O339" s="2">
        <v>21</v>
      </c>
      <c r="P339" s="2">
        <v>28</v>
      </c>
      <c r="Q339" s="2">
        <v>27</v>
      </c>
      <c r="R339" s="2">
        <v>39</v>
      </c>
      <c r="S339" s="2">
        <v>23</v>
      </c>
      <c r="T339" s="2">
        <v>33</v>
      </c>
      <c r="U339" s="2">
        <v>27</v>
      </c>
      <c r="V339" s="2">
        <v>36</v>
      </c>
      <c r="W339" s="2">
        <v>32</v>
      </c>
      <c r="X339" s="2">
        <v>31</v>
      </c>
      <c r="Y339" s="2">
        <v>35</v>
      </c>
      <c r="Z339" s="2">
        <v>34</v>
      </c>
      <c r="AA339" s="2">
        <v>27</v>
      </c>
      <c r="AB339" s="2">
        <v>51</v>
      </c>
      <c r="AC339" s="2">
        <v>23</v>
      </c>
      <c r="AD339" s="2">
        <v>26</v>
      </c>
      <c r="AE339" s="2">
        <v>28</v>
      </c>
      <c r="AF339" s="2">
        <v>24</v>
      </c>
      <c r="AG339" s="2">
        <v>35</v>
      </c>
      <c r="AH339" s="2">
        <v>47</v>
      </c>
      <c r="AI339" s="2">
        <v>45</v>
      </c>
      <c r="AJ339" s="2">
        <v>47</v>
      </c>
      <c r="AK339" s="2">
        <v>49</v>
      </c>
      <c r="AL339" s="2">
        <v>47</v>
      </c>
      <c r="AM339" s="2">
        <v>49</v>
      </c>
      <c r="AN339" s="2">
        <v>47</v>
      </c>
      <c r="AO339" s="2">
        <v>45</v>
      </c>
      <c r="AP339" s="2">
        <v>47</v>
      </c>
      <c r="AQ339" s="2">
        <v>47</v>
      </c>
      <c r="AR339" s="2">
        <v>50</v>
      </c>
      <c r="AS339" s="2">
        <v>48</v>
      </c>
      <c r="AT339" s="2">
        <v>46</v>
      </c>
      <c r="AU339" s="2">
        <v>46</v>
      </c>
      <c r="AV339" s="2">
        <v>46</v>
      </c>
      <c r="AW339" s="2">
        <v>46</v>
      </c>
      <c r="AX339" s="2">
        <v>46</v>
      </c>
      <c r="AY339" s="2">
        <v>44</v>
      </c>
      <c r="AZ339" s="2">
        <v>48</v>
      </c>
      <c r="BA339" s="2">
        <v>47</v>
      </c>
      <c r="BB339" s="2">
        <v>48</v>
      </c>
      <c r="BC339" s="2">
        <v>41</v>
      </c>
      <c r="BD339" s="2">
        <v>49</v>
      </c>
      <c r="BE339" s="2">
        <v>53</v>
      </c>
      <c r="BF339" s="2">
        <v>57</v>
      </c>
      <c r="BG339" s="2">
        <v>56</v>
      </c>
      <c r="BH339" s="2">
        <v>64</v>
      </c>
      <c r="BI339" s="2">
        <v>66</v>
      </c>
      <c r="BJ339" s="2">
        <v>66</v>
      </c>
      <c r="BK339" s="2">
        <v>65</v>
      </c>
      <c r="BL339" s="2">
        <v>69</v>
      </c>
      <c r="BM339" s="2">
        <v>67</v>
      </c>
      <c r="BN339" s="2">
        <v>74</v>
      </c>
      <c r="BO339" s="2">
        <v>75</v>
      </c>
      <c r="BP339" s="2">
        <v>76</v>
      </c>
      <c r="BQ339" s="2">
        <v>79</v>
      </c>
      <c r="BR339" s="2">
        <v>83</v>
      </c>
      <c r="BS339" s="2">
        <v>83</v>
      </c>
      <c r="BT339" s="2">
        <v>85</v>
      </c>
      <c r="BU339" s="2">
        <v>88</v>
      </c>
      <c r="BV339" s="2">
        <v>94</v>
      </c>
      <c r="BW339" s="2">
        <v>91</v>
      </c>
      <c r="BX339" s="2">
        <v>91</v>
      </c>
      <c r="BY339" s="2">
        <v>94</v>
      </c>
      <c r="BZ339" s="2">
        <v>99</v>
      </c>
      <c r="CA339" s="2">
        <v>99</v>
      </c>
      <c r="CB339" s="2">
        <v>101</v>
      </c>
      <c r="CC339" s="2">
        <v>100</v>
      </c>
      <c r="CD339" s="2">
        <v>107</v>
      </c>
    </row>
    <row r="340" spans="1:82" x14ac:dyDescent="0.25">
      <c r="A340" s="2" t="str">
        <f>"103 jaar"</f>
        <v>103 jaar</v>
      </c>
      <c r="B340" s="2">
        <v>6</v>
      </c>
      <c r="C340" s="2">
        <v>9</v>
      </c>
      <c r="D340" s="2">
        <v>7</v>
      </c>
      <c r="E340" s="2">
        <v>10</v>
      </c>
      <c r="F340" s="2">
        <v>8</v>
      </c>
      <c r="G340" s="2">
        <v>11</v>
      </c>
      <c r="H340" s="2">
        <v>12</v>
      </c>
      <c r="I340" s="2">
        <v>11</v>
      </c>
      <c r="J340" s="2">
        <v>17</v>
      </c>
      <c r="K340" s="2">
        <v>13</v>
      </c>
      <c r="L340" s="2">
        <v>13</v>
      </c>
      <c r="M340" s="2">
        <v>20</v>
      </c>
      <c r="N340" s="2">
        <v>18</v>
      </c>
      <c r="O340" s="2">
        <v>10</v>
      </c>
      <c r="P340" s="2">
        <v>13</v>
      </c>
      <c r="Q340" s="2">
        <v>15</v>
      </c>
      <c r="R340" s="2">
        <v>13</v>
      </c>
      <c r="S340" s="2">
        <v>24</v>
      </c>
      <c r="T340" s="2">
        <v>15</v>
      </c>
      <c r="U340" s="2">
        <v>23</v>
      </c>
      <c r="V340" s="2">
        <v>17</v>
      </c>
      <c r="W340" s="2">
        <v>27</v>
      </c>
      <c r="X340" s="2">
        <v>19</v>
      </c>
      <c r="Y340" s="2">
        <v>13</v>
      </c>
      <c r="Z340" s="2">
        <v>27</v>
      </c>
      <c r="AA340" s="2">
        <v>19</v>
      </c>
      <c r="AB340" s="2">
        <v>14</v>
      </c>
      <c r="AC340" s="2">
        <v>31</v>
      </c>
      <c r="AD340" s="2">
        <v>14</v>
      </c>
      <c r="AE340" s="2">
        <v>15</v>
      </c>
      <c r="AF340" s="2">
        <v>16</v>
      </c>
      <c r="AG340" s="2">
        <v>14</v>
      </c>
      <c r="AH340" s="2">
        <v>20</v>
      </c>
      <c r="AI340" s="2">
        <v>28</v>
      </c>
      <c r="AJ340" s="2">
        <v>26</v>
      </c>
      <c r="AK340" s="2">
        <v>28</v>
      </c>
      <c r="AL340" s="2">
        <v>29</v>
      </c>
      <c r="AM340" s="2">
        <v>28</v>
      </c>
      <c r="AN340" s="2">
        <v>29</v>
      </c>
      <c r="AO340" s="2">
        <v>28</v>
      </c>
      <c r="AP340" s="2">
        <v>27</v>
      </c>
      <c r="AQ340" s="2">
        <v>28</v>
      </c>
      <c r="AR340" s="2">
        <v>28</v>
      </c>
      <c r="AS340" s="2">
        <v>29</v>
      </c>
      <c r="AT340" s="2">
        <v>28</v>
      </c>
      <c r="AU340" s="2">
        <v>27</v>
      </c>
      <c r="AV340" s="2">
        <v>27</v>
      </c>
      <c r="AW340" s="2">
        <v>27</v>
      </c>
      <c r="AX340" s="2">
        <v>27</v>
      </c>
      <c r="AY340" s="2">
        <v>28</v>
      </c>
      <c r="AZ340" s="2">
        <v>26</v>
      </c>
      <c r="BA340" s="2">
        <v>29</v>
      </c>
      <c r="BB340" s="2">
        <v>28</v>
      </c>
      <c r="BC340" s="2">
        <v>29</v>
      </c>
      <c r="BD340" s="2">
        <v>24</v>
      </c>
      <c r="BE340" s="2">
        <v>30</v>
      </c>
      <c r="BF340" s="2">
        <v>32</v>
      </c>
      <c r="BG340" s="2">
        <v>34</v>
      </c>
      <c r="BH340" s="2">
        <v>34</v>
      </c>
      <c r="BI340" s="2">
        <v>39</v>
      </c>
      <c r="BJ340" s="2">
        <v>40</v>
      </c>
      <c r="BK340" s="2">
        <v>40</v>
      </c>
      <c r="BL340" s="2">
        <v>39</v>
      </c>
      <c r="BM340" s="2">
        <v>41</v>
      </c>
      <c r="BN340" s="2">
        <v>40</v>
      </c>
      <c r="BO340" s="2">
        <v>44</v>
      </c>
      <c r="BP340" s="2">
        <v>45</v>
      </c>
      <c r="BQ340" s="2">
        <v>45</v>
      </c>
      <c r="BR340" s="2">
        <v>48</v>
      </c>
      <c r="BS340" s="2">
        <v>50</v>
      </c>
      <c r="BT340" s="2">
        <v>50</v>
      </c>
      <c r="BU340" s="2">
        <v>51</v>
      </c>
      <c r="BV340" s="2">
        <v>53</v>
      </c>
      <c r="BW340" s="2">
        <v>56</v>
      </c>
      <c r="BX340" s="2">
        <v>54</v>
      </c>
      <c r="BY340" s="2">
        <v>54</v>
      </c>
      <c r="BZ340" s="2">
        <v>56</v>
      </c>
      <c r="CA340" s="2">
        <v>60</v>
      </c>
      <c r="CB340" s="2">
        <v>60</v>
      </c>
      <c r="CC340" s="2">
        <v>61</v>
      </c>
      <c r="CD340" s="2">
        <v>61</v>
      </c>
    </row>
    <row r="341" spans="1:82" x14ac:dyDescent="0.25">
      <c r="A341" s="2" t="str">
        <f>"104 jaar"</f>
        <v>104 jaar</v>
      </c>
      <c r="B341" s="2">
        <v>4</v>
      </c>
      <c r="C341" s="2">
        <v>3</v>
      </c>
      <c r="D341" s="2">
        <v>6</v>
      </c>
      <c r="E341" s="2">
        <v>5</v>
      </c>
      <c r="F341" s="2">
        <v>4</v>
      </c>
      <c r="G341" s="2">
        <v>5</v>
      </c>
      <c r="H341" s="2">
        <v>6</v>
      </c>
      <c r="I341" s="2">
        <v>9</v>
      </c>
      <c r="J341" s="2">
        <v>4</v>
      </c>
      <c r="K341" s="2">
        <v>8</v>
      </c>
      <c r="L341" s="2">
        <v>8</v>
      </c>
      <c r="M341" s="2">
        <v>8</v>
      </c>
      <c r="N341" s="2">
        <v>13</v>
      </c>
      <c r="O341" s="2">
        <v>11</v>
      </c>
      <c r="P341" s="2">
        <v>7</v>
      </c>
      <c r="Q341" s="2">
        <v>7</v>
      </c>
      <c r="R341" s="2">
        <v>9</v>
      </c>
      <c r="S341" s="2">
        <v>9</v>
      </c>
      <c r="T341" s="2">
        <v>13</v>
      </c>
      <c r="U341" s="2">
        <v>12</v>
      </c>
      <c r="V341" s="2">
        <v>11</v>
      </c>
      <c r="W341" s="2">
        <v>12</v>
      </c>
      <c r="X341" s="2">
        <v>17</v>
      </c>
      <c r="Y341" s="2">
        <v>14</v>
      </c>
      <c r="Z341" s="2">
        <v>9</v>
      </c>
      <c r="AA341" s="2">
        <v>14</v>
      </c>
      <c r="AB341" s="2">
        <v>9</v>
      </c>
      <c r="AC341" s="2">
        <v>11</v>
      </c>
      <c r="AD341" s="2">
        <v>17</v>
      </c>
      <c r="AE341" s="2">
        <v>8</v>
      </c>
      <c r="AF341" s="2">
        <v>9</v>
      </c>
      <c r="AG341" s="2">
        <v>8</v>
      </c>
      <c r="AH341" s="2">
        <v>7</v>
      </c>
      <c r="AI341" s="2">
        <v>11</v>
      </c>
      <c r="AJ341" s="2">
        <v>15</v>
      </c>
      <c r="AK341" s="2">
        <v>14</v>
      </c>
      <c r="AL341" s="2">
        <v>15</v>
      </c>
      <c r="AM341" s="2">
        <v>17</v>
      </c>
      <c r="AN341" s="2">
        <v>16</v>
      </c>
      <c r="AO341" s="2">
        <v>17</v>
      </c>
      <c r="AP341" s="2">
        <v>16</v>
      </c>
      <c r="AQ341" s="2">
        <v>15</v>
      </c>
      <c r="AR341" s="2">
        <v>16</v>
      </c>
      <c r="AS341" s="2">
        <v>16</v>
      </c>
      <c r="AT341" s="2">
        <v>16</v>
      </c>
      <c r="AU341" s="2">
        <v>16</v>
      </c>
      <c r="AV341" s="2">
        <v>15</v>
      </c>
      <c r="AW341" s="2">
        <v>15</v>
      </c>
      <c r="AX341" s="2">
        <v>15</v>
      </c>
      <c r="AY341" s="2">
        <v>15</v>
      </c>
      <c r="AZ341" s="2">
        <v>15</v>
      </c>
      <c r="BA341" s="2">
        <v>15</v>
      </c>
      <c r="BB341" s="2">
        <v>16</v>
      </c>
      <c r="BC341" s="2">
        <v>16</v>
      </c>
      <c r="BD341" s="2">
        <v>16</v>
      </c>
      <c r="BE341" s="2">
        <v>14</v>
      </c>
      <c r="BF341" s="2">
        <v>17</v>
      </c>
      <c r="BG341" s="2">
        <v>18</v>
      </c>
      <c r="BH341" s="2">
        <v>19</v>
      </c>
      <c r="BI341" s="2">
        <v>19</v>
      </c>
      <c r="BJ341" s="2">
        <v>22</v>
      </c>
      <c r="BK341" s="2">
        <v>22</v>
      </c>
      <c r="BL341" s="2">
        <v>21</v>
      </c>
      <c r="BM341" s="2">
        <v>22</v>
      </c>
      <c r="BN341" s="2">
        <v>23</v>
      </c>
      <c r="BO341" s="2">
        <v>22</v>
      </c>
      <c r="BP341" s="2">
        <v>24</v>
      </c>
      <c r="BQ341" s="2">
        <v>24</v>
      </c>
      <c r="BR341" s="2">
        <v>24</v>
      </c>
      <c r="BS341" s="2">
        <v>26</v>
      </c>
      <c r="BT341" s="2">
        <v>28</v>
      </c>
      <c r="BU341" s="2">
        <v>28</v>
      </c>
      <c r="BV341" s="2">
        <v>28</v>
      </c>
      <c r="BW341" s="2">
        <v>29</v>
      </c>
      <c r="BX341" s="2">
        <v>31</v>
      </c>
      <c r="BY341" s="2">
        <v>30</v>
      </c>
      <c r="BZ341" s="2">
        <v>30</v>
      </c>
      <c r="CA341" s="2">
        <v>31</v>
      </c>
      <c r="CB341" s="2">
        <v>33</v>
      </c>
      <c r="CC341" s="2">
        <v>33</v>
      </c>
      <c r="CD341" s="2">
        <v>34</v>
      </c>
    </row>
    <row r="342" spans="1:82" x14ac:dyDescent="0.25">
      <c r="A342" s="2" t="str">
        <f>"105 jaar"</f>
        <v>105 jaar</v>
      </c>
      <c r="B342" s="2">
        <v>4</v>
      </c>
      <c r="C342" s="2">
        <v>3</v>
      </c>
      <c r="D342" s="2">
        <v>2</v>
      </c>
      <c r="E342" s="2">
        <v>4</v>
      </c>
      <c r="F342" s="2">
        <v>4</v>
      </c>
      <c r="G342" s="2">
        <v>1</v>
      </c>
      <c r="H342" s="2">
        <v>2</v>
      </c>
      <c r="I342" s="2">
        <v>5</v>
      </c>
      <c r="J342" s="2">
        <v>7</v>
      </c>
      <c r="K342" s="2">
        <v>3</v>
      </c>
      <c r="L342" s="2">
        <v>7</v>
      </c>
      <c r="M342" s="2">
        <v>6</v>
      </c>
      <c r="N342" s="2">
        <v>4</v>
      </c>
      <c r="O342" s="2">
        <v>7</v>
      </c>
      <c r="P342" s="2">
        <v>3</v>
      </c>
      <c r="Q342" s="2">
        <v>3</v>
      </c>
      <c r="R342" s="2">
        <v>6</v>
      </c>
      <c r="S342" s="2">
        <v>5</v>
      </c>
      <c r="T342" s="2">
        <v>4</v>
      </c>
      <c r="U342" s="2">
        <v>4</v>
      </c>
      <c r="V342" s="2">
        <v>6</v>
      </c>
      <c r="W342" s="2">
        <v>7</v>
      </c>
      <c r="X342" s="2">
        <v>7</v>
      </c>
      <c r="Y342" s="2">
        <v>10</v>
      </c>
      <c r="Z342" s="2">
        <v>7</v>
      </c>
      <c r="AA342" s="2">
        <v>4</v>
      </c>
      <c r="AB342" s="2">
        <v>11</v>
      </c>
      <c r="AC342" s="2">
        <v>3</v>
      </c>
      <c r="AD342" s="2">
        <v>6</v>
      </c>
      <c r="AE342" s="2">
        <v>9</v>
      </c>
      <c r="AF342" s="2">
        <v>4</v>
      </c>
      <c r="AG342" s="2">
        <v>4</v>
      </c>
      <c r="AH342" s="2">
        <v>4</v>
      </c>
      <c r="AI342" s="2">
        <v>4</v>
      </c>
      <c r="AJ342" s="2">
        <v>6</v>
      </c>
      <c r="AK342" s="2">
        <v>8</v>
      </c>
      <c r="AL342" s="2">
        <v>7</v>
      </c>
      <c r="AM342" s="2">
        <v>8</v>
      </c>
      <c r="AN342" s="2">
        <v>8</v>
      </c>
      <c r="AO342" s="2">
        <v>8</v>
      </c>
      <c r="AP342" s="2">
        <v>8</v>
      </c>
      <c r="AQ342" s="2">
        <v>8</v>
      </c>
      <c r="AR342" s="2">
        <v>7</v>
      </c>
      <c r="AS342" s="2">
        <v>8</v>
      </c>
      <c r="AT342" s="2">
        <v>8</v>
      </c>
      <c r="AU342" s="2">
        <v>8</v>
      </c>
      <c r="AV342" s="2">
        <v>8</v>
      </c>
      <c r="AW342" s="2">
        <v>7</v>
      </c>
      <c r="AX342" s="2">
        <v>8</v>
      </c>
      <c r="AY342" s="2">
        <v>8</v>
      </c>
      <c r="AZ342" s="2">
        <v>8</v>
      </c>
      <c r="BA342" s="2">
        <v>8</v>
      </c>
      <c r="BB342" s="2">
        <v>8</v>
      </c>
      <c r="BC342" s="2">
        <v>8</v>
      </c>
      <c r="BD342" s="2">
        <v>8</v>
      </c>
      <c r="BE342" s="2">
        <v>8</v>
      </c>
      <c r="BF342" s="2">
        <v>7</v>
      </c>
      <c r="BG342" s="2">
        <v>9</v>
      </c>
      <c r="BH342" s="2">
        <v>9</v>
      </c>
      <c r="BI342" s="2">
        <v>10</v>
      </c>
      <c r="BJ342" s="2">
        <v>10</v>
      </c>
      <c r="BK342" s="2">
        <v>12</v>
      </c>
      <c r="BL342" s="2">
        <v>12</v>
      </c>
      <c r="BM342" s="2">
        <v>11</v>
      </c>
      <c r="BN342" s="2">
        <v>12</v>
      </c>
      <c r="BO342" s="2">
        <v>12</v>
      </c>
      <c r="BP342" s="2">
        <v>12</v>
      </c>
      <c r="BQ342" s="2">
        <v>13</v>
      </c>
      <c r="BR342" s="2">
        <v>13</v>
      </c>
      <c r="BS342" s="2">
        <v>13</v>
      </c>
      <c r="BT342" s="2">
        <v>14</v>
      </c>
      <c r="BU342" s="2">
        <v>15</v>
      </c>
      <c r="BV342" s="2">
        <v>15</v>
      </c>
      <c r="BW342" s="2">
        <v>15</v>
      </c>
      <c r="BX342" s="2">
        <v>16</v>
      </c>
      <c r="BY342" s="2">
        <v>17</v>
      </c>
      <c r="BZ342" s="2">
        <v>16</v>
      </c>
      <c r="CA342" s="2">
        <v>16</v>
      </c>
      <c r="CB342" s="2">
        <v>17</v>
      </c>
      <c r="CC342" s="2">
        <v>18</v>
      </c>
      <c r="CD342" s="2">
        <v>18</v>
      </c>
    </row>
    <row r="343" spans="1:82" x14ac:dyDescent="0.25">
      <c r="A343" s="2" t="str">
        <f>"106 jaar"</f>
        <v>106 jaar</v>
      </c>
      <c r="B343" s="2">
        <v>4</v>
      </c>
      <c r="C343" s="2">
        <v>2</v>
      </c>
      <c r="D343" s="2">
        <v>2</v>
      </c>
      <c r="E343" s="2">
        <v>1</v>
      </c>
      <c r="F343" s="2">
        <v>1</v>
      </c>
      <c r="G343" s="2">
        <v>4</v>
      </c>
      <c r="H343" s="2">
        <v>1</v>
      </c>
      <c r="I343" s="2">
        <v>2</v>
      </c>
      <c r="J343" s="2">
        <v>3</v>
      </c>
      <c r="K343" s="2">
        <v>2</v>
      </c>
      <c r="L343" s="2">
        <v>1</v>
      </c>
      <c r="M343" s="2">
        <v>7</v>
      </c>
      <c r="N343" s="2">
        <v>5</v>
      </c>
      <c r="O343" s="2">
        <v>1</v>
      </c>
      <c r="P343" s="2">
        <v>2</v>
      </c>
      <c r="Q343" s="2">
        <v>1</v>
      </c>
      <c r="R343" s="2">
        <v>1</v>
      </c>
      <c r="S343" s="2">
        <v>4</v>
      </c>
      <c r="T343" s="2">
        <v>2</v>
      </c>
      <c r="U343" s="2">
        <v>0</v>
      </c>
      <c r="V343" s="2">
        <v>1</v>
      </c>
      <c r="W343" s="2">
        <v>3</v>
      </c>
      <c r="X343" s="2">
        <v>5</v>
      </c>
      <c r="Y343" s="2">
        <v>5</v>
      </c>
      <c r="Z343" s="2">
        <v>6</v>
      </c>
      <c r="AA343" s="2">
        <v>6</v>
      </c>
      <c r="AB343" s="2">
        <v>3</v>
      </c>
      <c r="AC343" s="2">
        <v>6</v>
      </c>
      <c r="AD343" s="2">
        <v>2</v>
      </c>
      <c r="AE343" s="2">
        <v>3</v>
      </c>
      <c r="AF343" s="2">
        <v>4</v>
      </c>
      <c r="AG343" s="2">
        <v>2</v>
      </c>
      <c r="AH343" s="2">
        <v>2</v>
      </c>
      <c r="AI343" s="2">
        <v>2</v>
      </c>
      <c r="AJ343" s="2">
        <v>2</v>
      </c>
      <c r="AK343" s="2">
        <v>3</v>
      </c>
      <c r="AL343" s="2">
        <v>4</v>
      </c>
      <c r="AM343" s="2">
        <v>3</v>
      </c>
      <c r="AN343" s="2">
        <v>4</v>
      </c>
      <c r="AO343" s="2">
        <v>4</v>
      </c>
      <c r="AP343" s="2">
        <v>4</v>
      </c>
      <c r="AQ343" s="2">
        <v>4</v>
      </c>
      <c r="AR343" s="2">
        <v>4</v>
      </c>
      <c r="AS343" s="2">
        <v>3</v>
      </c>
      <c r="AT343" s="2">
        <v>4</v>
      </c>
      <c r="AU343" s="2">
        <v>4</v>
      </c>
      <c r="AV343" s="2">
        <v>4</v>
      </c>
      <c r="AW343" s="2">
        <v>4</v>
      </c>
      <c r="AX343" s="2">
        <v>3</v>
      </c>
      <c r="AY343" s="2">
        <v>3</v>
      </c>
      <c r="AZ343" s="2">
        <v>3</v>
      </c>
      <c r="BA343" s="2">
        <v>3</v>
      </c>
      <c r="BB343" s="2">
        <v>3</v>
      </c>
      <c r="BC343" s="2">
        <v>3</v>
      </c>
      <c r="BD343" s="2">
        <v>3</v>
      </c>
      <c r="BE343" s="2">
        <v>3</v>
      </c>
      <c r="BF343" s="2">
        <v>3</v>
      </c>
      <c r="BG343" s="2">
        <v>3</v>
      </c>
      <c r="BH343" s="2">
        <v>5</v>
      </c>
      <c r="BI343" s="2">
        <v>4</v>
      </c>
      <c r="BJ343" s="2">
        <v>4</v>
      </c>
      <c r="BK343" s="2">
        <v>4</v>
      </c>
      <c r="BL343" s="2">
        <v>5</v>
      </c>
      <c r="BM343" s="2">
        <v>5</v>
      </c>
      <c r="BN343" s="2">
        <v>6</v>
      </c>
      <c r="BO343" s="2">
        <v>5</v>
      </c>
      <c r="BP343" s="2">
        <v>5</v>
      </c>
      <c r="BQ343" s="2">
        <v>5</v>
      </c>
      <c r="BR343" s="2">
        <v>6</v>
      </c>
      <c r="BS343" s="2">
        <v>6</v>
      </c>
      <c r="BT343" s="2">
        <v>6</v>
      </c>
      <c r="BU343" s="2">
        <v>7</v>
      </c>
      <c r="BV343" s="2">
        <v>7</v>
      </c>
      <c r="BW343" s="2">
        <v>7</v>
      </c>
      <c r="BX343" s="2">
        <v>7</v>
      </c>
      <c r="BY343" s="2">
        <v>8</v>
      </c>
      <c r="BZ343" s="2">
        <v>8</v>
      </c>
      <c r="CA343" s="2">
        <v>8</v>
      </c>
      <c r="CB343" s="2">
        <v>8</v>
      </c>
      <c r="CC343" s="2">
        <v>8</v>
      </c>
      <c r="CD343" s="2">
        <v>9</v>
      </c>
    </row>
    <row r="344" spans="1:82" x14ac:dyDescent="0.25">
      <c r="A344" s="2" t="str">
        <f>"107 jaar"</f>
        <v>107 jaar</v>
      </c>
      <c r="B344" s="2">
        <v>0</v>
      </c>
      <c r="C344" s="2">
        <v>2</v>
      </c>
      <c r="D344" s="2">
        <v>1</v>
      </c>
      <c r="E344" s="2">
        <v>0</v>
      </c>
      <c r="F344" s="2">
        <v>1</v>
      </c>
      <c r="G344" s="2">
        <v>0</v>
      </c>
      <c r="H344" s="2">
        <v>2</v>
      </c>
      <c r="I344" s="2">
        <v>1</v>
      </c>
      <c r="J344" s="2">
        <v>2</v>
      </c>
      <c r="K344" s="2">
        <v>2</v>
      </c>
      <c r="L344" s="2">
        <v>2</v>
      </c>
      <c r="M344" s="2">
        <v>1</v>
      </c>
      <c r="N344" s="2">
        <v>7</v>
      </c>
      <c r="O344" s="2">
        <v>4</v>
      </c>
      <c r="P344" s="2">
        <v>1</v>
      </c>
      <c r="Q344" s="2">
        <v>2</v>
      </c>
      <c r="R344" s="2">
        <v>1</v>
      </c>
      <c r="S344" s="2">
        <v>0</v>
      </c>
      <c r="T344" s="2">
        <v>3</v>
      </c>
      <c r="U344" s="2">
        <v>0</v>
      </c>
      <c r="V344" s="2">
        <v>0</v>
      </c>
      <c r="W344" s="2">
        <v>1</v>
      </c>
      <c r="X344" s="2">
        <v>1</v>
      </c>
      <c r="Y344" s="2">
        <v>2</v>
      </c>
      <c r="Z344" s="2">
        <v>2</v>
      </c>
      <c r="AA344" s="2">
        <v>3</v>
      </c>
      <c r="AB344" s="2">
        <v>2</v>
      </c>
      <c r="AC344" s="2">
        <v>1</v>
      </c>
      <c r="AD344" s="2">
        <v>3</v>
      </c>
      <c r="AE344" s="2">
        <v>1</v>
      </c>
      <c r="AF344" s="2">
        <v>1</v>
      </c>
      <c r="AG344" s="2">
        <v>2</v>
      </c>
      <c r="AH344" s="2">
        <v>1</v>
      </c>
      <c r="AI344" s="2">
        <v>1</v>
      </c>
      <c r="AJ344" s="2">
        <v>1</v>
      </c>
      <c r="AK344" s="2">
        <v>1</v>
      </c>
      <c r="AL344" s="2">
        <v>1</v>
      </c>
      <c r="AM344" s="2">
        <v>2</v>
      </c>
      <c r="AN344" s="2">
        <v>1</v>
      </c>
      <c r="AO344" s="2">
        <v>2</v>
      </c>
      <c r="AP344" s="2">
        <v>2</v>
      </c>
      <c r="AQ344" s="2">
        <v>2</v>
      </c>
      <c r="AR344" s="2">
        <v>2</v>
      </c>
      <c r="AS344" s="2">
        <v>2</v>
      </c>
      <c r="AT344" s="2">
        <v>1</v>
      </c>
      <c r="AU344" s="2">
        <v>2</v>
      </c>
      <c r="AV344" s="2">
        <v>2</v>
      </c>
      <c r="AW344" s="2">
        <v>2</v>
      </c>
      <c r="AX344" s="2">
        <v>2</v>
      </c>
      <c r="AY344" s="2">
        <v>1</v>
      </c>
      <c r="AZ344" s="2">
        <v>1</v>
      </c>
      <c r="BA344" s="2">
        <v>1</v>
      </c>
      <c r="BB344" s="2">
        <v>1</v>
      </c>
      <c r="BC344" s="2">
        <v>1</v>
      </c>
      <c r="BD344" s="2">
        <v>1</v>
      </c>
      <c r="BE344" s="2">
        <v>1</v>
      </c>
      <c r="BF344" s="2">
        <v>1</v>
      </c>
      <c r="BG344" s="2">
        <v>1</v>
      </c>
      <c r="BH344" s="2">
        <v>1</v>
      </c>
      <c r="BI344" s="2">
        <v>2</v>
      </c>
      <c r="BJ344" s="2">
        <v>2</v>
      </c>
      <c r="BK344" s="2">
        <v>2</v>
      </c>
      <c r="BL344" s="2">
        <v>2</v>
      </c>
      <c r="BM344" s="2">
        <v>2</v>
      </c>
      <c r="BN344" s="2">
        <v>2</v>
      </c>
      <c r="BO344" s="2">
        <v>2</v>
      </c>
      <c r="BP344" s="2">
        <v>2</v>
      </c>
      <c r="BQ344" s="2">
        <v>2</v>
      </c>
      <c r="BR344" s="2">
        <v>2</v>
      </c>
      <c r="BS344" s="2">
        <v>3</v>
      </c>
      <c r="BT344" s="2">
        <v>3</v>
      </c>
      <c r="BU344" s="2">
        <v>3</v>
      </c>
      <c r="BV344" s="2">
        <v>3</v>
      </c>
      <c r="BW344" s="2">
        <v>3</v>
      </c>
      <c r="BX344" s="2">
        <v>3</v>
      </c>
      <c r="BY344" s="2">
        <v>3</v>
      </c>
      <c r="BZ344" s="2">
        <v>3</v>
      </c>
      <c r="CA344" s="2">
        <v>3</v>
      </c>
      <c r="CB344" s="2">
        <v>3</v>
      </c>
      <c r="CC344" s="2">
        <v>3</v>
      </c>
      <c r="CD344" s="2">
        <v>3</v>
      </c>
    </row>
    <row r="345" spans="1:82" x14ac:dyDescent="0.25">
      <c r="A345" s="2" t="str">
        <f>"108 jaar"</f>
        <v>108 jaar</v>
      </c>
      <c r="B345" s="2">
        <v>0</v>
      </c>
      <c r="C345" s="2">
        <v>0</v>
      </c>
      <c r="D345" s="2">
        <v>2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1</v>
      </c>
      <c r="K345" s="2">
        <v>1</v>
      </c>
      <c r="L345" s="2">
        <v>2</v>
      </c>
      <c r="M345" s="2">
        <v>2</v>
      </c>
      <c r="N345" s="2">
        <v>1</v>
      </c>
      <c r="O345" s="2">
        <v>4</v>
      </c>
      <c r="P345" s="2">
        <v>0</v>
      </c>
      <c r="Q345" s="2">
        <v>0</v>
      </c>
      <c r="R345" s="2">
        <v>2</v>
      </c>
      <c r="S345" s="2">
        <v>0</v>
      </c>
      <c r="T345" s="2">
        <v>0</v>
      </c>
      <c r="U345" s="2">
        <v>1</v>
      </c>
      <c r="V345" s="2">
        <v>1</v>
      </c>
      <c r="W345" s="2">
        <v>0</v>
      </c>
      <c r="X345" s="2">
        <v>0</v>
      </c>
      <c r="Y345" s="2">
        <v>1</v>
      </c>
      <c r="Z345" s="2">
        <v>0</v>
      </c>
      <c r="AA345" s="2">
        <v>1</v>
      </c>
      <c r="AB345" s="2">
        <v>3</v>
      </c>
      <c r="AC345" s="2">
        <v>2</v>
      </c>
      <c r="AD345" s="2">
        <v>0</v>
      </c>
      <c r="AE345" s="2">
        <v>1</v>
      </c>
      <c r="AF345" s="2">
        <v>0</v>
      </c>
      <c r="AG345" s="2">
        <v>0</v>
      </c>
      <c r="AH345" s="2">
        <v>1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1</v>
      </c>
      <c r="AO345" s="2">
        <v>0</v>
      </c>
      <c r="AP345" s="2">
        <v>1</v>
      </c>
      <c r="AQ345" s="2">
        <v>1</v>
      </c>
      <c r="AR345" s="2">
        <v>1</v>
      </c>
      <c r="AS345" s="2">
        <v>1</v>
      </c>
      <c r="AT345" s="2">
        <v>1</v>
      </c>
      <c r="AU345" s="2">
        <v>0</v>
      </c>
      <c r="AV345" s="2">
        <v>1</v>
      </c>
      <c r="AW345" s="2">
        <v>1</v>
      </c>
      <c r="AX345" s="2">
        <v>1</v>
      </c>
      <c r="AY345" s="2">
        <v>1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1</v>
      </c>
      <c r="BK345" s="2">
        <v>1</v>
      </c>
      <c r="BL345" s="2">
        <v>1</v>
      </c>
      <c r="BM345" s="2">
        <v>1</v>
      </c>
      <c r="BN345" s="2">
        <v>1</v>
      </c>
      <c r="BO345" s="2">
        <v>1</v>
      </c>
      <c r="BP345" s="2">
        <v>1</v>
      </c>
      <c r="BQ345" s="2">
        <v>1</v>
      </c>
      <c r="BR345" s="2">
        <v>1</v>
      </c>
      <c r="BS345" s="2">
        <v>1</v>
      </c>
      <c r="BT345" s="2">
        <v>1</v>
      </c>
      <c r="BU345" s="2">
        <v>1</v>
      </c>
      <c r="BV345" s="2">
        <v>1</v>
      </c>
      <c r="BW345" s="2">
        <v>1</v>
      </c>
      <c r="BX345" s="2">
        <v>1</v>
      </c>
      <c r="BY345" s="2">
        <v>1</v>
      </c>
      <c r="BZ345" s="2">
        <v>1</v>
      </c>
      <c r="CA345" s="2">
        <v>1</v>
      </c>
      <c r="CB345" s="2">
        <v>1</v>
      </c>
      <c r="CC345" s="2">
        <v>1</v>
      </c>
      <c r="CD345" s="2">
        <v>1</v>
      </c>
    </row>
    <row r="346" spans="1:82" x14ac:dyDescent="0.25">
      <c r="A346" s="2" t="str">
        <f>"109 jaar"</f>
        <v>109 jaar</v>
      </c>
      <c r="B346" s="2">
        <v>0</v>
      </c>
      <c r="C346" s="2">
        <v>0</v>
      </c>
      <c r="D346" s="2">
        <v>0</v>
      </c>
      <c r="E346" s="2">
        <v>2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1</v>
      </c>
      <c r="M346" s="2">
        <v>2</v>
      </c>
      <c r="N346" s="2">
        <v>2</v>
      </c>
      <c r="O346" s="2">
        <v>1</v>
      </c>
      <c r="P346" s="2">
        <v>0</v>
      </c>
      <c r="Q346" s="2">
        <v>0</v>
      </c>
      <c r="R346" s="2">
        <v>0</v>
      </c>
      <c r="S346" s="2">
        <v>2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3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</row>
    <row r="347" spans="1:82" ht="15.75" thickBot="1" x14ac:dyDescent="0.3">
      <c r="A347" s="3" t="str">
        <f>"110 jaar en meer"</f>
        <v>110 jaar en meer</v>
      </c>
      <c r="B347" s="3">
        <v>0</v>
      </c>
      <c r="C347" s="3">
        <v>0</v>
      </c>
      <c r="D347" s="3">
        <v>0</v>
      </c>
      <c r="E347" s="3">
        <v>0</v>
      </c>
      <c r="F347" s="3">
        <v>2</v>
      </c>
      <c r="G347" s="3">
        <v>2</v>
      </c>
      <c r="H347" s="3">
        <v>1</v>
      </c>
      <c r="I347" s="3">
        <v>1</v>
      </c>
      <c r="J347" s="3">
        <v>1</v>
      </c>
      <c r="K347" s="3">
        <v>0</v>
      </c>
      <c r="L347" s="3">
        <v>0</v>
      </c>
      <c r="M347" s="3">
        <v>1</v>
      </c>
      <c r="N347" s="3">
        <v>2</v>
      </c>
      <c r="O347" s="3">
        <v>2</v>
      </c>
      <c r="P347" s="3">
        <v>0</v>
      </c>
      <c r="Q347" s="3">
        <v>0</v>
      </c>
      <c r="R347" s="3">
        <v>0</v>
      </c>
      <c r="S347" s="3">
        <v>0</v>
      </c>
      <c r="T347" s="3">
        <v>1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BB91-A859-43AC-940B-5A8451AFEFEE}">
  <dimension ref="A1:CE347"/>
  <sheetViews>
    <sheetView workbookViewId="0"/>
  </sheetViews>
  <sheetFormatPr defaultRowHeight="15" x14ac:dyDescent="0.25"/>
  <cols>
    <col min="1" max="1" width="35.7109375" customWidth="1"/>
    <col min="2" max="17" width="6" bestFit="1" customWidth="1"/>
    <col min="18" max="29" width="7" bestFit="1" customWidth="1"/>
    <col min="30" max="82" width="6" bestFit="1" customWidth="1"/>
  </cols>
  <sheetData>
    <row r="1" spans="1:83" x14ac:dyDescent="0.25">
      <c r="A1" s="1" t="s">
        <v>8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"0 jaar"</f>
        <v>0 jaar</v>
      </c>
      <c r="B5" s="2">
        <v>69449</v>
      </c>
      <c r="C5" s="2">
        <v>70466</v>
      </c>
      <c r="D5" s="2">
        <v>70052</v>
      </c>
      <c r="E5" s="2">
        <v>67969</v>
      </c>
      <c r="F5" s="2">
        <v>64975</v>
      </c>
      <c r="G5" s="2">
        <v>64346</v>
      </c>
      <c r="H5" s="2">
        <v>64297</v>
      </c>
      <c r="I5" s="2">
        <v>64309</v>
      </c>
      <c r="J5" s="2">
        <v>62759</v>
      </c>
      <c r="K5" s="2">
        <v>61685</v>
      </c>
      <c r="L5" s="2">
        <v>61672</v>
      </c>
      <c r="M5" s="2">
        <v>60160</v>
      </c>
      <c r="N5" s="2">
        <v>59739</v>
      </c>
      <c r="O5" s="2">
        <v>60021</v>
      </c>
      <c r="P5" s="2">
        <v>62475</v>
      </c>
      <c r="Q5" s="2">
        <v>64110</v>
      </c>
      <c r="R5" s="2">
        <v>65762</v>
      </c>
      <c r="S5" s="2">
        <v>65861</v>
      </c>
      <c r="T5" s="2">
        <v>69472</v>
      </c>
      <c r="U5" s="2">
        <v>68916</v>
      </c>
      <c r="V5" s="2">
        <v>70304</v>
      </c>
      <c r="W5" s="2">
        <v>69529</v>
      </c>
      <c r="X5" s="2">
        <v>68584</v>
      </c>
      <c r="Y5" s="2">
        <v>67544</v>
      </c>
      <c r="Z5" s="2">
        <v>67350</v>
      </c>
      <c r="AA5" s="2">
        <v>65780</v>
      </c>
      <c r="AB5" s="2">
        <v>66214</v>
      </c>
      <c r="AC5" s="2">
        <v>64801</v>
      </c>
      <c r="AD5" s="2">
        <v>65047</v>
      </c>
      <c r="AE5" s="2">
        <v>66012</v>
      </c>
      <c r="AF5" s="2">
        <v>66933</v>
      </c>
      <c r="AG5" s="2">
        <v>67726</v>
      </c>
      <c r="AH5" s="2">
        <v>68407</v>
      </c>
      <c r="AI5" s="2">
        <v>68948</v>
      </c>
      <c r="AJ5" s="2">
        <v>69420</v>
      </c>
      <c r="AK5" s="2">
        <v>69874</v>
      </c>
      <c r="AL5" s="2">
        <v>70346</v>
      </c>
      <c r="AM5" s="2">
        <v>70870</v>
      </c>
      <c r="AN5" s="2">
        <v>71519</v>
      </c>
      <c r="AO5" s="2">
        <v>72364</v>
      </c>
      <c r="AP5" s="2">
        <v>73395</v>
      </c>
      <c r="AQ5" s="2">
        <v>73568</v>
      </c>
      <c r="AR5" s="2">
        <v>73866</v>
      </c>
      <c r="AS5" s="2">
        <v>74280</v>
      </c>
      <c r="AT5" s="2">
        <v>74773</v>
      </c>
      <c r="AU5" s="2">
        <v>75274</v>
      </c>
      <c r="AV5" s="2">
        <v>75774</v>
      </c>
      <c r="AW5" s="2">
        <v>76210</v>
      </c>
      <c r="AX5" s="2">
        <v>76533</v>
      </c>
      <c r="AY5" s="2">
        <v>76774</v>
      </c>
      <c r="AZ5" s="2">
        <v>76902</v>
      </c>
      <c r="BA5" s="2">
        <v>76922</v>
      </c>
      <c r="BB5" s="2">
        <v>76876</v>
      </c>
      <c r="BC5" s="2">
        <v>76789</v>
      </c>
      <c r="BD5" s="2">
        <v>76672</v>
      </c>
      <c r="BE5" s="2">
        <v>76596</v>
      </c>
      <c r="BF5" s="2">
        <v>76581</v>
      </c>
      <c r="BG5" s="2">
        <v>76610</v>
      </c>
      <c r="BH5" s="2">
        <v>76730</v>
      </c>
      <c r="BI5" s="2">
        <v>76919</v>
      </c>
      <c r="BJ5" s="2">
        <v>77173</v>
      </c>
      <c r="BK5" s="2">
        <v>77472</v>
      </c>
      <c r="BL5" s="2">
        <v>77822</v>
      </c>
      <c r="BM5" s="2">
        <v>78208</v>
      </c>
      <c r="BN5" s="2">
        <v>78622</v>
      </c>
      <c r="BO5" s="2">
        <v>79063</v>
      </c>
      <c r="BP5" s="2">
        <v>79514</v>
      </c>
      <c r="BQ5" s="2">
        <v>79985</v>
      </c>
      <c r="BR5" s="2">
        <v>80456</v>
      </c>
      <c r="BS5" s="2">
        <v>80928</v>
      </c>
      <c r="BT5" s="2">
        <v>81381</v>
      </c>
      <c r="BU5" s="2">
        <v>81822</v>
      </c>
      <c r="BV5" s="2">
        <v>82235</v>
      </c>
      <c r="BW5" s="2">
        <v>82624</v>
      </c>
      <c r="BX5" s="2">
        <v>82978</v>
      </c>
      <c r="BY5" s="2">
        <v>83317</v>
      </c>
      <c r="BZ5" s="2">
        <v>83599</v>
      </c>
      <c r="CA5" s="2">
        <v>83859</v>
      </c>
      <c r="CB5" s="2">
        <v>84080</v>
      </c>
      <c r="CC5" s="2">
        <v>84261</v>
      </c>
      <c r="CD5" s="2">
        <v>84410</v>
      </c>
    </row>
    <row r="6" spans="1:83" x14ac:dyDescent="0.25">
      <c r="A6" s="2" t="str">
        <f>"1 jaar"</f>
        <v>1 jaar</v>
      </c>
      <c r="B6" s="2">
        <v>67518</v>
      </c>
      <c r="C6" s="2">
        <v>69914</v>
      </c>
      <c r="D6" s="2">
        <v>70936</v>
      </c>
      <c r="E6" s="2">
        <v>70495</v>
      </c>
      <c r="F6" s="2">
        <v>68583</v>
      </c>
      <c r="G6" s="2">
        <v>65428</v>
      </c>
      <c r="H6" s="2">
        <v>64766</v>
      </c>
      <c r="I6" s="2">
        <v>64691</v>
      </c>
      <c r="J6" s="2">
        <v>64692</v>
      </c>
      <c r="K6" s="2">
        <v>63190</v>
      </c>
      <c r="L6" s="2">
        <v>62117</v>
      </c>
      <c r="M6" s="2">
        <v>62147</v>
      </c>
      <c r="N6" s="2">
        <v>60792</v>
      </c>
      <c r="O6" s="2">
        <v>60331</v>
      </c>
      <c r="P6" s="2">
        <v>60814</v>
      </c>
      <c r="Q6" s="2">
        <v>63365</v>
      </c>
      <c r="R6" s="2">
        <v>65052</v>
      </c>
      <c r="S6" s="2">
        <v>66730</v>
      </c>
      <c r="T6" s="2">
        <v>68027</v>
      </c>
      <c r="U6" s="2">
        <v>70344</v>
      </c>
      <c r="V6" s="2">
        <v>69918</v>
      </c>
      <c r="W6" s="2">
        <v>71170</v>
      </c>
      <c r="X6" s="2">
        <v>70255</v>
      </c>
      <c r="Y6" s="2">
        <v>69334</v>
      </c>
      <c r="Z6" s="2">
        <v>68204</v>
      </c>
      <c r="AA6" s="2">
        <v>68304</v>
      </c>
      <c r="AB6" s="2">
        <v>66763</v>
      </c>
      <c r="AC6" s="2">
        <v>67181</v>
      </c>
      <c r="AD6" s="2">
        <v>65712</v>
      </c>
      <c r="AE6" s="2">
        <v>65962</v>
      </c>
      <c r="AF6" s="2">
        <v>66941</v>
      </c>
      <c r="AG6" s="2">
        <v>67837</v>
      </c>
      <c r="AH6" s="2">
        <v>68603</v>
      </c>
      <c r="AI6" s="2">
        <v>69262</v>
      </c>
      <c r="AJ6" s="2">
        <v>69782</v>
      </c>
      <c r="AK6" s="2">
        <v>70235</v>
      </c>
      <c r="AL6" s="2">
        <v>70674</v>
      </c>
      <c r="AM6" s="2">
        <v>71150</v>
      </c>
      <c r="AN6" s="2">
        <v>71673</v>
      </c>
      <c r="AO6" s="2">
        <v>72320</v>
      </c>
      <c r="AP6" s="2">
        <v>73170</v>
      </c>
      <c r="AQ6" s="2">
        <v>74211</v>
      </c>
      <c r="AR6" s="2">
        <v>74383</v>
      </c>
      <c r="AS6" s="2">
        <v>74686</v>
      </c>
      <c r="AT6" s="2">
        <v>75112</v>
      </c>
      <c r="AU6" s="2">
        <v>75603</v>
      </c>
      <c r="AV6" s="2">
        <v>76116</v>
      </c>
      <c r="AW6" s="2">
        <v>76620</v>
      </c>
      <c r="AX6" s="2">
        <v>77058</v>
      </c>
      <c r="AY6" s="2">
        <v>77386</v>
      </c>
      <c r="AZ6" s="2">
        <v>77621</v>
      </c>
      <c r="BA6" s="2">
        <v>77754</v>
      </c>
      <c r="BB6" s="2">
        <v>77779</v>
      </c>
      <c r="BC6" s="2">
        <v>77731</v>
      </c>
      <c r="BD6" s="2">
        <v>77644</v>
      </c>
      <c r="BE6" s="2">
        <v>77536</v>
      </c>
      <c r="BF6" s="2">
        <v>77460</v>
      </c>
      <c r="BG6" s="2">
        <v>77445</v>
      </c>
      <c r="BH6" s="2">
        <v>77476</v>
      </c>
      <c r="BI6" s="2">
        <v>77596</v>
      </c>
      <c r="BJ6" s="2">
        <v>77783</v>
      </c>
      <c r="BK6" s="2">
        <v>78033</v>
      </c>
      <c r="BL6" s="2">
        <v>78335</v>
      </c>
      <c r="BM6" s="2">
        <v>78685</v>
      </c>
      <c r="BN6" s="2">
        <v>79078</v>
      </c>
      <c r="BO6" s="2">
        <v>79495</v>
      </c>
      <c r="BP6" s="2">
        <v>79934</v>
      </c>
      <c r="BQ6" s="2">
        <v>80390</v>
      </c>
      <c r="BR6" s="2">
        <v>80865</v>
      </c>
      <c r="BS6" s="2">
        <v>81338</v>
      </c>
      <c r="BT6" s="2">
        <v>81810</v>
      </c>
      <c r="BU6" s="2">
        <v>82273</v>
      </c>
      <c r="BV6" s="2">
        <v>82716</v>
      </c>
      <c r="BW6" s="2">
        <v>83125</v>
      </c>
      <c r="BX6" s="2">
        <v>83523</v>
      </c>
      <c r="BY6" s="2">
        <v>83877</v>
      </c>
      <c r="BZ6" s="2">
        <v>84217</v>
      </c>
      <c r="CA6" s="2">
        <v>84505</v>
      </c>
      <c r="CB6" s="2">
        <v>84766</v>
      </c>
      <c r="CC6" s="2">
        <v>84997</v>
      </c>
      <c r="CD6" s="2">
        <v>85171</v>
      </c>
    </row>
    <row r="7" spans="1:83" x14ac:dyDescent="0.25">
      <c r="A7" s="2" t="str">
        <f>"2 jaar"</f>
        <v>2 jaar</v>
      </c>
      <c r="B7" s="2">
        <v>66940</v>
      </c>
      <c r="C7" s="2">
        <v>67981</v>
      </c>
      <c r="D7" s="2">
        <v>70409</v>
      </c>
      <c r="E7" s="2">
        <v>71292</v>
      </c>
      <c r="F7" s="2">
        <v>70799</v>
      </c>
      <c r="G7" s="2">
        <v>68781</v>
      </c>
      <c r="H7" s="2">
        <v>65717</v>
      </c>
      <c r="I7" s="2">
        <v>65099</v>
      </c>
      <c r="J7" s="2">
        <v>65009</v>
      </c>
      <c r="K7" s="2">
        <v>64950</v>
      </c>
      <c r="L7" s="2">
        <v>63437</v>
      </c>
      <c r="M7" s="2">
        <v>62448</v>
      </c>
      <c r="N7" s="2">
        <v>62572</v>
      </c>
      <c r="O7" s="2">
        <v>61222</v>
      </c>
      <c r="P7" s="2">
        <v>60860</v>
      </c>
      <c r="Q7" s="2">
        <v>61506</v>
      </c>
      <c r="R7" s="2">
        <v>64201</v>
      </c>
      <c r="S7" s="2">
        <v>65658</v>
      </c>
      <c r="T7" s="2">
        <v>67552</v>
      </c>
      <c r="U7" s="2">
        <v>68838</v>
      </c>
      <c r="V7" s="2">
        <v>71286</v>
      </c>
      <c r="W7" s="2">
        <v>70806</v>
      </c>
      <c r="X7" s="2">
        <v>71797</v>
      </c>
      <c r="Y7" s="2">
        <v>70943</v>
      </c>
      <c r="Z7" s="2">
        <v>70156</v>
      </c>
      <c r="AA7" s="2">
        <v>69055</v>
      </c>
      <c r="AB7" s="2">
        <v>69245</v>
      </c>
      <c r="AC7" s="2">
        <v>67701</v>
      </c>
      <c r="AD7" s="2">
        <v>68065</v>
      </c>
      <c r="AE7" s="2">
        <v>66595</v>
      </c>
      <c r="AF7" s="2">
        <v>66853</v>
      </c>
      <c r="AG7" s="2">
        <v>67804</v>
      </c>
      <c r="AH7" s="2">
        <v>68670</v>
      </c>
      <c r="AI7" s="2">
        <v>69416</v>
      </c>
      <c r="AJ7" s="2">
        <v>70060</v>
      </c>
      <c r="AK7" s="2">
        <v>70549</v>
      </c>
      <c r="AL7" s="2">
        <v>70979</v>
      </c>
      <c r="AM7" s="2">
        <v>71412</v>
      </c>
      <c r="AN7" s="2">
        <v>71884</v>
      </c>
      <c r="AO7" s="2">
        <v>72418</v>
      </c>
      <c r="AP7" s="2">
        <v>73068</v>
      </c>
      <c r="AQ7" s="2">
        <v>73933</v>
      </c>
      <c r="AR7" s="2">
        <v>74985</v>
      </c>
      <c r="AS7" s="2">
        <v>75169</v>
      </c>
      <c r="AT7" s="2">
        <v>75475</v>
      </c>
      <c r="AU7" s="2">
        <v>75901</v>
      </c>
      <c r="AV7" s="2">
        <v>76392</v>
      </c>
      <c r="AW7" s="2">
        <v>76912</v>
      </c>
      <c r="AX7" s="2">
        <v>77421</v>
      </c>
      <c r="AY7" s="2">
        <v>77848</v>
      </c>
      <c r="AZ7" s="2">
        <v>78184</v>
      </c>
      <c r="BA7" s="2">
        <v>78424</v>
      </c>
      <c r="BB7" s="2">
        <v>78559</v>
      </c>
      <c r="BC7" s="2">
        <v>78579</v>
      </c>
      <c r="BD7" s="2">
        <v>78530</v>
      </c>
      <c r="BE7" s="2">
        <v>78446</v>
      </c>
      <c r="BF7" s="2">
        <v>78335</v>
      </c>
      <c r="BG7" s="2">
        <v>78255</v>
      </c>
      <c r="BH7" s="2">
        <v>78241</v>
      </c>
      <c r="BI7" s="2">
        <v>78269</v>
      </c>
      <c r="BJ7" s="2">
        <v>78391</v>
      </c>
      <c r="BK7" s="2">
        <v>78580</v>
      </c>
      <c r="BL7" s="2">
        <v>78833</v>
      </c>
      <c r="BM7" s="2">
        <v>79140</v>
      </c>
      <c r="BN7" s="2">
        <v>79493</v>
      </c>
      <c r="BO7" s="2">
        <v>79889</v>
      </c>
      <c r="BP7" s="2">
        <v>80302</v>
      </c>
      <c r="BQ7" s="2">
        <v>80746</v>
      </c>
      <c r="BR7" s="2">
        <v>81204</v>
      </c>
      <c r="BS7" s="2">
        <v>81684</v>
      </c>
      <c r="BT7" s="2">
        <v>82153</v>
      </c>
      <c r="BU7" s="2">
        <v>82634</v>
      </c>
      <c r="BV7" s="2">
        <v>83094</v>
      </c>
      <c r="BW7" s="2">
        <v>83542</v>
      </c>
      <c r="BX7" s="2">
        <v>83956</v>
      </c>
      <c r="BY7" s="2">
        <v>84357</v>
      </c>
      <c r="BZ7" s="2">
        <v>84708</v>
      </c>
      <c r="CA7" s="2">
        <v>85049</v>
      </c>
      <c r="CB7" s="2">
        <v>85342</v>
      </c>
      <c r="CC7" s="2">
        <v>85604</v>
      </c>
      <c r="CD7" s="2">
        <v>85834</v>
      </c>
    </row>
    <row r="8" spans="1:83" x14ac:dyDescent="0.25">
      <c r="A8" s="2" t="str">
        <f>"3 jaar"</f>
        <v>3 jaar</v>
      </c>
      <c r="B8" s="2">
        <v>66364</v>
      </c>
      <c r="C8" s="2">
        <v>67273</v>
      </c>
      <c r="D8" s="2">
        <v>68326</v>
      </c>
      <c r="E8" s="2">
        <v>70745</v>
      </c>
      <c r="F8" s="2">
        <v>71584</v>
      </c>
      <c r="G8" s="2">
        <v>71032</v>
      </c>
      <c r="H8" s="2">
        <v>69014</v>
      </c>
      <c r="I8" s="2">
        <v>65836</v>
      </c>
      <c r="J8" s="2">
        <v>65301</v>
      </c>
      <c r="K8" s="2">
        <v>65295</v>
      </c>
      <c r="L8" s="2">
        <v>65129</v>
      </c>
      <c r="M8" s="2">
        <v>63764</v>
      </c>
      <c r="N8" s="2">
        <v>62862</v>
      </c>
      <c r="O8" s="2">
        <v>63107</v>
      </c>
      <c r="P8" s="2">
        <v>61680</v>
      </c>
      <c r="Q8" s="2">
        <v>61500</v>
      </c>
      <c r="R8" s="2">
        <v>62189</v>
      </c>
      <c r="S8" s="2">
        <v>64859</v>
      </c>
      <c r="T8" s="2">
        <v>66373</v>
      </c>
      <c r="U8" s="2">
        <v>68275</v>
      </c>
      <c r="V8" s="2">
        <v>69678</v>
      </c>
      <c r="W8" s="2">
        <v>72008</v>
      </c>
      <c r="X8" s="2">
        <v>71426</v>
      </c>
      <c r="Y8" s="2">
        <v>72443</v>
      </c>
      <c r="Z8" s="2">
        <v>71568</v>
      </c>
      <c r="AA8" s="2">
        <v>70896</v>
      </c>
      <c r="AB8" s="2">
        <v>69887</v>
      </c>
      <c r="AC8" s="2">
        <v>70105</v>
      </c>
      <c r="AD8" s="2">
        <v>68472</v>
      </c>
      <c r="AE8" s="2">
        <v>68840</v>
      </c>
      <c r="AF8" s="2">
        <v>67371</v>
      </c>
      <c r="AG8" s="2">
        <v>67610</v>
      </c>
      <c r="AH8" s="2">
        <v>68537</v>
      </c>
      <c r="AI8" s="2">
        <v>69378</v>
      </c>
      <c r="AJ8" s="2">
        <v>70101</v>
      </c>
      <c r="AK8" s="2">
        <v>70718</v>
      </c>
      <c r="AL8" s="2">
        <v>71197</v>
      </c>
      <c r="AM8" s="2">
        <v>71614</v>
      </c>
      <c r="AN8" s="2">
        <v>72042</v>
      </c>
      <c r="AO8" s="2">
        <v>72514</v>
      </c>
      <c r="AP8" s="2">
        <v>73040</v>
      </c>
      <c r="AQ8" s="2">
        <v>73696</v>
      </c>
      <c r="AR8" s="2">
        <v>74563</v>
      </c>
      <c r="AS8" s="2">
        <v>75618</v>
      </c>
      <c r="AT8" s="2">
        <v>75819</v>
      </c>
      <c r="AU8" s="2">
        <v>76129</v>
      </c>
      <c r="AV8" s="2">
        <v>76555</v>
      </c>
      <c r="AW8" s="2">
        <v>77050</v>
      </c>
      <c r="AX8" s="2">
        <v>77579</v>
      </c>
      <c r="AY8" s="2">
        <v>78083</v>
      </c>
      <c r="AZ8" s="2">
        <v>78512</v>
      </c>
      <c r="BA8" s="2">
        <v>78844</v>
      </c>
      <c r="BB8" s="2">
        <v>79082</v>
      </c>
      <c r="BC8" s="2">
        <v>79212</v>
      </c>
      <c r="BD8" s="2">
        <v>79238</v>
      </c>
      <c r="BE8" s="2">
        <v>79185</v>
      </c>
      <c r="BF8" s="2">
        <v>79111</v>
      </c>
      <c r="BG8" s="2">
        <v>79002</v>
      </c>
      <c r="BH8" s="2">
        <v>78920</v>
      </c>
      <c r="BI8" s="2">
        <v>78909</v>
      </c>
      <c r="BJ8" s="2">
        <v>78941</v>
      </c>
      <c r="BK8" s="2">
        <v>79057</v>
      </c>
      <c r="BL8" s="2">
        <v>79244</v>
      </c>
      <c r="BM8" s="2">
        <v>79501</v>
      </c>
      <c r="BN8" s="2">
        <v>79804</v>
      </c>
      <c r="BO8" s="2">
        <v>80158</v>
      </c>
      <c r="BP8" s="2">
        <v>80553</v>
      </c>
      <c r="BQ8" s="2">
        <v>80967</v>
      </c>
      <c r="BR8" s="2">
        <v>81406</v>
      </c>
      <c r="BS8" s="2">
        <v>81873</v>
      </c>
      <c r="BT8" s="2">
        <v>82356</v>
      </c>
      <c r="BU8" s="2">
        <v>82819</v>
      </c>
      <c r="BV8" s="2">
        <v>83303</v>
      </c>
      <c r="BW8" s="2">
        <v>83765</v>
      </c>
      <c r="BX8" s="2">
        <v>84214</v>
      </c>
      <c r="BY8" s="2">
        <v>84627</v>
      </c>
      <c r="BZ8" s="2">
        <v>85033</v>
      </c>
      <c r="CA8" s="2">
        <v>85384</v>
      </c>
      <c r="CB8" s="2">
        <v>85723</v>
      </c>
      <c r="CC8" s="2">
        <v>86019</v>
      </c>
      <c r="CD8" s="2">
        <v>86282</v>
      </c>
    </row>
    <row r="9" spans="1:83" x14ac:dyDescent="0.25">
      <c r="A9" s="2" t="str">
        <f>"4 jaar"</f>
        <v>4 jaar</v>
      </c>
      <c r="B9" s="2">
        <v>66405</v>
      </c>
      <c r="C9" s="2">
        <v>66580</v>
      </c>
      <c r="D9" s="2">
        <v>67606</v>
      </c>
      <c r="E9" s="2">
        <v>68579</v>
      </c>
      <c r="F9" s="2">
        <v>70961</v>
      </c>
      <c r="G9" s="2">
        <v>71763</v>
      </c>
      <c r="H9" s="2">
        <v>71213</v>
      </c>
      <c r="I9" s="2">
        <v>69125</v>
      </c>
      <c r="J9" s="2">
        <v>66053</v>
      </c>
      <c r="K9" s="2">
        <v>65562</v>
      </c>
      <c r="L9" s="2">
        <v>65393</v>
      </c>
      <c r="M9" s="2">
        <v>65542</v>
      </c>
      <c r="N9" s="2">
        <v>64108</v>
      </c>
      <c r="O9" s="2">
        <v>63233</v>
      </c>
      <c r="P9" s="2">
        <v>63499</v>
      </c>
      <c r="Q9" s="2">
        <v>62319</v>
      </c>
      <c r="R9" s="2">
        <v>62042</v>
      </c>
      <c r="S9" s="2">
        <v>62864</v>
      </c>
      <c r="T9" s="2">
        <v>65458</v>
      </c>
      <c r="U9" s="2">
        <v>66933</v>
      </c>
      <c r="V9" s="2">
        <v>69076</v>
      </c>
      <c r="W9" s="2">
        <v>70355</v>
      </c>
      <c r="X9" s="2">
        <v>72596</v>
      </c>
      <c r="Y9" s="2">
        <v>72044</v>
      </c>
      <c r="Z9" s="2">
        <v>73021</v>
      </c>
      <c r="AA9" s="2">
        <v>72261</v>
      </c>
      <c r="AB9" s="2">
        <v>71683</v>
      </c>
      <c r="AC9" s="2">
        <v>70663</v>
      </c>
      <c r="AD9" s="2">
        <v>70828</v>
      </c>
      <c r="AE9" s="2">
        <v>69215</v>
      </c>
      <c r="AF9" s="2">
        <v>69580</v>
      </c>
      <c r="AG9" s="2">
        <v>68079</v>
      </c>
      <c r="AH9" s="2">
        <v>68289</v>
      </c>
      <c r="AI9" s="2">
        <v>69197</v>
      </c>
      <c r="AJ9" s="2">
        <v>70023</v>
      </c>
      <c r="AK9" s="2">
        <v>70728</v>
      </c>
      <c r="AL9" s="2">
        <v>71331</v>
      </c>
      <c r="AM9" s="2">
        <v>71799</v>
      </c>
      <c r="AN9" s="2">
        <v>72213</v>
      </c>
      <c r="AO9" s="2">
        <v>72644</v>
      </c>
      <c r="AP9" s="2">
        <v>73112</v>
      </c>
      <c r="AQ9" s="2">
        <v>73641</v>
      </c>
      <c r="AR9" s="2">
        <v>74300</v>
      </c>
      <c r="AS9" s="2">
        <v>75177</v>
      </c>
      <c r="AT9" s="2">
        <v>76251</v>
      </c>
      <c r="AU9" s="2">
        <v>76448</v>
      </c>
      <c r="AV9" s="2">
        <v>76760</v>
      </c>
      <c r="AW9" s="2">
        <v>77186</v>
      </c>
      <c r="AX9" s="2">
        <v>77679</v>
      </c>
      <c r="AY9" s="2">
        <v>78210</v>
      </c>
      <c r="AZ9" s="2">
        <v>78718</v>
      </c>
      <c r="BA9" s="2">
        <v>79144</v>
      </c>
      <c r="BB9" s="2">
        <v>79480</v>
      </c>
      <c r="BC9" s="2">
        <v>79720</v>
      </c>
      <c r="BD9" s="2">
        <v>79847</v>
      </c>
      <c r="BE9" s="2">
        <v>79879</v>
      </c>
      <c r="BF9" s="2">
        <v>79826</v>
      </c>
      <c r="BG9" s="2">
        <v>79747</v>
      </c>
      <c r="BH9" s="2">
        <v>79638</v>
      </c>
      <c r="BI9" s="2">
        <v>79555</v>
      </c>
      <c r="BJ9" s="2">
        <v>79543</v>
      </c>
      <c r="BK9" s="2">
        <v>79575</v>
      </c>
      <c r="BL9" s="2">
        <v>79698</v>
      </c>
      <c r="BM9" s="2">
        <v>79881</v>
      </c>
      <c r="BN9" s="2">
        <v>80146</v>
      </c>
      <c r="BO9" s="2">
        <v>80446</v>
      </c>
      <c r="BP9" s="2">
        <v>80806</v>
      </c>
      <c r="BQ9" s="2">
        <v>81198</v>
      </c>
      <c r="BR9" s="2">
        <v>81611</v>
      </c>
      <c r="BS9" s="2">
        <v>82048</v>
      </c>
      <c r="BT9" s="2">
        <v>82524</v>
      </c>
      <c r="BU9" s="2">
        <v>83010</v>
      </c>
      <c r="BV9" s="2">
        <v>83475</v>
      </c>
      <c r="BW9" s="2">
        <v>83960</v>
      </c>
      <c r="BX9" s="2">
        <v>84419</v>
      </c>
      <c r="BY9" s="2">
        <v>84866</v>
      </c>
      <c r="BZ9" s="2">
        <v>85288</v>
      </c>
      <c r="CA9" s="2">
        <v>85697</v>
      </c>
      <c r="CB9" s="2">
        <v>86046</v>
      </c>
      <c r="CC9" s="2">
        <v>86387</v>
      </c>
      <c r="CD9" s="2">
        <v>86685</v>
      </c>
    </row>
    <row r="10" spans="1:83" x14ac:dyDescent="0.25">
      <c r="A10" s="2" t="str">
        <f>"5 jaar"</f>
        <v>5 jaar</v>
      </c>
      <c r="B10" s="2">
        <v>65035</v>
      </c>
      <c r="C10" s="2">
        <v>66642</v>
      </c>
      <c r="D10" s="2">
        <v>66892</v>
      </c>
      <c r="E10" s="2">
        <v>67835</v>
      </c>
      <c r="F10" s="2">
        <v>68766</v>
      </c>
      <c r="G10" s="2">
        <v>71115</v>
      </c>
      <c r="H10" s="2">
        <v>72014</v>
      </c>
      <c r="I10" s="2">
        <v>71362</v>
      </c>
      <c r="J10" s="2">
        <v>69295</v>
      </c>
      <c r="K10" s="2">
        <v>66236</v>
      </c>
      <c r="L10" s="2">
        <v>65660</v>
      </c>
      <c r="M10" s="2">
        <v>65719</v>
      </c>
      <c r="N10" s="2">
        <v>65862</v>
      </c>
      <c r="O10" s="2">
        <v>64535</v>
      </c>
      <c r="P10" s="2">
        <v>63643</v>
      </c>
      <c r="Q10" s="2">
        <v>64118</v>
      </c>
      <c r="R10" s="2">
        <v>62864</v>
      </c>
      <c r="S10" s="2">
        <v>62622</v>
      </c>
      <c r="T10" s="2">
        <v>63433</v>
      </c>
      <c r="U10" s="2">
        <v>66124</v>
      </c>
      <c r="V10" s="2">
        <v>67732</v>
      </c>
      <c r="W10" s="2">
        <v>69759</v>
      </c>
      <c r="X10" s="2">
        <v>70831</v>
      </c>
      <c r="Y10" s="2">
        <v>73035</v>
      </c>
      <c r="Z10" s="2">
        <v>72619</v>
      </c>
      <c r="AA10" s="2">
        <v>73660</v>
      </c>
      <c r="AB10" s="2">
        <v>73013</v>
      </c>
      <c r="AC10" s="2">
        <v>72529</v>
      </c>
      <c r="AD10" s="2">
        <v>71406</v>
      </c>
      <c r="AE10" s="2">
        <v>71580</v>
      </c>
      <c r="AF10" s="2">
        <v>69982</v>
      </c>
      <c r="AG10" s="2">
        <v>70321</v>
      </c>
      <c r="AH10" s="2">
        <v>68784</v>
      </c>
      <c r="AI10" s="2">
        <v>68977</v>
      </c>
      <c r="AJ10" s="2">
        <v>69849</v>
      </c>
      <c r="AK10" s="2">
        <v>70663</v>
      </c>
      <c r="AL10" s="2">
        <v>71345</v>
      </c>
      <c r="AM10" s="2">
        <v>71946</v>
      </c>
      <c r="AN10" s="2">
        <v>72407</v>
      </c>
      <c r="AO10" s="2">
        <v>72825</v>
      </c>
      <c r="AP10" s="2">
        <v>73254</v>
      </c>
      <c r="AQ10" s="2">
        <v>73729</v>
      </c>
      <c r="AR10" s="2">
        <v>74262</v>
      </c>
      <c r="AS10" s="2">
        <v>74925</v>
      </c>
      <c r="AT10" s="2">
        <v>75809</v>
      </c>
      <c r="AU10" s="2">
        <v>76889</v>
      </c>
      <c r="AV10" s="2">
        <v>77081</v>
      </c>
      <c r="AW10" s="2">
        <v>77394</v>
      </c>
      <c r="AX10" s="2">
        <v>77825</v>
      </c>
      <c r="AY10" s="2">
        <v>78316</v>
      </c>
      <c r="AZ10" s="2">
        <v>78850</v>
      </c>
      <c r="BA10" s="2">
        <v>79359</v>
      </c>
      <c r="BB10" s="2">
        <v>79786</v>
      </c>
      <c r="BC10" s="2">
        <v>80122</v>
      </c>
      <c r="BD10" s="2">
        <v>80368</v>
      </c>
      <c r="BE10" s="2">
        <v>80491</v>
      </c>
      <c r="BF10" s="2">
        <v>80520</v>
      </c>
      <c r="BG10" s="2">
        <v>80467</v>
      </c>
      <c r="BH10" s="2">
        <v>80387</v>
      </c>
      <c r="BI10" s="2">
        <v>80279</v>
      </c>
      <c r="BJ10" s="2">
        <v>80191</v>
      </c>
      <c r="BK10" s="2">
        <v>80180</v>
      </c>
      <c r="BL10" s="2">
        <v>80213</v>
      </c>
      <c r="BM10" s="2">
        <v>80335</v>
      </c>
      <c r="BN10" s="2">
        <v>80523</v>
      </c>
      <c r="BO10" s="2">
        <v>80786</v>
      </c>
      <c r="BP10" s="2">
        <v>81091</v>
      </c>
      <c r="BQ10" s="2">
        <v>81457</v>
      </c>
      <c r="BR10" s="2">
        <v>81849</v>
      </c>
      <c r="BS10" s="2">
        <v>82260</v>
      </c>
      <c r="BT10" s="2">
        <v>82699</v>
      </c>
      <c r="BU10" s="2">
        <v>83176</v>
      </c>
      <c r="BV10" s="2">
        <v>83667</v>
      </c>
      <c r="BW10" s="2">
        <v>84133</v>
      </c>
      <c r="BX10" s="2">
        <v>84616</v>
      </c>
      <c r="BY10" s="2">
        <v>85076</v>
      </c>
      <c r="BZ10" s="2">
        <v>85521</v>
      </c>
      <c r="CA10" s="2">
        <v>85946</v>
      </c>
      <c r="CB10" s="2">
        <v>86356</v>
      </c>
      <c r="CC10" s="2">
        <v>86708</v>
      </c>
      <c r="CD10" s="2">
        <v>87048</v>
      </c>
    </row>
    <row r="11" spans="1:83" x14ac:dyDescent="0.25">
      <c r="A11" s="2" t="str">
        <f>"6 jaar"</f>
        <v>6 jaar</v>
      </c>
      <c r="B11" s="2">
        <v>66592</v>
      </c>
      <c r="C11" s="2">
        <v>65263</v>
      </c>
      <c r="D11" s="2">
        <v>66924</v>
      </c>
      <c r="E11" s="2">
        <v>67103</v>
      </c>
      <c r="F11" s="2">
        <v>68086</v>
      </c>
      <c r="G11" s="2">
        <v>68868</v>
      </c>
      <c r="H11" s="2">
        <v>71310</v>
      </c>
      <c r="I11" s="2">
        <v>72126</v>
      </c>
      <c r="J11" s="2">
        <v>71555</v>
      </c>
      <c r="K11" s="2">
        <v>69517</v>
      </c>
      <c r="L11" s="2">
        <v>66327</v>
      </c>
      <c r="M11" s="2">
        <v>65907</v>
      </c>
      <c r="N11" s="2">
        <v>66023</v>
      </c>
      <c r="O11" s="2">
        <v>66212</v>
      </c>
      <c r="P11" s="2">
        <v>64896</v>
      </c>
      <c r="Q11" s="2">
        <v>64172</v>
      </c>
      <c r="R11" s="2">
        <v>64587</v>
      </c>
      <c r="S11" s="2">
        <v>63477</v>
      </c>
      <c r="T11" s="2">
        <v>63186</v>
      </c>
      <c r="U11" s="2">
        <v>63985</v>
      </c>
      <c r="V11" s="2">
        <v>66829</v>
      </c>
      <c r="W11" s="2">
        <v>68208</v>
      </c>
      <c r="X11" s="2">
        <v>70218</v>
      </c>
      <c r="Y11" s="2">
        <v>71308</v>
      </c>
      <c r="Z11" s="2">
        <v>73521</v>
      </c>
      <c r="AA11" s="2">
        <v>73261</v>
      </c>
      <c r="AB11" s="2">
        <v>74293</v>
      </c>
      <c r="AC11" s="2">
        <v>73768</v>
      </c>
      <c r="AD11" s="2">
        <v>73206</v>
      </c>
      <c r="AE11" s="2">
        <v>72097</v>
      </c>
      <c r="AF11" s="2">
        <v>72279</v>
      </c>
      <c r="AG11" s="2">
        <v>70658</v>
      </c>
      <c r="AH11" s="2">
        <v>70968</v>
      </c>
      <c r="AI11" s="2">
        <v>69406</v>
      </c>
      <c r="AJ11" s="2">
        <v>69575</v>
      </c>
      <c r="AK11" s="2">
        <v>70431</v>
      </c>
      <c r="AL11" s="2">
        <v>71230</v>
      </c>
      <c r="AM11" s="2">
        <v>71903</v>
      </c>
      <c r="AN11" s="2">
        <v>72500</v>
      </c>
      <c r="AO11" s="2">
        <v>72956</v>
      </c>
      <c r="AP11" s="2">
        <v>73367</v>
      </c>
      <c r="AQ11" s="2">
        <v>73801</v>
      </c>
      <c r="AR11" s="2">
        <v>74279</v>
      </c>
      <c r="AS11" s="2">
        <v>74818</v>
      </c>
      <c r="AT11" s="2">
        <v>75484</v>
      </c>
      <c r="AU11" s="2">
        <v>76377</v>
      </c>
      <c r="AV11" s="2">
        <v>77464</v>
      </c>
      <c r="AW11" s="2">
        <v>77652</v>
      </c>
      <c r="AX11" s="2">
        <v>77966</v>
      </c>
      <c r="AY11" s="2">
        <v>78403</v>
      </c>
      <c r="AZ11" s="2">
        <v>78887</v>
      </c>
      <c r="BA11" s="2">
        <v>79426</v>
      </c>
      <c r="BB11" s="2">
        <v>79938</v>
      </c>
      <c r="BC11" s="2">
        <v>80365</v>
      </c>
      <c r="BD11" s="2">
        <v>80705</v>
      </c>
      <c r="BE11" s="2">
        <v>80950</v>
      </c>
      <c r="BF11" s="2">
        <v>81070</v>
      </c>
      <c r="BG11" s="2">
        <v>81101</v>
      </c>
      <c r="BH11" s="2">
        <v>81048</v>
      </c>
      <c r="BI11" s="2">
        <v>80970</v>
      </c>
      <c r="BJ11" s="2">
        <v>80860</v>
      </c>
      <c r="BK11" s="2">
        <v>80772</v>
      </c>
      <c r="BL11" s="2">
        <v>80766</v>
      </c>
      <c r="BM11" s="2">
        <v>80790</v>
      </c>
      <c r="BN11" s="2">
        <v>80912</v>
      </c>
      <c r="BO11" s="2">
        <v>81104</v>
      </c>
      <c r="BP11" s="2">
        <v>81369</v>
      </c>
      <c r="BQ11" s="2">
        <v>81669</v>
      </c>
      <c r="BR11" s="2">
        <v>82037</v>
      </c>
      <c r="BS11" s="2">
        <v>82436</v>
      </c>
      <c r="BT11" s="2">
        <v>82846</v>
      </c>
      <c r="BU11" s="2">
        <v>83292</v>
      </c>
      <c r="BV11" s="2">
        <v>83765</v>
      </c>
      <c r="BW11" s="2">
        <v>84260</v>
      </c>
      <c r="BX11" s="2">
        <v>84725</v>
      </c>
      <c r="BY11" s="2">
        <v>85212</v>
      </c>
      <c r="BZ11" s="2">
        <v>85671</v>
      </c>
      <c r="CA11" s="2">
        <v>86118</v>
      </c>
      <c r="CB11" s="2">
        <v>86549</v>
      </c>
      <c r="CC11" s="2">
        <v>86963</v>
      </c>
      <c r="CD11" s="2">
        <v>87319</v>
      </c>
    </row>
    <row r="12" spans="1:83" x14ac:dyDescent="0.25">
      <c r="A12" s="2" t="str">
        <f>"7 jaar"</f>
        <v>7 jaar</v>
      </c>
      <c r="B12" s="2">
        <v>68684</v>
      </c>
      <c r="C12" s="2">
        <v>66756</v>
      </c>
      <c r="D12" s="2">
        <v>65562</v>
      </c>
      <c r="E12" s="2">
        <v>67116</v>
      </c>
      <c r="F12" s="2">
        <v>67269</v>
      </c>
      <c r="G12" s="2">
        <v>68290</v>
      </c>
      <c r="H12" s="2">
        <v>69055</v>
      </c>
      <c r="I12" s="2">
        <v>71458</v>
      </c>
      <c r="J12" s="2">
        <v>72270</v>
      </c>
      <c r="K12" s="2">
        <v>71745</v>
      </c>
      <c r="L12" s="2">
        <v>69581</v>
      </c>
      <c r="M12" s="2">
        <v>66657</v>
      </c>
      <c r="N12" s="2">
        <v>66237</v>
      </c>
      <c r="O12" s="2">
        <v>66354</v>
      </c>
      <c r="P12" s="2">
        <v>66587</v>
      </c>
      <c r="Q12" s="2">
        <v>65398</v>
      </c>
      <c r="R12" s="2">
        <v>64581</v>
      </c>
      <c r="S12" s="2">
        <v>65083</v>
      </c>
      <c r="T12" s="2">
        <v>63909</v>
      </c>
      <c r="U12" s="2">
        <v>63784</v>
      </c>
      <c r="V12" s="2">
        <v>64708</v>
      </c>
      <c r="W12" s="2">
        <v>67278</v>
      </c>
      <c r="X12" s="2">
        <v>68579</v>
      </c>
      <c r="Y12" s="2">
        <v>70566</v>
      </c>
      <c r="Z12" s="2">
        <v>71674</v>
      </c>
      <c r="AA12" s="2">
        <v>74134</v>
      </c>
      <c r="AB12" s="2">
        <v>73868</v>
      </c>
      <c r="AC12" s="2">
        <v>74988</v>
      </c>
      <c r="AD12" s="2">
        <v>74427</v>
      </c>
      <c r="AE12" s="2">
        <v>73839</v>
      </c>
      <c r="AF12" s="2">
        <v>72759</v>
      </c>
      <c r="AG12" s="2">
        <v>72905</v>
      </c>
      <c r="AH12" s="2">
        <v>71259</v>
      </c>
      <c r="AI12" s="2">
        <v>71554</v>
      </c>
      <c r="AJ12" s="2">
        <v>69957</v>
      </c>
      <c r="AK12" s="2">
        <v>70110</v>
      </c>
      <c r="AL12" s="2">
        <v>70943</v>
      </c>
      <c r="AM12" s="2">
        <v>71742</v>
      </c>
      <c r="AN12" s="2">
        <v>72414</v>
      </c>
      <c r="AO12" s="2">
        <v>73005</v>
      </c>
      <c r="AP12" s="2">
        <v>73452</v>
      </c>
      <c r="AQ12" s="2">
        <v>73878</v>
      </c>
      <c r="AR12" s="2">
        <v>74312</v>
      </c>
      <c r="AS12" s="2">
        <v>74793</v>
      </c>
      <c r="AT12" s="2">
        <v>75335</v>
      </c>
      <c r="AU12" s="2">
        <v>76009</v>
      </c>
      <c r="AV12" s="2">
        <v>76898</v>
      </c>
      <c r="AW12" s="2">
        <v>77982</v>
      </c>
      <c r="AX12" s="2">
        <v>78177</v>
      </c>
      <c r="AY12" s="2">
        <v>78491</v>
      </c>
      <c r="AZ12" s="2">
        <v>78927</v>
      </c>
      <c r="BA12" s="2">
        <v>79414</v>
      </c>
      <c r="BB12" s="2">
        <v>79953</v>
      </c>
      <c r="BC12" s="2">
        <v>80470</v>
      </c>
      <c r="BD12" s="2">
        <v>80899</v>
      </c>
      <c r="BE12" s="2">
        <v>81234</v>
      </c>
      <c r="BF12" s="2">
        <v>81483</v>
      </c>
      <c r="BG12" s="2">
        <v>81609</v>
      </c>
      <c r="BH12" s="2">
        <v>81635</v>
      </c>
      <c r="BI12" s="2">
        <v>81583</v>
      </c>
      <c r="BJ12" s="2">
        <v>81503</v>
      </c>
      <c r="BK12" s="2">
        <v>81395</v>
      </c>
      <c r="BL12" s="2">
        <v>81307</v>
      </c>
      <c r="BM12" s="2">
        <v>81300</v>
      </c>
      <c r="BN12" s="2">
        <v>81325</v>
      </c>
      <c r="BO12" s="2">
        <v>81446</v>
      </c>
      <c r="BP12" s="2">
        <v>81640</v>
      </c>
      <c r="BQ12" s="2">
        <v>81905</v>
      </c>
      <c r="BR12" s="2">
        <v>82202</v>
      </c>
      <c r="BS12" s="2">
        <v>82567</v>
      </c>
      <c r="BT12" s="2">
        <v>82973</v>
      </c>
      <c r="BU12" s="2">
        <v>83383</v>
      </c>
      <c r="BV12" s="2">
        <v>83834</v>
      </c>
      <c r="BW12" s="2">
        <v>84307</v>
      </c>
      <c r="BX12" s="2">
        <v>84802</v>
      </c>
      <c r="BY12" s="2">
        <v>85270</v>
      </c>
      <c r="BZ12" s="2">
        <v>85758</v>
      </c>
      <c r="CA12" s="2">
        <v>86221</v>
      </c>
      <c r="CB12" s="2">
        <v>86672</v>
      </c>
      <c r="CC12" s="2">
        <v>87101</v>
      </c>
      <c r="CD12" s="2">
        <v>87514</v>
      </c>
    </row>
    <row r="13" spans="1:83" x14ac:dyDescent="0.25">
      <c r="A13" s="2" t="str">
        <f>"8 jaar"</f>
        <v>8 jaar</v>
      </c>
      <c r="B13" s="2">
        <v>70154</v>
      </c>
      <c r="C13" s="2">
        <v>68881</v>
      </c>
      <c r="D13" s="2">
        <v>66976</v>
      </c>
      <c r="E13" s="2">
        <v>65745</v>
      </c>
      <c r="F13" s="2">
        <v>67298</v>
      </c>
      <c r="G13" s="2">
        <v>67354</v>
      </c>
      <c r="H13" s="2">
        <v>68437</v>
      </c>
      <c r="I13" s="2">
        <v>69152</v>
      </c>
      <c r="J13" s="2">
        <v>71602</v>
      </c>
      <c r="K13" s="2">
        <v>72439</v>
      </c>
      <c r="L13" s="2">
        <v>71818</v>
      </c>
      <c r="M13" s="2">
        <v>69891</v>
      </c>
      <c r="N13" s="2">
        <v>66978</v>
      </c>
      <c r="O13" s="2">
        <v>66579</v>
      </c>
      <c r="P13" s="2">
        <v>66773</v>
      </c>
      <c r="Q13" s="2">
        <v>67053</v>
      </c>
      <c r="R13" s="2">
        <v>65901</v>
      </c>
      <c r="S13" s="2">
        <v>65107</v>
      </c>
      <c r="T13" s="2">
        <v>65637</v>
      </c>
      <c r="U13" s="2">
        <v>64495</v>
      </c>
      <c r="V13" s="2">
        <v>64480</v>
      </c>
      <c r="W13" s="2">
        <v>65211</v>
      </c>
      <c r="X13" s="2">
        <v>67650</v>
      </c>
      <c r="Y13" s="2">
        <v>69067</v>
      </c>
      <c r="Z13" s="2">
        <v>71072</v>
      </c>
      <c r="AA13" s="2">
        <v>72196</v>
      </c>
      <c r="AB13" s="2">
        <v>74814</v>
      </c>
      <c r="AC13" s="2">
        <v>74491</v>
      </c>
      <c r="AD13" s="2">
        <v>75618</v>
      </c>
      <c r="AE13" s="2">
        <v>75053</v>
      </c>
      <c r="AF13" s="2">
        <v>74479</v>
      </c>
      <c r="AG13" s="2">
        <v>73358</v>
      </c>
      <c r="AH13" s="2">
        <v>73478</v>
      </c>
      <c r="AI13" s="2">
        <v>71813</v>
      </c>
      <c r="AJ13" s="2">
        <v>72082</v>
      </c>
      <c r="AK13" s="2">
        <v>70468</v>
      </c>
      <c r="AL13" s="2">
        <v>70604</v>
      </c>
      <c r="AM13" s="2">
        <v>71432</v>
      </c>
      <c r="AN13" s="2">
        <v>72232</v>
      </c>
      <c r="AO13" s="2">
        <v>72897</v>
      </c>
      <c r="AP13" s="2">
        <v>73485</v>
      </c>
      <c r="AQ13" s="2">
        <v>73933</v>
      </c>
      <c r="AR13" s="2">
        <v>74362</v>
      </c>
      <c r="AS13" s="2">
        <v>74798</v>
      </c>
      <c r="AT13" s="2">
        <v>75278</v>
      </c>
      <c r="AU13" s="2">
        <v>75826</v>
      </c>
      <c r="AV13" s="2">
        <v>76504</v>
      </c>
      <c r="AW13" s="2">
        <v>77397</v>
      </c>
      <c r="AX13" s="2">
        <v>78484</v>
      </c>
      <c r="AY13" s="2">
        <v>78685</v>
      </c>
      <c r="AZ13" s="2">
        <v>78998</v>
      </c>
      <c r="BA13" s="2">
        <v>79435</v>
      </c>
      <c r="BB13" s="2">
        <v>79922</v>
      </c>
      <c r="BC13" s="2">
        <v>80456</v>
      </c>
      <c r="BD13" s="2">
        <v>80978</v>
      </c>
      <c r="BE13" s="2">
        <v>81408</v>
      </c>
      <c r="BF13" s="2">
        <v>81746</v>
      </c>
      <c r="BG13" s="2">
        <v>81994</v>
      </c>
      <c r="BH13" s="2">
        <v>82119</v>
      </c>
      <c r="BI13" s="2">
        <v>82147</v>
      </c>
      <c r="BJ13" s="2">
        <v>82095</v>
      </c>
      <c r="BK13" s="2">
        <v>82012</v>
      </c>
      <c r="BL13" s="2">
        <v>81903</v>
      </c>
      <c r="BM13" s="2">
        <v>81815</v>
      </c>
      <c r="BN13" s="2">
        <v>81805</v>
      </c>
      <c r="BO13" s="2">
        <v>81833</v>
      </c>
      <c r="BP13" s="2">
        <v>81953</v>
      </c>
      <c r="BQ13" s="2">
        <v>82143</v>
      </c>
      <c r="BR13" s="2">
        <v>82406</v>
      </c>
      <c r="BS13" s="2">
        <v>82708</v>
      </c>
      <c r="BT13" s="2">
        <v>83071</v>
      </c>
      <c r="BU13" s="2">
        <v>83475</v>
      </c>
      <c r="BV13" s="2">
        <v>83889</v>
      </c>
      <c r="BW13" s="2">
        <v>84343</v>
      </c>
      <c r="BX13" s="2">
        <v>84814</v>
      </c>
      <c r="BY13" s="2">
        <v>85310</v>
      </c>
      <c r="BZ13" s="2">
        <v>85782</v>
      </c>
      <c r="CA13" s="2">
        <v>86268</v>
      </c>
      <c r="CB13" s="2">
        <v>86730</v>
      </c>
      <c r="CC13" s="2">
        <v>87183</v>
      </c>
      <c r="CD13" s="2">
        <v>87614</v>
      </c>
    </row>
    <row r="14" spans="1:83" x14ac:dyDescent="0.25">
      <c r="A14" s="2" t="str">
        <f>"9 jaar"</f>
        <v>9 jaar</v>
      </c>
      <c r="B14" s="2">
        <v>72351</v>
      </c>
      <c r="C14" s="2">
        <v>70294</v>
      </c>
      <c r="D14" s="2">
        <v>69107</v>
      </c>
      <c r="E14" s="2">
        <v>67132</v>
      </c>
      <c r="F14" s="2">
        <v>65887</v>
      </c>
      <c r="G14" s="2">
        <v>67383</v>
      </c>
      <c r="H14" s="2">
        <v>67515</v>
      </c>
      <c r="I14" s="2">
        <v>68532</v>
      </c>
      <c r="J14" s="2">
        <v>69331</v>
      </c>
      <c r="K14" s="2">
        <v>71808</v>
      </c>
      <c r="L14" s="2">
        <v>72501</v>
      </c>
      <c r="M14" s="2">
        <v>72047</v>
      </c>
      <c r="N14" s="2">
        <v>70166</v>
      </c>
      <c r="O14" s="2">
        <v>67313</v>
      </c>
      <c r="P14" s="2">
        <v>66887</v>
      </c>
      <c r="Q14" s="2">
        <v>67182</v>
      </c>
      <c r="R14" s="2">
        <v>67511</v>
      </c>
      <c r="S14" s="2">
        <v>66337</v>
      </c>
      <c r="T14" s="2">
        <v>65592</v>
      </c>
      <c r="U14" s="2">
        <v>66170</v>
      </c>
      <c r="V14" s="2">
        <v>65138</v>
      </c>
      <c r="W14" s="2">
        <v>64936</v>
      </c>
      <c r="X14" s="2">
        <v>65532</v>
      </c>
      <c r="Y14" s="2">
        <v>68052</v>
      </c>
      <c r="Z14" s="2">
        <v>69475</v>
      </c>
      <c r="AA14" s="2">
        <v>71620</v>
      </c>
      <c r="AB14" s="2">
        <v>72877</v>
      </c>
      <c r="AC14" s="2">
        <v>75509</v>
      </c>
      <c r="AD14" s="2">
        <v>75125</v>
      </c>
      <c r="AE14" s="2">
        <v>76270</v>
      </c>
      <c r="AF14" s="2">
        <v>75691</v>
      </c>
      <c r="AG14" s="2">
        <v>75099</v>
      </c>
      <c r="AH14" s="2">
        <v>73955</v>
      </c>
      <c r="AI14" s="2">
        <v>74051</v>
      </c>
      <c r="AJ14" s="2">
        <v>72366</v>
      </c>
      <c r="AK14" s="2">
        <v>72605</v>
      </c>
      <c r="AL14" s="2">
        <v>70976</v>
      </c>
      <c r="AM14" s="2">
        <v>71109</v>
      </c>
      <c r="AN14" s="2">
        <v>71930</v>
      </c>
      <c r="AO14" s="2">
        <v>72728</v>
      </c>
      <c r="AP14" s="2">
        <v>73389</v>
      </c>
      <c r="AQ14" s="2">
        <v>73981</v>
      </c>
      <c r="AR14" s="2">
        <v>74428</v>
      </c>
      <c r="AS14" s="2">
        <v>74859</v>
      </c>
      <c r="AT14" s="2">
        <v>75305</v>
      </c>
      <c r="AU14" s="2">
        <v>75789</v>
      </c>
      <c r="AV14" s="2">
        <v>76337</v>
      </c>
      <c r="AW14" s="2">
        <v>77014</v>
      </c>
      <c r="AX14" s="2">
        <v>77914</v>
      </c>
      <c r="AY14" s="2">
        <v>79002</v>
      </c>
      <c r="AZ14" s="2">
        <v>79204</v>
      </c>
      <c r="BA14" s="2">
        <v>79518</v>
      </c>
      <c r="BB14" s="2">
        <v>79957</v>
      </c>
      <c r="BC14" s="2">
        <v>80440</v>
      </c>
      <c r="BD14" s="2">
        <v>80977</v>
      </c>
      <c r="BE14" s="2">
        <v>81499</v>
      </c>
      <c r="BF14" s="2">
        <v>81936</v>
      </c>
      <c r="BG14" s="2">
        <v>82273</v>
      </c>
      <c r="BH14" s="2">
        <v>82524</v>
      </c>
      <c r="BI14" s="2">
        <v>82651</v>
      </c>
      <c r="BJ14" s="2">
        <v>82673</v>
      </c>
      <c r="BK14" s="2">
        <v>82622</v>
      </c>
      <c r="BL14" s="2">
        <v>82536</v>
      </c>
      <c r="BM14" s="2">
        <v>82429</v>
      </c>
      <c r="BN14" s="2">
        <v>82340</v>
      </c>
      <c r="BO14" s="2">
        <v>82327</v>
      </c>
      <c r="BP14" s="2">
        <v>82357</v>
      </c>
      <c r="BQ14" s="2">
        <v>82474</v>
      </c>
      <c r="BR14" s="2">
        <v>82667</v>
      </c>
      <c r="BS14" s="2">
        <v>82928</v>
      </c>
      <c r="BT14" s="2">
        <v>83233</v>
      </c>
      <c r="BU14" s="2">
        <v>83595</v>
      </c>
      <c r="BV14" s="2">
        <v>84003</v>
      </c>
      <c r="BW14" s="2">
        <v>84415</v>
      </c>
      <c r="BX14" s="2">
        <v>84871</v>
      </c>
      <c r="BY14" s="2">
        <v>85345</v>
      </c>
      <c r="BZ14" s="2">
        <v>85839</v>
      </c>
      <c r="CA14" s="2">
        <v>86314</v>
      </c>
      <c r="CB14" s="2">
        <v>86801</v>
      </c>
      <c r="CC14" s="2">
        <v>87264</v>
      </c>
      <c r="CD14" s="2">
        <v>87716</v>
      </c>
    </row>
    <row r="15" spans="1:83" x14ac:dyDescent="0.25">
      <c r="A15" s="2" t="str">
        <f>"10 jaar"</f>
        <v>10 jaar</v>
      </c>
      <c r="B15" s="2">
        <v>72472</v>
      </c>
      <c r="C15" s="2">
        <v>72551</v>
      </c>
      <c r="D15" s="2">
        <v>70552</v>
      </c>
      <c r="E15" s="2">
        <v>69294</v>
      </c>
      <c r="F15" s="2">
        <v>67263</v>
      </c>
      <c r="G15" s="2">
        <v>65980</v>
      </c>
      <c r="H15" s="2">
        <v>67538</v>
      </c>
      <c r="I15" s="2">
        <v>67563</v>
      </c>
      <c r="J15" s="2">
        <v>68691</v>
      </c>
      <c r="K15" s="2">
        <v>69493</v>
      </c>
      <c r="L15" s="2">
        <v>71887</v>
      </c>
      <c r="M15" s="2">
        <v>72790</v>
      </c>
      <c r="N15" s="2">
        <v>72353</v>
      </c>
      <c r="O15" s="2">
        <v>70486</v>
      </c>
      <c r="P15" s="2">
        <v>67604</v>
      </c>
      <c r="Q15" s="2">
        <v>67333</v>
      </c>
      <c r="R15" s="2">
        <v>67630</v>
      </c>
      <c r="S15" s="2">
        <v>67978</v>
      </c>
      <c r="T15" s="2">
        <v>66876</v>
      </c>
      <c r="U15" s="2">
        <v>66125</v>
      </c>
      <c r="V15" s="2">
        <v>66840</v>
      </c>
      <c r="W15" s="2">
        <v>65638</v>
      </c>
      <c r="X15" s="2">
        <v>65272</v>
      </c>
      <c r="Y15" s="2">
        <v>65862</v>
      </c>
      <c r="Z15" s="2">
        <v>68472</v>
      </c>
      <c r="AA15" s="2">
        <v>69996</v>
      </c>
      <c r="AB15" s="2">
        <v>72223</v>
      </c>
      <c r="AC15" s="2">
        <v>73456</v>
      </c>
      <c r="AD15" s="2">
        <v>76053</v>
      </c>
      <c r="AE15" s="2">
        <v>75673</v>
      </c>
      <c r="AF15" s="2">
        <v>76826</v>
      </c>
      <c r="AG15" s="2">
        <v>76219</v>
      </c>
      <c r="AH15" s="2">
        <v>75594</v>
      </c>
      <c r="AI15" s="2">
        <v>74428</v>
      </c>
      <c r="AJ15" s="2">
        <v>74516</v>
      </c>
      <c r="AK15" s="2">
        <v>72793</v>
      </c>
      <c r="AL15" s="2">
        <v>73016</v>
      </c>
      <c r="AM15" s="2">
        <v>71381</v>
      </c>
      <c r="AN15" s="2">
        <v>71517</v>
      </c>
      <c r="AO15" s="2">
        <v>72332</v>
      </c>
      <c r="AP15" s="2">
        <v>73121</v>
      </c>
      <c r="AQ15" s="2">
        <v>73795</v>
      </c>
      <c r="AR15" s="2">
        <v>74390</v>
      </c>
      <c r="AS15" s="2">
        <v>74841</v>
      </c>
      <c r="AT15" s="2">
        <v>75274</v>
      </c>
      <c r="AU15" s="2">
        <v>75729</v>
      </c>
      <c r="AV15" s="2">
        <v>76211</v>
      </c>
      <c r="AW15" s="2">
        <v>76760</v>
      </c>
      <c r="AX15" s="2">
        <v>77440</v>
      </c>
      <c r="AY15" s="2">
        <v>78340</v>
      </c>
      <c r="AZ15" s="2">
        <v>79436</v>
      </c>
      <c r="BA15" s="2">
        <v>79637</v>
      </c>
      <c r="BB15" s="2">
        <v>79955</v>
      </c>
      <c r="BC15" s="2">
        <v>80390</v>
      </c>
      <c r="BD15" s="2">
        <v>80875</v>
      </c>
      <c r="BE15" s="2">
        <v>81413</v>
      </c>
      <c r="BF15" s="2">
        <v>81932</v>
      </c>
      <c r="BG15" s="2">
        <v>82376</v>
      </c>
      <c r="BH15" s="2">
        <v>82708</v>
      </c>
      <c r="BI15" s="2">
        <v>82963</v>
      </c>
      <c r="BJ15" s="2">
        <v>83088</v>
      </c>
      <c r="BK15" s="2">
        <v>83109</v>
      </c>
      <c r="BL15" s="2">
        <v>83061</v>
      </c>
      <c r="BM15" s="2">
        <v>82975</v>
      </c>
      <c r="BN15" s="2">
        <v>82865</v>
      </c>
      <c r="BO15" s="2">
        <v>82776</v>
      </c>
      <c r="BP15" s="2">
        <v>82758</v>
      </c>
      <c r="BQ15" s="2">
        <v>82793</v>
      </c>
      <c r="BR15" s="2">
        <v>82915</v>
      </c>
      <c r="BS15" s="2">
        <v>83108</v>
      </c>
      <c r="BT15" s="2">
        <v>83367</v>
      </c>
      <c r="BU15" s="2">
        <v>83672</v>
      </c>
      <c r="BV15" s="2">
        <v>84038</v>
      </c>
      <c r="BW15" s="2">
        <v>84445</v>
      </c>
      <c r="BX15" s="2">
        <v>84856</v>
      </c>
      <c r="BY15" s="2">
        <v>85310</v>
      </c>
      <c r="BZ15" s="2">
        <v>85783</v>
      </c>
      <c r="CA15" s="2">
        <v>86284</v>
      </c>
      <c r="CB15" s="2">
        <v>86760</v>
      </c>
      <c r="CC15" s="2">
        <v>87253</v>
      </c>
      <c r="CD15" s="2">
        <v>87721</v>
      </c>
    </row>
    <row r="16" spans="1:83" x14ac:dyDescent="0.25">
      <c r="A16" s="2" t="str">
        <f>"11 jaar"</f>
        <v>11 jaar</v>
      </c>
      <c r="B16" s="2">
        <v>72760</v>
      </c>
      <c r="C16" s="2">
        <v>72619</v>
      </c>
      <c r="D16" s="2">
        <v>72751</v>
      </c>
      <c r="E16" s="2">
        <v>70744</v>
      </c>
      <c r="F16" s="2">
        <v>69426</v>
      </c>
      <c r="G16" s="2">
        <v>67422</v>
      </c>
      <c r="H16" s="2">
        <v>66089</v>
      </c>
      <c r="I16" s="2">
        <v>67626</v>
      </c>
      <c r="J16" s="2">
        <v>67681</v>
      </c>
      <c r="K16" s="2">
        <v>68841</v>
      </c>
      <c r="L16" s="2">
        <v>69566</v>
      </c>
      <c r="M16" s="2">
        <v>72129</v>
      </c>
      <c r="N16" s="2">
        <v>73126</v>
      </c>
      <c r="O16" s="2">
        <v>72652</v>
      </c>
      <c r="P16" s="2">
        <v>70780</v>
      </c>
      <c r="Q16" s="2">
        <v>68064</v>
      </c>
      <c r="R16" s="2">
        <v>67706</v>
      </c>
      <c r="S16" s="2">
        <v>68068</v>
      </c>
      <c r="T16" s="2">
        <v>68475</v>
      </c>
      <c r="U16" s="2">
        <v>67345</v>
      </c>
      <c r="V16" s="2">
        <v>66690</v>
      </c>
      <c r="W16" s="2">
        <v>67308</v>
      </c>
      <c r="X16" s="2">
        <v>65957</v>
      </c>
      <c r="Y16" s="2">
        <v>65651</v>
      </c>
      <c r="Z16" s="2">
        <v>66232</v>
      </c>
      <c r="AA16" s="2">
        <v>68873</v>
      </c>
      <c r="AB16" s="2">
        <v>70483</v>
      </c>
      <c r="AC16" s="2">
        <v>72757</v>
      </c>
      <c r="AD16" s="2">
        <v>73930</v>
      </c>
      <c r="AE16" s="2">
        <v>76541</v>
      </c>
      <c r="AF16" s="2">
        <v>76166</v>
      </c>
      <c r="AG16" s="2">
        <v>77295</v>
      </c>
      <c r="AH16" s="2">
        <v>76666</v>
      </c>
      <c r="AI16" s="2">
        <v>76014</v>
      </c>
      <c r="AJ16" s="2">
        <v>74837</v>
      </c>
      <c r="AK16" s="2">
        <v>74916</v>
      </c>
      <c r="AL16" s="2">
        <v>73171</v>
      </c>
      <c r="AM16" s="2">
        <v>73389</v>
      </c>
      <c r="AN16" s="2">
        <v>71750</v>
      </c>
      <c r="AO16" s="2">
        <v>71884</v>
      </c>
      <c r="AP16" s="2">
        <v>72691</v>
      </c>
      <c r="AQ16" s="2">
        <v>73481</v>
      </c>
      <c r="AR16" s="2">
        <v>74160</v>
      </c>
      <c r="AS16" s="2">
        <v>74762</v>
      </c>
      <c r="AT16" s="2">
        <v>75219</v>
      </c>
      <c r="AU16" s="2">
        <v>75657</v>
      </c>
      <c r="AV16" s="2">
        <v>76112</v>
      </c>
      <c r="AW16" s="2">
        <v>76599</v>
      </c>
      <c r="AX16" s="2">
        <v>77144</v>
      </c>
      <c r="AY16" s="2">
        <v>77824</v>
      </c>
      <c r="AZ16" s="2">
        <v>78724</v>
      </c>
      <c r="BA16" s="2">
        <v>79817</v>
      </c>
      <c r="BB16" s="2">
        <v>80016</v>
      </c>
      <c r="BC16" s="2">
        <v>80335</v>
      </c>
      <c r="BD16" s="2">
        <v>80771</v>
      </c>
      <c r="BE16" s="2">
        <v>81261</v>
      </c>
      <c r="BF16" s="2">
        <v>81800</v>
      </c>
      <c r="BG16" s="2">
        <v>82318</v>
      </c>
      <c r="BH16" s="2">
        <v>82766</v>
      </c>
      <c r="BI16" s="2">
        <v>83094</v>
      </c>
      <c r="BJ16" s="2">
        <v>83354</v>
      </c>
      <c r="BK16" s="2">
        <v>83475</v>
      </c>
      <c r="BL16" s="2">
        <v>83498</v>
      </c>
      <c r="BM16" s="2">
        <v>83443</v>
      </c>
      <c r="BN16" s="2">
        <v>83360</v>
      </c>
      <c r="BO16" s="2">
        <v>83254</v>
      </c>
      <c r="BP16" s="2">
        <v>83167</v>
      </c>
      <c r="BQ16" s="2">
        <v>83145</v>
      </c>
      <c r="BR16" s="2">
        <v>83184</v>
      </c>
      <c r="BS16" s="2">
        <v>83302</v>
      </c>
      <c r="BT16" s="2">
        <v>83491</v>
      </c>
      <c r="BU16" s="2">
        <v>83749</v>
      </c>
      <c r="BV16" s="2">
        <v>84057</v>
      </c>
      <c r="BW16" s="2">
        <v>84428</v>
      </c>
      <c r="BX16" s="2">
        <v>84836</v>
      </c>
      <c r="BY16" s="2">
        <v>85242</v>
      </c>
      <c r="BZ16" s="2">
        <v>85700</v>
      </c>
      <c r="CA16" s="2">
        <v>86172</v>
      </c>
      <c r="CB16" s="2">
        <v>86672</v>
      </c>
      <c r="CC16" s="2">
        <v>87149</v>
      </c>
      <c r="CD16" s="2">
        <v>87641</v>
      </c>
    </row>
    <row r="17" spans="1:82" x14ac:dyDescent="0.25">
      <c r="A17" s="2" t="str">
        <f>"12 jaar"</f>
        <v>12 jaar</v>
      </c>
      <c r="B17" s="2">
        <v>71681</v>
      </c>
      <c r="C17" s="2">
        <v>72957</v>
      </c>
      <c r="D17" s="2">
        <v>72839</v>
      </c>
      <c r="E17" s="2">
        <v>72868</v>
      </c>
      <c r="F17" s="2">
        <v>70889</v>
      </c>
      <c r="G17" s="2">
        <v>69534</v>
      </c>
      <c r="H17" s="2">
        <v>67559</v>
      </c>
      <c r="I17" s="2">
        <v>66141</v>
      </c>
      <c r="J17" s="2">
        <v>67727</v>
      </c>
      <c r="K17" s="2">
        <v>67825</v>
      </c>
      <c r="L17" s="2">
        <v>68903</v>
      </c>
      <c r="M17" s="2">
        <v>69769</v>
      </c>
      <c r="N17" s="2">
        <v>72435</v>
      </c>
      <c r="O17" s="2">
        <v>73443</v>
      </c>
      <c r="P17" s="2">
        <v>72888</v>
      </c>
      <c r="Q17" s="2">
        <v>71215</v>
      </c>
      <c r="R17" s="2">
        <v>68483</v>
      </c>
      <c r="S17" s="2">
        <v>68232</v>
      </c>
      <c r="T17" s="2">
        <v>68429</v>
      </c>
      <c r="U17" s="2">
        <v>68920</v>
      </c>
      <c r="V17" s="2">
        <v>67814</v>
      </c>
      <c r="W17" s="2">
        <v>67115</v>
      </c>
      <c r="X17" s="2">
        <v>67631</v>
      </c>
      <c r="Y17" s="2">
        <v>66256</v>
      </c>
      <c r="Z17" s="2">
        <v>66012</v>
      </c>
      <c r="AA17" s="2">
        <v>66642</v>
      </c>
      <c r="AB17" s="2">
        <v>69397</v>
      </c>
      <c r="AC17" s="2">
        <v>70992</v>
      </c>
      <c r="AD17" s="2">
        <v>73233</v>
      </c>
      <c r="AE17" s="2">
        <v>74411</v>
      </c>
      <c r="AF17" s="2">
        <v>77036</v>
      </c>
      <c r="AG17" s="2">
        <v>76635</v>
      </c>
      <c r="AH17" s="2">
        <v>77751</v>
      </c>
      <c r="AI17" s="2">
        <v>77089</v>
      </c>
      <c r="AJ17" s="2">
        <v>76413</v>
      </c>
      <c r="AK17" s="2">
        <v>75225</v>
      </c>
      <c r="AL17" s="2">
        <v>75286</v>
      </c>
      <c r="AM17" s="2">
        <v>73537</v>
      </c>
      <c r="AN17" s="2">
        <v>73747</v>
      </c>
      <c r="AO17" s="2">
        <v>72108</v>
      </c>
      <c r="AP17" s="2">
        <v>72242</v>
      </c>
      <c r="AQ17" s="2">
        <v>73053</v>
      </c>
      <c r="AR17" s="2">
        <v>73847</v>
      </c>
      <c r="AS17" s="2">
        <v>74533</v>
      </c>
      <c r="AT17" s="2">
        <v>75130</v>
      </c>
      <c r="AU17" s="2">
        <v>75590</v>
      </c>
      <c r="AV17" s="2">
        <v>76029</v>
      </c>
      <c r="AW17" s="2">
        <v>76488</v>
      </c>
      <c r="AX17" s="2">
        <v>76975</v>
      </c>
      <c r="AY17" s="2">
        <v>77521</v>
      </c>
      <c r="AZ17" s="2">
        <v>78204</v>
      </c>
      <c r="BA17" s="2">
        <v>79100</v>
      </c>
      <c r="BB17" s="2">
        <v>80198</v>
      </c>
      <c r="BC17" s="2">
        <v>80398</v>
      </c>
      <c r="BD17" s="2">
        <v>80715</v>
      </c>
      <c r="BE17" s="2">
        <v>81148</v>
      </c>
      <c r="BF17" s="2">
        <v>81641</v>
      </c>
      <c r="BG17" s="2">
        <v>82184</v>
      </c>
      <c r="BH17" s="2">
        <v>82705</v>
      </c>
      <c r="BI17" s="2">
        <v>83153</v>
      </c>
      <c r="BJ17" s="2">
        <v>83483</v>
      </c>
      <c r="BK17" s="2">
        <v>83740</v>
      </c>
      <c r="BL17" s="2">
        <v>83859</v>
      </c>
      <c r="BM17" s="2">
        <v>83886</v>
      </c>
      <c r="BN17" s="2">
        <v>83823</v>
      </c>
      <c r="BO17" s="2">
        <v>83742</v>
      </c>
      <c r="BP17" s="2">
        <v>83636</v>
      </c>
      <c r="BQ17" s="2">
        <v>83549</v>
      </c>
      <c r="BR17" s="2">
        <v>83529</v>
      </c>
      <c r="BS17" s="2">
        <v>83567</v>
      </c>
      <c r="BT17" s="2">
        <v>83684</v>
      </c>
      <c r="BU17" s="2">
        <v>83872</v>
      </c>
      <c r="BV17" s="2">
        <v>84133</v>
      </c>
      <c r="BW17" s="2">
        <v>84437</v>
      </c>
      <c r="BX17" s="2">
        <v>84809</v>
      </c>
      <c r="BY17" s="2">
        <v>85213</v>
      </c>
      <c r="BZ17" s="2">
        <v>85617</v>
      </c>
      <c r="CA17" s="2">
        <v>86073</v>
      </c>
      <c r="CB17" s="2">
        <v>86547</v>
      </c>
      <c r="CC17" s="2">
        <v>87053</v>
      </c>
      <c r="CD17" s="2">
        <v>87533</v>
      </c>
    </row>
    <row r="18" spans="1:82" x14ac:dyDescent="0.25">
      <c r="A18" s="2" t="str">
        <f>"13 jaar"</f>
        <v>13 jaar</v>
      </c>
      <c r="B18" s="2">
        <v>70622</v>
      </c>
      <c r="C18" s="2">
        <v>71825</v>
      </c>
      <c r="D18" s="2">
        <v>73059</v>
      </c>
      <c r="E18" s="2">
        <v>72977</v>
      </c>
      <c r="F18" s="2">
        <v>73015</v>
      </c>
      <c r="G18" s="2">
        <v>70950</v>
      </c>
      <c r="H18" s="2">
        <v>69647</v>
      </c>
      <c r="I18" s="2">
        <v>67613</v>
      </c>
      <c r="J18" s="2">
        <v>66231</v>
      </c>
      <c r="K18" s="2">
        <v>67827</v>
      </c>
      <c r="L18" s="2">
        <v>67898</v>
      </c>
      <c r="M18" s="2">
        <v>69136</v>
      </c>
      <c r="N18" s="2">
        <v>69984</v>
      </c>
      <c r="O18" s="2">
        <v>72753</v>
      </c>
      <c r="P18" s="2">
        <v>73738</v>
      </c>
      <c r="Q18" s="2">
        <v>73317</v>
      </c>
      <c r="R18" s="2">
        <v>71588</v>
      </c>
      <c r="S18" s="2">
        <v>68857</v>
      </c>
      <c r="T18" s="2">
        <v>68634</v>
      </c>
      <c r="U18" s="2">
        <v>68828</v>
      </c>
      <c r="V18" s="2">
        <v>69416</v>
      </c>
      <c r="W18" s="2">
        <v>68230</v>
      </c>
      <c r="X18" s="2">
        <v>67383</v>
      </c>
      <c r="Y18" s="2">
        <v>67979</v>
      </c>
      <c r="Z18" s="2">
        <v>66627</v>
      </c>
      <c r="AA18" s="2">
        <v>66365</v>
      </c>
      <c r="AB18" s="2">
        <v>67128</v>
      </c>
      <c r="AC18" s="2">
        <v>69918</v>
      </c>
      <c r="AD18" s="2">
        <v>71460</v>
      </c>
      <c r="AE18" s="2">
        <v>73705</v>
      </c>
      <c r="AF18" s="2">
        <v>74892</v>
      </c>
      <c r="AG18" s="2">
        <v>77498</v>
      </c>
      <c r="AH18" s="2">
        <v>77072</v>
      </c>
      <c r="AI18" s="2">
        <v>78171</v>
      </c>
      <c r="AJ18" s="2">
        <v>77488</v>
      </c>
      <c r="AK18" s="2">
        <v>76796</v>
      </c>
      <c r="AL18" s="2">
        <v>75596</v>
      </c>
      <c r="AM18" s="2">
        <v>75648</v>
      </c>
      <c r="AN18" s="2">
        <v>73897</v>
      </c>
      <c r="AO18" s="2">
        <v>74103</v>
      </c>
      <c r="AP18" s="2">
        <v>72457</v>
      </c>
      <c r="AQ18" s="2">
        <v>72593</v>
      </c>
      <c r="AR18" s="2">
        <v>73403</v>
      </c>
      <c r="AS18" s="2">
        <v>74205</v>
      </c>
      <c r="AT18" s="2">
        <v>74901</v>
      </c>
      <c r="AU18" s="2">
        <v>75494</v>
      </c>
      <c r="AV18" s="2">
        <v>75953</v>
      </c>
      <c r="AW18" s="2">
        <v>76393</v>
      </c>
      <c r="AX18" s="2">
        <v>76849</v>
      </c>
      <c r="AY18" s="2">
        <v>77339</v>
      </c>
      <c r="AZ18" s="2">
        <v>77881</v>
      </c>
      <c r="BA18" s="2">
        <v>78568</v>
      </c>
      <c r="BB18" s="2">
        <v>79465</v>
      </c>
      <c r="BC18" s="2">
        <v>80566</v>
      </c>
      <c r="BD18" s="2">
        <v>80767</v>
      </c>
      <c r="BE18" s="2">
        <v>81087</v>
      </c>
      <c r="BF18" s="2">
        <v>81522</v>
      </c>
      <c r="BG18" s="2">
        <v>82009</v>
      </c>
      <c r="BH18" s="2">
        <v>82556</v>
      </c>
      <c r="BI18" s="2">
        <v>83072</v>
      </c>
      <c r="BJ18" s="2">
        <v>83518</v>
      </c>
      <c r="BK18" s="2">
        <v>83859</v>
      </c>
      <c r="BL18" s="2">
        <v>84114</v>
      </c>
      <c r="BM18" s="2">
        <v>84234</v>
      </c>
      <c r="BN18" s="2">
        <v>84260</v>
      </c>
      <c r="BO18" s="2">
        <v>84202</v>
      </c>
      <c r="BP18" s="2">
        <v>84125</v>
      </c>
      <c r="BQ18" s="2">
        <v>84019</v>
      </c>
      <c r="BR18" s="2">
        <v>83932</v>
      </c>
      <c r="BS18" s="2">
        <v>83916</v>
      </c>
      <c r="BT18" s="2">
        <v>83950</v>
      </c>
      <c r="BU18" s="2">
        <v>84068</v>
      </c>
      <c r="BV18" s="2">
        <v>84252</v>
      </c>
      <c r="BW18" s="2">
        <v>84509</v>
      </c>
      <c r="BX18" s="2">
        <v>84815</v>
      </c>
      <c r="BY18" s="2">
        <v>85186</v>
      </c>
      <c r="BZ18" s="2">
        <v>85588</v>
      </c>
      <c r="CA18" s="2">
        <v>85989</v>
      </c>
      <c r="CB18" s="2">
        <v>86446</v>
      </c>
      <c r="CC18" s="2">
        <v>86921</v>
      </c>
      <c r="CD18" s="2">
        <v>87431</v>
      </c>
    </row>
    <row r="19" spans="1:82" x14ac:dyDescent="0.25">
      <c r="A19" s="2" t="str">
        <f>"14 jaar"</f>
        <v>14 jaar</v>
      </c>
      <c r="B19" s="2">
        <v>69039</v>
      </c>
      <c r="C19" s="2">
        <v>70787</v>
      </c>
      <c r="D19" s="2">
        <v>71973</v>
      </c>
      <c r="E19" s="2">
        <v>73201</v>
      </c>
      <c r="F19" s="2">
        <v>73067</v>
      </c>
      <c r="G19" s="2">
        <v>73087</v>
      </c>
      <c r="H19" s="2">
        <v>71036</v>
      </c>
      <c r="I19" s="2">
        <v>69676</v>
      </c>
      <c r="J19" s="2">
        <v>67693</v>
      </c>
      <c r="K19" s="2">
        <v>66354</v>
      </c>
      <c r="L19" s="2">
        <v>67931</v>
      </c>
      <c r="M19" s="2">
        <v>68120</v>
      </c>
      <c r="N19" s="2">
        <v>69392</v>
      </c>
      <c r="O19" s="2">
        <v>70261</v>
      </c>
      <c r="P19" s="2">
        <v>72993</v>
      </c>
      <c r="Q19" s="2">
        <v>74115</v>
      </c>
      <c r="R19" s="2">
        <v>73710</v>
      </c>
      <c r="S19" s="2">
        <v>71930</v>
      </c>
      <c r="T19" s="2">
        <v>69272</v>
      </c>
      <c r="U19" s="2">
        <v>69031</v>
      </c>
      <c r="V19" s="2">
        <v>69329</v>
      </c>
      <c r="W19" s="2">
        <v>69832</v>
      </c>
      <c r="X19" s="2">
        <v>68496</v>
      </c>
      <c r="Y19" s="2">
        <v>67741</v>
      </c>
      <c r="Z19" s="2">
        <v>68322</v>
      </c>
      <c r="AA19" s="2">
        <v>67054</v>
      </c>
      <c r="AB19" s="2">
        <v>66856</v>
      </c>
      <c r="AC19" s="2">
        <v>67618</v>
      </c>
      <c r="AD19" s="2">
        <v>70379</v>
      </c>
      <c r="AE19" s="2">
        <v>71906</v>
      </c>
      <c r="AF19" s="2">
        <v>74170</v>
      </c>
      <c r="AG19" s="2">
        <v>75325</v>
      </c>
      <c r="AH19" s="2">
        <v>77912</v>
      </c>
      <c r="AI19" s="2">
        <v>77475</v>
      </c>
      <c r="AJ19" s="2">
        <v>78554</v>
      </c>
      <c r="AK19" s="2">
        <v>77840</v>
      </c>
      <c r="AL19" s="2">
        <v>77141</v>
      </c>
      <c r="AM19" s="2">
        <v>75934</v>
      </c>
      <c r="AN19" s="2">
        <v>75969</v>
      </c>
      <c r="AO19" s="2">
        <v>74218</v>
      </c>
      <c r="AP19" s="2">
        <v>74418</v>
      </c>
      <c r="AQ19" s="2">
        <v>72773</v>
      </c>
      <c r="AR19" s="2">
        <v>72914</v>
      </c>
      <c r="AS19" s="2">
        <v>73730</v>
      </c>
      <c r="AT19" s="2">
        <v>74537</v>
      </c>
      <c r="AU19" s="2">
        <v>75238</v>
      </c>
      <c r="AV19" s="2">
        <v>75831</v>
      </c>
      <c r="AW19" s="2">
        <v>76290</v>
      </c>
      <c r="AX19" s="2">
        <v>76723</v>
      </c>
      <c r="AY19" s="2">
        <v>77178</v>
      </c>
      <c r="AZ19" s="2">
        <v>77666</v>
      </c>
      <c r="BA19" s="2">
        <v>78217</v>
      </c>
      <c r="BB19" s="2">
        <v>78902</v>
      </c>
      <c r="BC19" s="2">
        <v>79804</v>
      </c>
      <c r="BD19" s="2">
        <v>80914</v>
      </c>
      <c r="BE19" s="2">
        <v>81117</v>
      </c>
      <c r="BF19" s="2">
        <v>81435</v>
      </c>
      <c r="BG19" s="2">
        <v>81878</v>
      </c>
      <c r="BH19" s="2">
        <v>82364</v>
      </c>
      <c r="BI19" s="2">
        <v>82911</v>
      </c>
      <c r="BJ19" s="2">
        <v>83422</v>
      </c>
      <c r="BK19" s="2">
        <v>83873</v>
      </c>
      <c r="BL19" s="2">
        <v>84213</v>
      </c>
      <c r="BM19" s="2">
        <v>84469</v>
      </c>
      <c r="BN19" s="2">
        <v>84587</v>
      </c>
      <c r="BO19" s="2">
        <v>84604</v>
      </c>
      <c r="BP19" s="2">
        <v>84546</v>
      </c>
      <c r="BQ19" s="2">
        <v>84470</v>
      </c>
      <c r="BR19" s="2">
        <v>84366</v>
      </c>
      <c r="BS19" s="2">
        <v>84279</v>
      </c>
      <c r="BT19" s="2">
        <v>84261</v>
      </c>
      <c r="BU19" s="2">
        <v>84290</v>
      </c>
      <c r="BV19" s="2">
        <v>84416</v>
      </c>
      <c r="BW19" s="2">
        <v>84591</v>
      </c>
      <c r="BX19" s="2">
        <v>84850</v>
      </c>
      <c r="BY19" s="2">
        <v>85153</v>
      </c>
      <c r="BZ19" s="2">
        <v>85530</v>
      </c>
      <c r="CA19" s="2">
        <v>85933</v>
      </c>
      <c r="CB19" s="2">
        <v>86336</v>
      </c>
      <c r="CC19" s="2">
        <v>86793</v>
      </c>
      <c r="CD19" s="2">
        <v>87270</v>
      </c>
    </row>
    <row r="20" spans="1:82" x14ac:dyDescent="0.25">
      <c r="A20" s="2" t="str">
        <f>"15 jaar"</f>
        <v>15 jaar</v>
      </c>
      <c r="B20" s="2">
        <v>67302</v>
      </c>
      <c r="C20" s="2">
        <v>69158</v>
      </c>
      <c r="D20" s="2">
        <v>70919</v>
      </c>
      <c r="E20" s="2">
        <v>72125</v>
      </c>
      <c r="F20" s="2">
        <v>73340</v>
      </c>
      <c r="G20" s="2">
        <v>73165</v>
      </c>
      <c r="H20" s="2">
        <v>73210</v>
      </c>
      <c r="I20" s="2">
        <v>71074</v>
      </c>
      <c r="J20" s="2">
        <v>69712</v>
      </c>
      <c r="K20" s="2">
        <v>67792</v>
      </c>
      <c r="L20" s="2">
        <v>66407</v>
      </c>
      <c r="M20" s="2">
        <v>68084</v>
      </c>
      <c r="N20" s="2">
        <v>68423</v>
      </c>
      <c r="O20" s="2">
        <v>69650</v>
      </c>
      <c r="P20" s="2">
        <v>70492</v>
      </c>
      <c r="Q20" s="2">
        <v>73401</v>
      </c>
      <c r="R20" s="2">
        <v>74364</v>
      </c>
      <c r="S20" s="2">
        <v>74147</v>
      </c>
      <c r="T20" s="2">
        <v>72302</v>
      </c>
      <c r="U20" s="2">
        <v>69619</v>
      </c>
      <c r="V20" s="2">
        <v>69478</v>
      </c>
      <c r="W20" s="2">
        <v>69766</v>
      </c>
      <c r="X20" s="2">
        <v>70092</v>
      </c>
      <c r="Y20" s="2">
        <v>68804</v>
      </c>
      <c r="Z20" s="2">
        <v>68071</v>
      </c>
      <c r="AA20" s="2">
        <v>68753</v>
      </c>
      <c r="AB20" s="2">
        <v>67441</v>
      </c>
      <c r="AC20" s="2">
        <v>67297</v>
      </c>
      <c r="AD20" s="2">
        <v>68064</v>
      </c>
      <c r="AE20" s="2">
        <v>70831</v>
      </c>
      <c r="AF20" s="2">
        <v>72355</v>
      </c>
      <c r="AG20" s="2">
        <v>74613</v>
      </c>
      <c r="AH20" s="2">
        <v>75736</v>
      </c>
      <c r="AI20" s="2">
        <v>78318</v>
      </c>
      <c r="AJ20" s="2">
        <v>77867</v>
      </c>
      <c r="AK20" s="2">
        <v>78926</v>
      </c>
      <c r="AL20" s="2">
        <v>78206</v>
      </c>
      <c r="AM20" s="2">
        <v>77505</v>
      </c>
      <c r="AN20" s="2">
        <v>76285</v>
      </c>
      <c r="AO20" s="2">
        <v>76322</v>
      </c>
      <c r="AP20" s="2">
        <v>74552</v>
      </c>
      <c r="AQ20" s="2">
        <v>74746</v>
      </c>
      <c r="AR20" s="2">
        <v>73113</v>
      </c>
      <c r="AS20" s="2">
        <v>73256</v>
      </c>
      <c r="AT20" s="2">
        <v>74075</v>
      </c>
      <c r="AU20" s="2">
        <v>74883</v>
      </c>
      <c r="AV20" s="2">
        <v>75586</v>
      </c>
      <c r="AW20" s="2">
        <v>76178</v>
      </c>
      <c r="AX20" s="2">
        <v>76640</v>
      </c>
      <c r="AY20" s="2">
        <v>77069</v>
      </c>
      <c r="AZ20" s="2">
        <v>77519</v>
      </c>
      <c r="BA20" s="2">
        <v>78015</v>
      </c>
      <c r="BB20" s="2">
        <v>78568</v>
      </c>
      <c r="BC20" s="2">
        <v>79252</v>
      </c>
      <c r="BD20" s="2">
        <v>80156</v>
      </c>
      <c r="BE20" s="2">
        <v>81256</v>
      </c>
      <c r="BF20" s="2">
        <v>81462</v>
      </c>
      <c r="BG20" s="2">
        <v>81783</v>
      </c>
      <c r="BH20" s="2">
        <v>82228</v>
      </c>
      <c r="BI20" s="2">
        <v>82710</v>
      </c>
      <c r="BJ20" s="2">
        <v>83258</v>
      </c>
      <c r="BK20" s="2">
        <v>83771</v>
      </c>
      <c r="BL20" s="2">
        <v>84221</v>
      </c>
      <c r="BM20" s="2">
        <v>84562</v>
      </c>
      <c r="BN20" s="2">
        <v>84818</v>
      </c>
      <c r="BO20" s="2">
        <v>84938</v>
      </c>
      <c r="BP20" s="2">
        <v>84957</v>
      </c>
      <c r="BQ20" s="2">
        <v>84903</v>
      </c>
      <c r="BR20" s="2">
        <v>84827</v>
      </c>
      <c r="BS20" s="2">
        <v>84720</v>
      </c>
      <c r="BT20" s="2">
        <v>84639</v>
      </c>
      <c r="BU20" s="2">
        <v>84614</v>
      </c>
      <c r="BV20" s="2">
        <v>84645</v>
      </c>
      <c r="BW20" s="2">
        <v>84777</v>
      </c>
      <c r="BX20" s="2">
        <v>84946</v>
      </c>
      <c r="BY20" s="2">
        <v>85203</v>
      </c>
      <c r="BZ20" s="2">
        <v>85509</v>
      </c>
      <c r="CA20" s="2">
        <v>85886</v>
      </c>
      <c r="CB20" s="2">
        <v>86293</v>
      </c>
      <c r="CC20" s="2">
        <v>86691</v>
      </c>
      <c r="CD20" s="2">
        <v>87151</v>
      </c>
    </row>
    <row r="21" spans="1:82" x14ac:dyDescent="0.25">
      <c r="A21" s="2" t="str">
        <f>"16 jaar"</f>
        <v>16 jaar</v>
      </c>
      <c r="B21" s="2">
        <v>70423</v>
      </c>
      <c r="C21" s="2">
        <v>67462</v>
      </c>
      <c r="D21" s="2">
        <v>69276</v>
      </c>
      <c r="E21" s="2">
        <v>71075</v>
      </c>
      <c r="F21" s="2">
        <v>72280</v>
      </c>
      <c r="G21" s="2">
        <v>73396</v>
      </c>
      <c r="H21" s="2">
        <v>73294</v>
      </c>
      <c r="I21" s="2">
        <v>73296</v>
      </c>
      <c r="J21" s="2">
        <v>71136</v>
      </c>
      <c r="K21" s="2">
        <v>69803</v>
      </c>
      <c r="L21" s="2">
        <v>67851</v>
      </c>
      <c r="M21" s="2">
        <v>66620</v>
      </c>
      <c r="N21" s="2">
        <v>68417</v>
      </c>
      <c r="O21" s="2">
        <v>68715</v>
      </c>
      <c r="P21" s="2">
        <v>69992</v>
      </c>
      <c r="Q21" s="2">
        <v>70933</v>
      </c>
      <c r="R21" s="2">
        <v>73733</v>
      </c>
      <c r="S21" s="2">
        <v>74795</v>
      </c>
      <c r="T21" s="2">
        <v>74523</v>
      </c>
      <c r="U21" s="2">
        <v>72701</v>
      </c>
      <c r="V21" s="2">
        <v>70106</v>
      </c>
      <c r="W21" s="2">
        <v>69905</v>
      </c>
      <c r="X21" s="2">
        <v>70113</v>
      </c>
      <c r="Y21" s="2">
        <v>70451</v>
      </c>
      <c r="Z21" s="2">
        <v>69163</v>
      </c>
      <c r="AA21" s="2">
        <v>68440</v>
      </c>
      <c r="AB21" s="2">
        <v>69245</v>
      </c>
      <c r="AC21" s="2">
        <v>67951</v>
      </c>
      <c r="AD21" s="2">
        <v>67755</v>
      </c>
      <c r="AE21" s="2">
        <v>68517</v>
      </c>
      <c r="AF21" s="2">
        <v>71293</v>
      </c>
      <c r="AG21" s="2">
        <v>72787</v>
      </c>
      <c r="AH21" s="2">
        <v>75027</v>
      </c>
      <c r="AI21" s="2">
        <v>76132</v>
      </c>
      <c r="AJ21" s="2">
        <v>78713</v>
      </c>
      <c r="AK21" s="2">
        <v>78225</v>
      </c>
      <c r="AL21" s="2">
        <v>79274</v>
      </c>
      <c r="AM21" s="2">
        <v>78542</v>
      </c>
      <c r="AN21" s="2">
        <v>77831</v>
      </c>
      <c r="AO21" s="2">
        <v>76609</v>
      </c>
      <c r="AP21" s="2">
        <v>76642</v>
      </c>
      <c r="AQ21" s="2">
        <v>74868</v>
      </c>
      <c r="AR21" s="2">
        <v>75062</v>
      </c>
      <c r="AS21" s="2">
        <v>73420</v>
      </c>
      <c r="AT21" s="2">
        <v>73573</v>
      </c>
      <c r="AU21" s="2">
        <v>74400</v>
      </c>
      <c r="AV21" s="2">
        <v>75199</v>
      </c>
      <c r="AW21" s="2">
        <v>75902</v>
      </c>
      <c r="AX21" s="2">
        <v>76494</v>
      </c>
      <c r="AY21" s="2">
        <v>76959</v>
      </c>
      <c r="AZ21" s="2">
        <v>77387</v>
      </c>
      <c r="BA21" s="2">
        <v>77834</v>
      </c>
      <c r="BB21" s="2">
        <v>78335</v>
      </c>
      <c r="BC21" s="2">
        <v>78895</v>
      </c>
      <c r="BD21" s="2">
        <v>79583</v>
      </c>
      <c r="BE21" s="2">
        <v>80480</v>
      </c>
      <c r="BF21" s="2">
        <v>81575</v>
      </c>
      <c r="BG21" s="2">
        <v>81785</v>
      </c>
      <c r="BH21" s="2">
        <v>82105</v>
      </c>
      <c r="BI21" s="2">
        <v>82553</v>
      </c>
      <c r="BJ21" s="2">
        <v>83042</v>
      </c>
      <c r="BK21" s="2">
        <v>83588</v>
      </c>
      <c r="BL21" s="2">
        <v>84100</v>
      </c>
      <c r="BM21" s="2">
        <v>84551</v>
      </c>
      <c r="BN21" s="2">
        <v>84893</v>
      </c>
      <c r="BO21" s="2">
        <v>85145</v>
      </c>
      <c r="BP21" s="2">
        <v>85265</v>
      </c>
      <c r="BQ21" s="2">
        <v>85281</v>
      </c>
      <c r="BR21" s="2">
        <v>85226</v>
      </c>
      <c r="BS21" s="2">
        <v>85150</v>
      </c>
      <c r="BT21" s="2">
        <v>85043</v>
      </c>
      <c r="BU21" s="2">
        <v>84962</v>
      </c>
      <c r="BV21" s="2">
        <v>84939</v>
      </c>
      <c r="BW21" s="2">
        <v>84968</v>
      </c>
      <c r="BX21" s="2">
        <v>85102</v>
      </c>
      <c r="BY21" s="2">
        <v>85273</v>
      </c>
      <c r="BZ21" s="2">
        <v>85530</v>
      </c>
      <c r="CA21" s="2">
        <v>85830</v>
      </c>
      <c r="CB21" s="2">
        <v>86201</v>
      </c>
      <c r="CC21" s="2">
        <v>86613</v>
      </c>
      <c r="CD21" s="2">
        <v>87015</v>
      </c>
    </row>
    <row r="22" spans="1:82" x14ac:dyDescent="0.25">
      <c r="A22" s="2" t="str">
        <f>"17 jaar"</f>
        <v>17 jaar</v>
      </c>
      <c r="B22" s="2">
        <v>73295</v>
      </c>
      <c r="C22" s="2">
        <v>70550</v>
      </c>
      <c r="D22" s="2">
        <v>67702</v>
      </c>
      <c r="E22" s="2">
        <v>69472</v>
      </c>
      <c r="F22" s="2">
        <v>71248</v>
      </c>
      <c r="G22" s="2">
        <v>72339</v>
      </c>
      <c r="H22" s="2">
        <v>73577</v>
      </c>
      <c r="I22" s="2">
        <v>73451</v>
      </c>
      <c r="J22" s="2">
        <v>73500</v>
      </c>
      <c r="K22" s="2">
        <v>71300</v>
      </c>
      <c r="L22" s="2">
        <v>69985</v>
      </c>
      <c r="M22" s="2">
        <v>68135</v>
      </c>
      <c r="N22" s="2">
        <v>67018</v>
      </c>
      <c r="O22" s="2">
        <v>68812</v>
      </c>
      <c r="P22" s="2">
        <v>69073</v>
      </c>
      <c r="Q22" s="2">
        <v>70514</v>
      </c>
      <c r="R22" s="2">
        <v>71365</v>
      </c>
      <c r="S22" s="2">
        <v>74186</v>
      </c>
      <c r="T22" s="2">
        <v>75220</v>
      </c>
      <c r="U22" s="2">
        <v>74993</v>
      </c>
      <c r="V22" s="2">
        <v>73297</v>
      </c>
      <c r="W22" s="2">
        <v>70575</v>
      </c>
      <c r="X22" s="2">
        <v>70378</v>
      </c>
      <c r="Y22" s="2">
        <v>70516</v>
      </c>
      <c r="Z22" s="2">
        <v>70811</v>
      </c>
      <c r="AA22" s="2">
        <v>69641</v>
      </c>
      <c r="AB22" s="2">
        <v>68946</v>
      </c>
      <c r="AC22" s="2">
        <v>69882</v>
      </c>
      <c r="AD22" s="2">
        <v>68484</v>
      </c>
      <c r="AE22" s="2">
        <v>68304</v>
      </c>
      <c r="AF22" s="2">
        <v>69064</v>
      </c>
      <c r="AG22" s="2">
        <v>71824</v>
      </c>
      <c r="AH22" s="2">
        <v>73292</v>
      </c>
      <c r="AI22" s="2">
        <v>75505</v>
      </c>
      <c r="AJ22" s="2">
        <v>76596</v>
      </c>
      <c r="AK22" s="2">
        <v>79147</v>
      </c>
      <c r="AL22" s="2">
        <v>78643</v>
      </c>
      <c r="AM22" s="2">
        <v>79690</v>
      </c>
      <c r="AN22" s="2">
        <v>78947</v>
      </c>
      <c r="AO22" s="2">
        <v>78237</v>
      </c>
      <c r="AP22" s="2">
        <v>77013</v>
      </c>
      <c r="AQ22" s="2">
        <v>77053</v>
      </c>
      <c r="AR22" s="2">
        <v>75280</v>
      </c>
      <c r="AS22" s="2">
        <v>75464</v>
      </c>
      <c r="AT22" s="2">
        <v>73825</v>
      </c>
      <c r="AU22" s="2">
        <v>73985</v>
      </c>
      <c r="AV22" s="2">
        <v>74809</v>
      </c>
      <c r="AW22" s="2">
        <v>75604</v>
      </c>
      <c r="AX22" s="2">
        <v>76302</v>
      </c>
      <c r="AY22" s="2">
        <v>76895</v>
      </c>
      <c r="AZ22" s="2">
        <v>77359</v>
      </c>
      <c r="BA22" s="2">
        <v>77787</v>
      </c>
      <c r="BB22" s="2">
        <v>78230</v>
      </c>
      <c r="BC22" s="2">
        <v>78737</v>
      </c>
      <c r="BD22" s="2">
        <v>79296</v>
      </c>
      <c r="BE22" s="2">
        <v>79984</v>
      </c>
      <c r="BF22" s="2">
        <v>80879</v>
      </c>
      <c r="BG22" s="2">
        <v>81977</v>
      </c>
      <c r="BH22" s="2">
        <v>82185</v>
      </c>
      <c r="BI22" s="2">
        <v>82514</v>
      </c>
      <c r="BJ22" s="2">
        <v>82955</v>
      </c>
      <c r="BK22" s="2">
        <v>83447</v>
      </c>
      <c r="BL22" s="2">
        <v>83994</v>
      </c>
      <c r="BM22" s="2">
        <v>84507</v>
      </c>
      <c r="BN22" s="2">
        <v>84956</v>
      </c>
      <c r="BO22" s="2">
        <v>85298</v>
      </c>
      <c r="BP22" s="2">
        <v>85548</v>
      </c>
      <c r="BQ22" s="2">
        <v>85674</v>
      </c>
      <c r="BR22" s="2">
        <v>85693</v>
      </c>
      <c r="BS22" s="2">
        <v>85635</v>
      </c>
      <c r="BT22" s="2">
        <v>85560</v>
      </c>
      <c r="BU22" s="2">
        <v>85452</v>
      </c>
      <c r="BV22" s="2">
        <v>85370</v>
      </c>
      <c r="BW22" s="2">
        <v>85349</v>
      </c>
      <c r="BX22" s="2">
        <v>85377</v>
      </c>
      <c r="BY22" s="2">
        <v>85517</v>
      </c>
      <c r="BZ22" s="2">
        <v>85678</v>
      </c>
      <c r="CA22" s="2">
        <v>85938</v>
      </c>
      <c r="CB22" s="2">
        <v>86237</v>
      </c>
      <c r="CC22" s="2">
        <v>86613</v>
      </c>
      <c r="CD22" s="2">
        <v>87023</v>
      </c>
    </row>
    <row r="23" spans="1:82" x14ac:dyDescent="0.25">
      <c r="A23" s="2" t="str">
        <f>"18 jaar"</f>
        <v>18 jaar</v>
      </c>
      <c r="B23" s="2">
        <v>77035</v>
      </c>
      <c r="C23" s="2">
        <v>73563</v>
      </c>
      <c r="D23" s="2">
        <v>70914</v>
      </c>
      <c r="E23" s="2">
        <v>68018</v>
      </c>
      <c r="F23" s="2">
        <v>69800</v>
      </c>
      <c r="G23" s="2">
        <v>71504</v>
      </c>
      <c r="H23" s="2">
        <v>72639</v>
      </c>
      <c r="I23" s="2">
        <v>73708</v>
      </c>
      <c r="J23" s="2">
        <v>73654</v>
      </c>
      <c r="K23" s="2">
        <v>73758</v>
      </c>
      <c r="L23" s="2">
        <v>71538</v>
      </c>
      <c r="M23" s="2">
        <v>70312</v>
      </c>
      <c r="N23" s="2">
        <v>68575</v>
      </c>
      <c r="O23" s="2">
        <v>67517</v>
      </c>
      <c r="P23" s="2">
        <v>69222</v>
      </c>
      <c r="Q23" s="2">
        <v>69556</v>
      </c>
      <c r="R23" s="2">
        <v>71006</v>
      </c>
      <c r="S23" s="2">
        <v>71907</v>
      </c>
      <c r="T23" s="2">
        <v>74688</v>
      </c>
      <c r="U23" s="2">
        <v>75750</v>
      </c>
      <c r="V23" s="2">
        <v>75610</v>
      </c>
      <c r="W23" s="2">
        <v>73860</v>
      </c>
      <c r="X23" s="2">
        <v>71107</v>
      </c>
      <c r="Y23" s="2">
        <v>70885</v>
      </c>
      <c r="Z23" s="2">
        <v>70963</v>
      </c>
      <c r="AA23" s="2">
        <v>71437</v>
      </c>
      <c r="AB23" s="2">
        <v>70275</v>
      </c>
      <c r="AC23" s="2">
        <v>69775</v>
      </c>
      <c r="AD23" s="2">
        <v>70596</v>
      </c>
      <c r="AE23" s="2">
        <v>69219</v>
      </c>
      <c r="AF23" s="2">
        <v>69039</v>
      </c>
      <c r="AG23" s="2">
        <v>69776</v>
      </c>
      <c r="AH23" s="2">
        <v>72518</v>
      </c>
      <c r="AI23" s="2">
        <v>73957</v>
      </c>
      <c r="AJ23" s="2">
        <v>76148</v>
      </c>
      <c r="AK23" s="2">
        <v>77216</v>
      </c>
      <c r="AL23" s="2">
        <v>79737</v>
      </c>
      <c r="AM23" s="2">
        <v>79206</v>
      </c>
      <c r="AN23" s="2">
        <v>80266</v>
      </c>
      <c r="AO23" s="2">
        <v>79515</v>
      </c>
      <c r="AP23" s="2">
        <v>78797</v>
      </c>
      <c r="AQ23" s="2">
        <v>77573</v>
      </c>
      <c r="AR23" s="2">
        <v>77615</v>
      </c>
      <c r="AS23" s="2">
        <v>75846</v>
      </c>
      <c r="AT23" s="2">
        <v>76028</v>
      </c>
      <c r="AU23" s="2">
        <v>74394</v>
      </c>
      <c r="AV23" s="2">
        <v>74562</v>
      </c>
      <c r="AW23" s="2">
        <v>75389</v>
      </c>
      <c r="AX23" s="2">
        <v>76177</v>
      </c>
      <c r="AY23" s="2">
        <v>76876</v>
      </c>
      <c r="AZ23" s="2">
        <v>77468</v>
      </c>
      <c r="BA23" s="2">
        <v>77926</v>
      </c>
      <c r="BB23" s="2">
        <v>78355</v>
      </c>
      <c r="BC23" s="2">
        <v>78802</v>
      </c>
      <c r="BD23" s="2">
        <v>79307</v>
      </c>
      <c r="BE23" s="2">
        <v>79869</v>
      </c>
      <c r="BF23" s="2">
        <v>80550</v>
      </c>
      <c r="BG23" s="2">
        <v>81444</v>
      </c>
      <c r="BH23" s="2">
        <v>82540</v>
      </c>
      <c r="BI23" s="2">
        <v>82744</v>
      </c>
      <c r="BJ23" s="2">
        <v>83078</v>
      </c>
      <c r="BK23" s="2">
        <v>83519</v>
      </c>
      <c r="BL23" s="2">
        <v>84010</v>
      </c>
      <c r="BM23" s="2">
        <v>84555</v>
      </c>
      <c r="BN23" s="2">
        <v>85066</v>
      </c>
      <c r="BO23" s="2">
        <v>85515</v>
      </c>
      <c r="BP23" s="2">
        <v>85863</v>
      </c>
      <c r="BQ23" s="2">
        <v>86115</v>
      </c>
      <c r="BR23" s="2">
        <v>86236</v>
      </c>
      <c r="BS23" s="2">
        <v>86259</v>
      </c>
      <c r="BT23" s="2">
        <v>86204</v>
      </c>
      <c r="BU23" s="2">
        <v>86124</v>
      </c>
      <c r="BV23" s="2">
        <v>86017</v>
      </c>
      <c r="BW23" s="2">
        <v>85934</v>
      </c>
      <c r="BX23" s="2">
        <v>85913</v>
      </c>
      <c r="BY23" s="2">
        <v>85941</v>
      </c>
      <c r="BZ23" s="2">
        <v>86082</v>
      </c>
      <c r="CA23" s="2">
        <v>86244</v>
      </c>
      <c r="CB23" s="2">
        <v>86507</v>
      </c>
      <c r="CC23" s="2">
        <v>86806</v>
      </c>
      <c r="CD23" s="2">
        <v>87187</v>
      </c>
    </row>
    <row r="24" spans="1:82" x14ac:dyDescent="0.25">
      <c r="A24" s="2" t="str">
        <f>"19 jaar"</f>
        <v>19 jaar</v>
      </c>
      <c r="B24" s="2">
        <v>80746</v>
      </c>
      <c r="C24" s="2">
        <v>77175</v>
      </c>
      <c r="D24" s="2">
        <v>73853</v>
      </c>
      <c r="E24" s="2">
        <v>71134</v>
      </c>
      <c r="F24" s="2">
        <v>68252</v>
      </c>
      <c r="G24" s="2">
        <v>70007</v>
      </c>
      <c r="H24" s="2">
        <v>71677</v>
      </c>
      <c r="I24" s="2">
        <v>72776</v>
      </c>
      <c r="J24" s="2">
        <v>73978</v>
      </c>
      <c r="K24" s="2">
        <v>73844</v>
      </c>
      <c r="L24" s="2">
        <v>73946</v>
      </c>
      <c r="M24" s="2">
        <v>71909</v>
      </c>
      <c r="N24" s="2">
        <v>70623</v>
      </c>
      <c r="O24" s="2">
        <v>68941</v>
      </c>
      <c r="P24" s="2">
        <v>67822</v>
      </c>
      <c r="Q24" s="2">
        <v>69728</v>
      </c>
      <c r="R24" s="2">
        <v>70096</v>
      </c>
      <c r="S24" s="2">
        <v>71531</v>
      </c>
      <c r="T24" s="2">
        <v>72397</v>
      </c>
      <c r="U24" s="2">
        <v>75209</v>
      </c>
      <c r="V24" s="2">
        <v>76353</v>
      </c>
      <c r="W24" s="2">
        <v>76177</v>
      </c>
      <c r="X24" s="2">
        <v>74321</v>
      </c>
      <c r="Y24" s="2">
        <v>71564</v>
      </c>
      <c r="Z24" s="2">
        <v>71314</v>
      </c>
      <c r="AA24" s="2">
        <v>71466</v>
      </c>
      <c r="AB24" s="2">
        <v>71974</v>
      </c>
      <c r="AC24" s="2">
        <v>70892</v>
      </c>
      <c r="AD24" s="2">
        <v>70350</v>
      </c>
      <c r="AE24" s="2">
        <v>71190</v>
      </c>
      <c r="AF24" s="2">
        <v>69815</v>
      </c>
      <c r="AG24" s="2">
        <v>69602</v>
      </c>
      <c r="AH24" s="2">
        <v>70306</v>
      </c>
      <c r="AI24" s="2">
        <v>73009</v>
      </c>
      <c r="AJ24" s="2">
        <v>74434</v>
      </c>
      <c r="AK24" s="2">
        <v>76586</v>
      </c>
      <c r="AL24" s="2">
        <v>77631</v>
      </c>
      <c r="AM24" s="2">
        <v>80148</v>
      </c>
      <c r="AN24" s="2">
        <v>79596</v>
      </c>
      <c r="AO24" s="2">
        <v>80639</v>
      </c>
      <c r="AP24" s="2">
        <v>79883</v>
      </c>
      <c r="AQ24" s="2">
        <v>79156</v>
      </c>
      <c r="AR24" s="2">
        <v>77940</v>
      </c>
      <c r="AS24" s="2">
        <v>77989</v>
      </c>
      <c r="AT24" s="2">
        <v>76219</v>
      </c>
      <c r="AU24" s="2">
        <v>76398</v>
      </c>
      <c r="AV24" s="2">
        <v>74762</v>
      </c>
      <c r="AW24" s="2">
        <v>74933</v>
      </c>
      <c r="AX24" s="2">
        <v>75765</v>
      </c>
      <c r="AY24" s="2">
        <v>76554</v>
      </c>
      <c r="AZ24" s="2">
        <v>77248</v>
      </c>
      <c r="BA24" s="2">
        <v>77835</v>
      </c>
      <c r="BB24" s="2">
        <v>78298</v>
      </c>
      <c r="BC24" s="2">
        <v>78727</v>
      </c>
      <c r="BD24" s="2">
        <v>79174</v>
      </c>
      <c r="BE24" s="2">
        <v>79682</v>
      </c>
      <c r="BF24" s="2">
        <v>80247</v>
      </c>
      <c r="BG24" s="2">
        <v>80936</v>
      </c>
      <c r="BH24" s="2">
        <v>81823</v>
      </c>
      <c r="BI24" s="2">
        <v>82923</v>
      </c>
      <c r="BJ24" s="2">
        <v>83120</v>
      </c>
      <c r="BK24" s="2">
        <v>83449</v>
      </c>
      <c r="BL24" s="2">
        <v>83898</v>
      </c>
      <c r="BM24" s="2">
        <v>84389</v>
      </c>
      <c r="BN24" s="2">
        <v>84937</v>
      </c>
      <c r="BO24" s="2">
        <v>85444</v>
      </c>
      <c r="BP24" s="2">
        <v>85894</v>
      </c>
      <c r="BQ24" s="2">
        <v>86239</v>
      </c>
      <c r="BR24" s="2">
        <v>86485</v>
      </c>
      <c r="BS24" s="2">
        <v>86608</v>
      </c>
      <c r="BT24" s="2">
        <v>86631</v>
      </c>
      <c r="BU24" s="2">
        <v>86568</v>
      </c>
      <c r="BV24" s="2">
        <v>86483</v>
      </c>
      <c r="BW24" s="2">
        <v>86372</v>
      </c>
      <c r="BX24" s="2">
        <v>86285</v>
      </c>
      <c r="BY24" s="2">
        <v>86267</v>
      </c>
      <c r="BZ24" s="2">
        <v>86299</v>
      </c>
      <c r="CA24" s="2">
        <v>86436</v>
      </c>
      <c r="CB24" s="2">
        <v>86597</v>
      </c>
      <c r="CC24" s="2">
        <v>86848</v>
      </c>
      <c r="CD24" s="2">
        <v>87158</v>
      </c>
    </row>
    <row r="25" spans="1:82" x14ac:dyDescent="0.25">
      <c r="A25" s="2" t="str">
        <f>"20 jaar"</f>
        <v>20 jaar</v>
      </c>
      <c r="B25" s="2">
        <v>82848</v>
      </c>
      <c r="C25" s="2">
        <v>81038</v>
      </c>
      <c r="D25" s="2">
        <v>77487</v>
      </c>
      <c r="E25" s="2">
        <v>74083</v>
      </c>
      <c r="F25" s="2">
        <v>71402</v>
      </c>
      <c r="G25" s="2">
        <v>68429</v>
      </c>
      <c r="H25" s="2">
        <v>70198</v>
      </c>
      <c r="I25" s="2">
        <v>71763</v>
      </c>
      <c r="J25" s="2">
        <v>73015</v>
      </c>
      <c r="K25" s="2">
        <v>74190</v>
      </c>
      <c r="L25" s="2">
        <v>74050</v>
      </c>
      <c r="M25" s="2">
        <v>74225</v>
      </c>
      <c r="N25" s="2">
        <v>72448</v>
      </c>
      <c r="O25" s="2">
        <v>71178</v>
      </c>
      <c r="P25" s="2">
        <v>69473</v>
      </c>
      <c r="Q25" s="2">
        <v>68447</v>
      </c>
      <c r="R25" s="2">
        <v>70412</v>
      </c>
      <c r="S25" s="2">
        <v>70771</v>
      </c>
      <c r="T25" s="2">
        <v>72334</v>
      </c>
      <c r="U25" s="2">
        <v>73098</v>
      </c>
      <c r="V25" s="2">
        <v>76123</v>
      </c>
      <c r="W25" s="2">
        <v>77193</v>
      </c>
      <c r="X25" s="2">
        <v>76846</v>
      </c>
      <c r="Y25" s="2">
        <v>75022</v>
      </c>
      <c r="Z25" s="2">
        <v>72355</v>
      </c>
      <c r="AA25" s="2">
        <v>72094</v>
      </c>
      <c r="AB25" s="2">
        <v>72345</v>
      </c>
      <c r="AC25" s="2">
        <v>72890</v>
      </c>
      <c r="AD25" s="2">
        <v>71792</v>
      </c>
      <c r="AE25" s="2">
        <v>71247</v>
      </c>
      <c r="AF25" s="2">
        <v>72086</v>
      </c>
      <c r="AG25" s="2">
        <v>70682</v>
      </c>
      <c r="AH25" s="2">
        <v>70425</v>
      </c>
      <c r="AI25" s="2">
        <v>71087</v>
      </c>
      <c r="AJ25" s="2">
        <v>73753</v>
      </c>
      <c r="AK25" s="2">
        <v>75140</v>
      </c>
      <c r="AL25" s="2">
        <v>77266</v>
      </c>
      <c r="AM25" s="2">
        <v>78301</v>
      </c>
      <c r="AN25" s="2">
        <v>80803</v>
      </c>
      <c r="AO25" s="2">
        <v>80225</v>
      </c>
      <c r="AP25" s="2">
        <v>81246</v>
      </c>
      <c r="AQ25" s="2">
        <v>80507</v>
      </c>
      <c r="AR25" s="2">
        <v>79784</v>
      </c>
      <c r="AS25" s="2">
        <v>78565</v>
      </c>
      <c r="AT25" s="2">
        <v>78612</v>
      </c>
      <c r="AU25" s="2">
        <v>76848</v>
      </c>
      <c r="AV25" s="2">
        <v>77027</v>
      </c>
      <c r="AW25" s="2">
        <v>75393</v>
      </c>
      <c r="AX25" s="2">
        <v>75570</v>
      </c>
      <c r="AY25" s="2">
        <v>76396</v>
      </c>
      <c r="AZ25" s="2">
        <v>77185</v>
      </c>
      <c r="BA25" s="2">
        <v>77879</v>
      </c>
      <c r="BB25" s="2">
        <v>78471</v>
      </c>
      <c r="BC25" s="2">
        <v>78939</v>
      </c>
      <c r="BD25" s="2">
        <v>79356</v>
      </c>
      <c r="BE25" s="2">
        <v>79798</v>
      </c>
      <c r="BF25" s="2">
        <v>80310</v>
      </c>
      <c r="BG25" s="2">
        <v>80874</v>
      </c>
      <c r="BH25" s="2">
        <v>81565</v>
      </c>
      <c r="BI25" s="2">
        <v>82445</v>
      </c>
      <c r="BJ25" s="2">
        <v>83555</v>
      </c>
      <c r="BK25" s="2">
        <v>83756</v>
      </c>
      <c r="BL25" s="2">
        <v>84074</v>
      </c>
      <c r="BM25" s="2">
        <v>84517</v>
      </c>
      <c r="BN25" s="2">
        <v>85014</v>
      </c>
      <c r="BO25" s="2">
        <v>85561</v>
      </c>
      <c r="BP25" s="2">
        <v>86068</v>
      </c>
      <c r="BQ25" s="2">
        <v>86518</v>
      </c>
      <c r="BR25" s="2">
        <v>86863</v>
      </c>
      <c r="BS25" s="2">
        <v>87110</v>
      </c>
      <c r="BT25" s="2">
        <v>87235</v>
      </c>
      <c r="BU25" s="2">
        <v>87256</v>
      </c>
      <c r="BV25" s="2">
        <v>87198</v>
      </c>
      <c r="BW25" s="2">
        <v>87105</v>
      </c>
      <c r="BX25" s="2">
        <v>86999</v>
      </c>
      <c r="BY25" s="2">
        <v>86908</v>
      </c>
      <c r="BZ25" s="2">
        <v>86892</v>
      </c>
      <c r="CA25" s="2">
        <v>86928</v>
      </c>
      <c r="CB25" s="2">
        <v>87062</v>
      </c>
      <c r="CC25" s="2">
        <v>87225</v>
      </c>
      <c r="CD25" s="2">
        <v>87475</v>
      </c>
    </row>
    <row r="26" spans="1:82" x14ac:dyDescent="0.25">
      <c r="A26" s="2" t="str">
        <f>"21 jaar"</f>
        <v>21 jaar</v>
      </c>
      <c r="B26" s="2">
        <v>83142</v>
      </c>
      <c r="C26" s="2">
        <v>83034</v>
      </c>
      <c r="D26" s="2">
        <v>81247</v>
      </c>
      <c r="E26" s="2">
        <v>77634</v>
      </c>
      <c r="F26" s="2">
        <v>74253</v>
      </c>
      <c r="G26" s="2">
        <v>71508</v>
      </c>
      <c r="H26" s="2">
        <v>68611</v>
      </c>
      <c r="I26" s="2">
        <v>70320</v>
      </c>
      <c r="J26" s="2">
        <v>72060</v>
      </c>
      <c r="K26" s="2">
        <v>73243</v>
      </c>
      <c r="L26" s="2">
        <v>74438</v>
      </c>
      <c r="M26" s="2">
        <v>74446</v>
      </c>
      <c r="N26" s="2">
        <v>74775</v>
      </c>
      <c r="O26" s="2">
        <v>72898</v>
      </c>
      <c r="P26" s="2">
        <v>71711</v>
      </c>
      <c r="Q26" s="2">
        <v>70090</v>
      </c>
      <c r="R26" s="2">
        <v>69317</v>
      </c>
      <c r="S26" s="2">
        <v>71131</v>
      </c>
      <c r="T26" s="2">
        <v>71845</v>
      </c>
      <c r="U26" s="2">
        <v>73171</v>
      </c>
      <c r="V26" s="2">
        <v>74220</v>
      </c>
      <c r="W26" s="2">
        <v>77191</v>
      </c>
      <c r="X26" s="2">
        <v>77994</v>
      </c>
      <c r="Y26" s="2">
        <v>77577</v>
      </c>
      <c r="Z26" s="2">
        <v>75838</v>
      </c>
      <c r="AA26" s="2">
        <v>73358</v>
      </c>
      <c r="AB26" s="2">
        <v>73262</v>
      </c>
      <c r="AC26" s="2">
        <v>73473</v>
      </c>
      <c r="AD26" s="2">
        <v>73974</v>
      </c>
      <c r="AE26" s="2">
        <v>72876</v>
      </c>
      <c r="AF26" s="2">
        <v>72309</v>
      </c>
      <c r="AG26" s="2">
        <v>73061</v>
      </c>
      <c r="AH26" s="2">
        <v>71620</v>
      </c>
      <c r="AI26" s="2">
        <v>71306</v>
      </c>
      <c r="AJ26" s="2">
        <v>71910</v>
      </c>
      <c r="AK26" s="2">
        <v>74533</v>
      </c>
      <c r="AL26" s="2">
        <v>75867</v>
      </c>
      <c r="AM26" s="2">
        <v>77969</v>
      </c>
      <c r="AN26" s="2">
        <v>78985</v>
      </c>
      <c r="AO26" s="2">
        <v>81485</v>
      </c>
      <c r="AP26" s="2">
        <v>80891</v>
      </c>
      <c r="AQ26" s="2">
        <v>81908</v>
      </c>
      <c r="AR26" s="2">
        <v>81177</v>
      </c>
      <c r="AS26" s="2">
        <v>80457</v>
      </c>
      <c r="AT26" s="2">
        <v>79246</v>
      </c>
      <c r="AU26" s="2">
        <v>79305</v>
      </c>
      <c r="AV26" s="2">
        <v>77532</v>
      </c>
      <c r="AW26" s="2">
        <v>77712</v>
      </c>
      <c r="AX26" s="2">
        <v>76072</v>
      </c>
      <c r="AY26" s="2">
        <v>76263</v>
      </c>
      <c r="AZ26" s="2">
        <v>77086</v>
      </c>
      <c r="BA26" s="2">
        <v>77883</v>
      </c>
      <c r="BB26" s="2">
        <v>78578</v>
      </c>
      <c r="BC26" s="2">
        <v>79165</v>
      </c>
      <c r="BD26" s="2">
        <v>79635</v>
      </c>
      <c r="BE26" s="2">
        <v>80057</v>
      </c>
      <c r="BF26" s="2">
        <v>80497</v>
      </c>
      <c r="BG26" s="2">
        <v>81003</v>
      </c>
      <c r="BH26" s="2">
        <v>81570</v>
      </c>
      <c r="BI26" s="2">
        <v>82263</v>
      </c>
      <c r="BJ26" s="2">
        <v>83135</v>
      </c>
      <c r="BK26" s="2">
        <v>84245</v>
      </c>
      <c r="BL26" s="2">
        <v>84445</v>
      </c>
      <c r="BM26" s="2">
        <v>84757</v>
      </c>
      <c r="BN26" s="2">
        <v>85205</v>
      </c>
      <c r="BO26" s="2">
        <v>85695</v>
      </c>
      <c r="BP26" s="2">
        <v>86245</v>
      </c>
      <c r="BQ26" s="2">
        <v>86750</v>
      </c>
      <c r="BR26" s="2">
        <v>87194</v>
      </c>
      <c r="BS26" s="2">
        <v>87537</v>
      </c>
      <c r="BT26" s="2">
        <v>87788</v>
      </c>
      <c r="BU26" s="2">
        <v>87908</v>
      </c>
      <c r="BV26" s="2">
        <v>87934</v>
      </c>
      <c r="BW26" s="2">
        <v>87865</v>
      </c>
      <c r="BX26" s="2">
        <v>87780</v>
      </c>
      <c r="BY26" s="2">
        <v>87674</v>
      </c>
      <c r="BZ26" s="2">
        <v>87585</v>
      </c>
      <c r="CA26" s="2">
        <v>87574</v>
      </c>
      <c r="CB26" s="2">
        <v>87606</v>
      </c>
      <c r="CC26" s="2">
        <v>87739</v>
      </c>
      <c r="CD26" s="2">
        <v>87903</v>
      </c>
    </row>
    <row r="27" spans="1:82" x14ac:dyDescent="0.25">
      <c r="A27" s="2" t="str">
        <f>"22 jaar"</f>
        <v>22 jaar</v>
      </c>
      <c r="B27" s="2">
        <v>83954</v>
      </c>
      <c r="C27" s="2">
        <v>83302</v>
      </c>
      <c r="D27" s="2">
        <v>83294</v>
      </c>
      <c r="E27" s="2">
        <v>81449</v>
      </c>
      <c r="F27" s="2">
        <v>77907</v>
      </c>
      <c r="G27" s="2">
        <v>74364</v>
      </c>
      <c r="H27" s="2">
        <v>71800</v>
      </c>
      <c r="I27" s="2">
        <v>68725</v>
      </c>
      <c r="J27" s="2">
        <v>70593</v>
      </c>
      <c r="K27" s="2">
        <v>72325</v>
      </c>
      <c r="L27" s="2">
        <v>73585</v>
      </c>
      <c r="M27" s="2">
        <v>74878</v>
      </c>
      <c r="N27" s="2">
        <v>74913</v>
      </c>
      <c r="O27" s="2">
        <v>75276</v>
      </c>
      <c r="P27" s="2">
        <v>73489</v>
      </c>
      <c r="Q27" s="2">
        <v>72459</v>
      </c>
      <c r="R27" s="2">
        <v>70913</v>
      </c>
      <c r="S27" s="2">
        <v>70157</v>
      </c>
      <c r="T27" s="2">
        <v>72369</v>
      </c>
      <c r="U27" s="2">
        <v>72739</v>
      </c>
      <c r="V27" s="2">
        <v>74455</v>
      </c>
      <c r="W27" s="2">
        <v>75347</v>
      </c>
      <c r="X27" s="2">
        <v>78120</v>
      </c>
      <c r="Y27" s="2">
        <v>78941</v>
      </c>
      <c r="Z27" s="2">
        <v>78535</v>
      </c>
      <c r="AA27" s="2">
        <v>76806</v>
      </c>
      <c r="AB27" s="2">
        <v>74379</v>
      </c>
      <c r="AC27" s="2">
        <v>74557</v>
      </c>
      <c r="AD27" s="2">
        <v>74603</v>
      </c>
      <c r="AE27" s="2">
        <v>75099</v>
      </c>
      <c r="AF27" s="2">
        <v>74017</v>
      </c>
      <c r="AG27" s="2">
        <v>73342</v>
      </c>
      <c r="AH27" s="2">
        <v>74026</v>
      </c>
      <c r="AI27" s="2">
        <v>72558</v>
      </c>
      <c r="AJ27" s="2">
        <v>72181</v>
      </c>
      <c r="AK27" s="2">
        <v>72732</v>
      </c>
      <c r="AL27" s="2">
        <v>75307</v>
      </c>
      <c r="AM27" s="2">
        <v>76630</v>
      </c>
      <c r="AN27" s="2">
        <v>78725</v>
      </c>
      <c r="AO27" s="2">
        <v>79706</v>
      </c>
      <c r="AP27" s="2">
        <v>82201</v>
      </c>
      <c r="AQ27" s="2">
        <v>81612</v>
      </c>
      <c r="AR27" s="2">
        <v>82630</v>
      </c>
      <c r="AS27" s="2">
        <v>81905</v>
      </c>
      <c r="AT27" s="2">
        <v>81186</v>
      </c>
      <c r="AU27" s="2">
        <v>79991</v>
      </c>
      <c r="AV27" s="2">
        <v>80044</v>
      </c>
      <c r="AW27" s="2">
        <v>78271</v>
      </c>
      <c r="AX27" s="2">
        <v>78462</v>
      </c>
      <c r="AY27" s="2">
        <v>76808</v>
      </c>
      <c r="AZ27" s="2">
        <v>77006</v>
      </c>
      <c r="BA27" s="2">
        <v>77825</v>
      </c>
      <c r="BB27" s="2">
        <v>78618</v>
      </c>
      <c r="BC27" s="2">
        <v>79321</v>
      </c>
      <c r="BD27" s="2">
        <v>79900</v>
      </c>
      <c r="BE27" s="2">
        <v>80371</v>
      </c>
      <c r="BF27" s="2">
        <v>80799</v>
      </c>
      <c r="BG27" s="2">
        <v>81239</v>
      </c>
      <c r="BH27" s="2">
        <v>81741</v>
      </c>
      <c r="BI27" s="2">
        <v>82308</v>
      </c>
      <c r="BJ27" s="2">
        <v>82994</v>
      </c>
      <c r="BK27" s="2">
        <v>83876</v>
      </c>
      <c r="BL27" s="2">
        <v>84981</v>
      </c>
      <c r="BM27" s="2">
        <v>85185</v>
      </c>
      <c r="BN27" s="2">
        <v>85496</v>
      </c>
      <c r="BO27" s="2">
        <v>85940</v>
      </c>
      <c r="BP27" s="2">
        <v>86435</v>
      </c>
      <c r="BQ27" s="2">
        <v>86975</v>
      </c>
      <c r="BR27" s="2">
        <v>87481</v>
      </c>
      <c r="BS27" s="2">
        <v>87925</v>
      </c>
      <c r="BT27" s="2">
        <v>88271</v>
      </c>
      <c r="BU27" s="2">
        <v>88516</v>
      </c>
      <c r="BV27" s="2">
        <v>88633</v>
      </c>
      <c r="BW27" s="2">
        <v>88664</v>
      </c>
      <c r="BX27" s="2">
        <v>88593</v>
      </c>
      <c r="BY27" s="2">
        <v>88506</v>
      </c>
      <c r="BZ27" s="2">
        <v>88400</v>
      </c>
      <c r="CA27" s="2">
        <v>88312</v>
      </c>
      <c r="CB27" s="2">
        <v>88307</v>
      </c>
      <c r="CC27" s="2">
        <v>88340</v>
      </c>
      <c r="CD27" s="2">
        <v>88469</v>
      </c>
    </row>
    <row r="28" spans="1:82" x14ac:dyDescent="0.25">
      <c r="A28" s="2" t="str">
        <f>"23 jaar"</f>
        <v>23 jaar</v>
      </c>
      <c r="B28" s="2">
        <v>86471</v>
      </c>
      <c r="C28" s="2">
        <v>84124</v>
      </c>
      <c r="D28" s="2">
        <v>83601</v>
      </c>
      <c r="E28" s="2">
        <v>83488</v>
      </c>
      <c r="F28" s="2">
        <v>81666</v>
      </c>
      <c r="G28" s="2">
        <v>78007</v>
      </c>
      <c r="H28" s="2">
        <v>74568</v>
      </c>
      <c r="I28" s="2">
        <v>71881</v>
      </c>
      <c r="J28" s="2">
        <v>68975</v>
      </c>
      <c r="K28" s="2">
        <v>70727</v>
      </c>
      <c r="L28" s="2">
        <v>72595</v>
      </c>
      <c r="M28" s="2">
        <v>74017</v>
      </c>
      <c r="N28" s="2">
        <v>75319</v>
      </c>
      <c r="O28" s="2">
        <v>75490</v>
      </c>
      <c r="P28" s="2">
        <v>75732</v>
      </c>
      <c r="Q28" s="2">
        <v>74198</v>
      </c>
      <c r="R28" s="2">
        <v>73172</v>
      </c>
      <c r="S28" s="2">
        <v>71853</v>
      </c>
      <c r="T28" s="2">
        <v>71323</v>
      </c>
      <c r="U28" s="2">
        <v>73271</v>
      </c>
      <c r="V28" s="2">
        <v>73947</v>
      </c>
      <c r="W28" s="2">
        <v>75611</v>
      </c>
      <c r="X28" s="2">
        <v>76353</v>
      </c>
      <c r="Y28" s="2">
        <v>78965</v>
      </c>
      <c r="Z28" s="2">
        <v>79837</v>
      </c>
      <c r="AA28" s="2">
        <v>79611</v>
      </c>
      <c r="AB28" s="2">
        <v>77840</v>
      </c>
      <c r="AC28" s="2">
        <v>75589</v>
      </c>
      <c r="AD28" s="2">
        <v>75700</v>
      </c>
      <c r="AE28" s="2">
        <v>75758</v>
      </c>
      <c r="AF28" s="2">
        <v>76242</v>
      </c>
      <c r="AG28" s="2">
        <v>75091</v>
      </c>
      <c r="AH28" s="2">
        <v>74330</v>
      </c>
      <c r="AI28" s="2">
        <v>74951</v>
      </c>
      <c r="AJ28" s="2">
        <v>73448</v>
      </c>
      <c r="AK28" s="2">
        <v>73027</v>
      </c>
      <c r="AL28" s="2">
        <v>73512</v>
      </c>
      <c r="AM28" s="2">
        <v>76090</v>
      </c>
      <c r="AN28" s="2">
        <v>77395</v>
      </c>
      <c r="AO28" s="2">
        <v>79474</v>
      </c>
      <c r="AP28" s="2">
        <v>80444</v>
      </c>
      <c r="AQ28" s="2">
        <v>82940</v>
      </c>
      <c r="AR28" s="2">
        <v>82352</v>
      </c>
      <c r="AS28" s="2">
        <v>83378</v>
      </c>
      <c r="AT28" s="2">
        <v>82652</v>
      </c>
      <c r="AU28" s="2">
        <v>81943</v>
      </c>
      <c r="AV28" s="2">
        <v>80738</v>
      </c>
      <c r="AW28" s="2">
        <v>80785</v>
      </c>
      <c r="AX28" s="2">
        <v>79013</v>
      </c>
      <c r="AY28" s="2">
        <v>79209</v>
      </c>
      <c r="AZ28" s="2">
        <v>77551</v>
      </c>
      <c r="BA28" s="2">
        <v>77755</v>
      </c>
      <c r="BB28" s="2">
        <v>78571</v>
      </c>
      <c r="BC28" s="2">
        <v>79366</v>
      </c>
      <c r="BD28" s="2">
        <v>80061</v>
      </c>
      <c r="BE28" s="2">
        <v>80647</v>
      </c>
      <c r="BF28" s="2">
        <v>81113</v>
      </c>
      <c r="BG28" s="2">
        <v>81544</v>
      </c>
      <c r="BH28" s="2">
        <v>81987</v>
      </c>
      <c r="BI28" s="2">
        <v>82497</v>
      </c>
      <c r="BJ28" s="2">
        <v>83063</v>
      </c>
      <c r="BK28" s="2">
        <v>83741</v>
      </c>
      <c r="BL28" s="2">
        <v>84626</v>
      </c>
      <c r="BM28" s="2">
        <v>85728</v>
      </c>
      <c r="BN28" s="2">
        <v>85932</v>
      </c>
      <c r="BO28" s="2">
        <v>86238</v>
      </c>
      <c r="BP28" s="2">
        <v>86679</v>
      </c>
      <c r="BQ28" s="2">
        <v>87175</v>
      </c>
      <c r="BR28" s="2">
        <v>87715</v>
      </c>
      <c r="BS28" s="2">
        <v>88211</v>
      </c>
      <c r="BT28" s="2">
        <v>88659</v>
      </c>
      <c r="BU28" s="2">
        <v>89004</v>
      </c>
      <c r="BV28" s="2">
        <v>89258</v>
      </c>
      <c r="BW28" s="2">
        <v>89369</v>
      </c>
      <c r="BX28" s="2">
        <v>89402</v>
      </c>
      <c r="BY28" s="2">
        <v>89329</v>
      </c>
      <c r="BZ28" s="2">
        <v>89238</v>
      </c>
      <c r="CA28" s="2">
        <v>89135</v>
      </c>
      <c r="CB28" s="2">
        <v>89046</v>
      </c>
      <c r="CC28" s="2">
        <v>89041</v>
      </c>
      <c r="CD28" s="2">
        <v>89078</v>
      </c>
    </row>
    <row r="29" spans="1:82" x14ac:dyDescent="0.25">
      <c r="A29" s="2" t="str">
        <f>"24 jaar"</f>
        <v>24 jaar</v>
      </c>
      <c r="B29" s="2">
        <v>89724</v>
      </c>
      <c r="C29" s="2">
        <v>86687</v>
      </c>
      <c r="D29" s="2">
        <v>84400</v>
      </c>
      <c r="E29" s="2">
        <v>83713</v>
      </c>
      <c r="F29" s="2">
        <v>83686</v>
      </c>
      <c r="G29" s="2">
        <v>81714</v>
      </c>
      <c r="H29" s="2">
        <v>78125</v>
      </c>
      <c r="I29" s="2">
        <v>74653</v>
      </c>
      <c r="J29" s="2">
        <v>72061</v>
      </c>
      <c r="K29" s="2">
        <v>69069</v>
      </c>
      <c r="L29" s="2">
        <v>70877</v>
      </c>
      <c r="M29" s="2">
        <v>72916</v>
      </c>
      <c r="N29" s="2">
        <v>74462</v>
      </c>
      <c r="O29" s="2">
        <v>75504</v>
      </c>
      <c r="P29" s="2">
        <v>75805</v>
      </c>
      <c r="Q29" s="2">
        <v>76291</v>
      </c>
      <c r="R29" s="2">
        <v>74902</v>
      </c>
      <c r="S29" s="2">
        <v>74030</v>
      </c>
      <c r="T29" s="2">
        <v>72895</v>
      </c>
      <c r="U29" s="2">
        <v>72219</v>
      </c>
      <c r="V29" s="2">
        <v>74382</v>
      </c>
      <c r="W29" s="2">
        <v>74860</v>
      </c>
      <c r="X29" s="2">
        <v>76284</v>
      </c>
      <c r="Y29" s="2">
        <v>77064</v>
      </c>
      <c r="Z29" s="2">
        <v>79652</v>
      </c>
      <c r="AA29" s="2">
        <v>80598</v>
      </c>
      <c r="AB29" s="2">
        <v>80599</v>
      </c>
      <c r="AC29" s="2">
        <v>78894</v>
      </c>
      <c r="AD29" s="2">
        <v>76526</v>
      </c>
      <c r="AE29" s="2">
        <v>76600</v>
      </c>
      <c r="AF29" s="2">
        <v>76669</v>
      </c>
      <c r="AG29" s="2">
        <v>77061</v>
      </c>
      <c r="AH29" s="2">
        <v>75829</v>
      </c>
      <c r="AI29" s="2">
        <v>74991</v>
      </c>
      <c r="AJ29" s="2">
        <v>75548</v>
      </c>
      <c r="AK29" s="2">
        <v>74028</v>
      </c>
      <c r="AL29" s="2">
        <v>73562</v>
      </c>
      <c r="AM29" s="2">
        <v>74036</v>
      </c>
      <c r="AN29" s="2">
        <v>76598</v>
      </c>
      <c r="AO29" s="2">
        <v>77900</v>
      </c>
      <c r="AP29" s="2">
        <v>79957</v>
      </c>
      <c r="AQ29" s="2">
        <v>80933</v>
      </c>
      <c r="AR29" s="2">
        <v>83426</v>
      </c>
      <c r="AS29" s="2">
        <v>82844</v>
      </c>
      <c r="AT29" s="2">
        <v>83874</v>
      </c>
      <c r="AU29" s="2">
        <v>83147</v>
      </c>
      <c r="AV29" s="2">
        <v>82435</v>
      </c>
      <c r="AW29" s="2">
        <v>81238</v>
      </c>
      <c r="AX29" s="2">
        <v>81273</v>
      </c>
      <c r="AY29" s="2">
        <v>79507</v>
      </c>
      <c r="AZ29" s="2">
        <v>79711</v>
      </c>
      <c r="BA29" s="2">
        <v>78050</v>
      </c>
      <c r="BB29" s="2">
        <v>78260</v>
      </c>
      <c r="BC29" s="2">
        <v>79072</v>
      </c>
      <c r="BD29" s="2">
        <v>79875</v>
      </c>
      <c r="BE29" s="2">
        <v>80563</v>
      </c>
      <c r="BF29" s="2">
        <v>81144</v>
      </c>
      <c r="BG29" s="2">
        <v>81608</v>
      </c>
      <c r="BH29" s="2">
        <v>82039</v>
      </c>
      <c r="BI29" s="2">
        <v>82477</v>
      </c>
      <c r="BJ29" s="2">
        <v>82990</v>
      </c>
      <c r="BK29" s="2">
        <v>83553</v>
      </c>
      <c r="BL29" s="2">
        <v>84222</v>
      </c>
      <c r="BM29" s="2">
        <v>85107</v>
      </c>
      <c r="BN29" s="2">
        <v>86198</v>
      </c>
      <c r="BO29" s="2">
        <v>86400</v>
      </c>
      <c r="BP29" s="2">
        <v>86703</v>
      </c>
      <c r="BQ29" s="2">
        <v>87148</v>
      </c>
      <c r="BR29" s="2">
        <v>87638</v>
      </c>
      <c r="BS29" s="2">
        <v>88183</v>
      </c>
      <c r="BT29" s="2">
        <v>88677</v>
      </c>
      <c r="BU29" s="2">
        <v>89129</v>
      </c>
      <c r="BV29" s="2">
        <v>89472</v>
      </c>
      <c r="BW29" s="2">
        <v>89732</v>
      </c>
      <c r="BX29" s="2">
        <v>89841</v>
      </c>
      <c r="BY29" s="2">
        <v>89869</v>
      </c>
      <c r="BZ29" s="2">
        <v>89795</v>
      </c>
      <c r="CA29" s="2">
        <v>89699</v>
      </c>
      <c r="CB29" s="2">
        <v>89598</v>
      </c>
      <c r="CC29" s="2">
        <v>89511</v>
      </c>
      <c r="CD29" s="2">
        <v>89507</v>
      </c>
    </row>
    <row r="30" spans="1:82" x14ac:dyDescent="0.25">
      <c r="A30" s="2" t="str">
        <f>"25 jaar"</f>
        <v>25 jaar</v>
      </c>
      <c r="B30" s="2">
        <v>92477</v>
      </c>
      <c r="C30" s="2">
        <v>89805</v>
      </c>
      <c r="D30" s="2">
        <v>86854</v>
      </c>
      <c r="E30" s="2">
        <v>84616</v>
      </c>
      <c r="F30" s="2">
        <v>83811</v>
      </c>
      <c r="G30" s="2">
        <v>83631</v>
      </c>
      <c r="H30" s="2">
        <v>81810</v>
      </c>
      <c r="I30" s="2">
        <v>78133</v>
      </c>
      <c r="J30" s="2">
        <v>74486</v>
      </c>
      <c r="K30" s="2">
        <v>72074</v>
      </c>
      <c r="L30" s="2">
        <v>69117</v>
      </c>
      <c r="M30" s="2">
        <v>70998</v>
      </c>
      <c r="N30" s="2">
        <v>73085</v>
      </c>
      <c r="O30" s="2">
        <v>74612</v>
      </c>
      <c r="P30" s="2">
        <v>75848</v>
      </c>
      <c r="Q30" s="2">
        <v>76325</v>
      </c>
      <c r="R30" s="2">
        <v>76963</v>
      </c>
      <c r="S30" s="2">
        <v>75526</v>
      </c>
      <c r="T30" s="2">
        <v>75060</v>
      </c>
      <c r="U30" s="2">
        <v>73824</v>
      </c>
      <c r="V30" s="2">
        <v>73288</v>
      </c>
      <c r="W30" s="2">
        <v>75326</v>
      </c>
      <c r="X30" s="2">
        <v>75563</v>
      </c>
      <c r="Y30" s="2">
        <v>76909</v>
      </c>
      <c r="Z30" s="2">
        <v>77766</v>
      </c>
      <c r="AA30" s="2">
        <v>80457</v>
      </c>
      <c r="AB30" s="2">
        <v>81451</v>
      </c>
      <c r="AC30" s="2">
        <v>81216</v>
      </c>
      <c r="AD30" s="2">
        <v>79690</v>
      </c>
      <c r="AE30" s="2">
        <v>77272</v>
      </c>
      <c r="AF30" s="2">
        <v>77318</v>
      </c>
      <c r="AG30" s="2">
        <v>77312</v>
      </c>
      <c r="AH30" s="2">
        <v>77612</v>
      </c>
      <c r="AI30" s="2">
        <v>76309</v>
      </c>
      <c r="AJ30" s="2">
        <v>75395</v>
      </c>
      <c r="AK30" s="2">
        <v>75908</v>
      </c>
      <c r="AL30" s="2">
        <v>74360</v>
      </c>
      <c r="AM30" s="2">
        <v>73906</v>
      </c>
      <c r="AN30" s="2">
        <v>74376</v>
      </c>
      <c r="AO30" s="2">
        <v>76926</v>
      </c>
      <c r="AP30" s="2">
        <v>78221</v>
      </c>
      <c r="AQ30" s="2">
        <v>80275</v>
      </c>
      <c r="AR30" s="2">
        <v>81258</v>
      </c>
      <c r="AS30" s="2">
        <v>83759</v>
      </c>
      <c r="AT30" s="2">
        <v>83182</v>
      </c>
      <c r="AU30" s="2">
        <v>84218</v>
      </c>
      <c r="AV30" s="2">
        <v>83484</v>
      </c>
      <c r="AW30" s="2">
        <v>82770</v>
      </c>
      <c r="AX30" s="2">
        <v>81573</v>
      </c>
      <c r="AY30" s="2">
        <v>81603</v>
      </c>
      <c r="AZ30" s="2">
        <v>79838</v>
      </c>
      <c r="BA30" s="2">
        <v>80043</v>
      </c>
      <c r="BB30" s="2">
        <v>78378</v>
      </c>
      <c r="BC30" s="2">
        <v>78603</v>
      </c>
      <c r="BD30" s="2">
        <v>79408</v>
      </c>
      <c r="BE30" s="2">
        <v>80210</v>
      </c>
      <c r="BF30" s="2">
        <v>80898</v>
      </c>
      <c r="BG30" s="2">
        <v>81474</v>
      </c>
      <c r="BH30" s="2">
        <v>81937</v>
      </c>
      <c r="BI30" s="2">
        <v>82375</v>
      </c>
      <c r="BJ30" s="2">
        <v>82811</v>
      </c>
      <c r="BK30" s="2">
        <v>83321</v>
      </c>
      <c r="BL30" s="2">
        <v>83878</v>
      </c>
      <c r="BM30" s="2">
        <v>84546</v>
      </c>
      <c r="BN30" s="2">
        <v>85421</v>
      </c>
      <c r="BO30" s="2">
        <v>86517</v>
      </c>
      <c r="BP30" s="2">
        <v>86721</v>
      </c>
      <c r="BQ30" s="2">
        <v>87027</v>
      </c>
      <c r="BR30" s="2">
        <v>87473</v>
      </c>
      <c r="BS30" s="2">
        <v>87956</v>
      </c>
      <c r="BT30" s="2">
        <v>88506</v>
      </c>
      <c r="BU30" s="2">
        <v>88991</v>
      </c>
      <c r="BV30" s="2">
        <v>89446</v>
      </c>
      <c r="BW30" s="2">
        <v>89785</v>
      </c>
      <c r="BX30" s="2">
        <v>90040</v>
      </c>
      <c r="BY30" s="2">
        <v>90151</v>
      </c>
      <c r="BZ30" s="2">
        <v>90181</v>
      </c>
      <c r="CA30" s="2">
        <v>90111</v>
      </c>
      <c r="CB30" s="2">
        <v>90013</v>
      </c>
      <c r="CC30" s="2">
        <v>89908</v>
      </c>
      <c r="CD30" s="2">
        <v>89813</v>
      </c>
    </row>
    <row r="31" spans="1:82" x14ac:dyDescent="0.25">
      <c r="A31" s="2" t="str">
        <f>"26 jaar"</f>
        <v>26 jaar</v>
      </c>
      <c r="B31" s="2">
        <v>96811</v>
      </c>
      <c r="C31" s="2">
        <v>92663</v>
      </c>
      <c r="D31" s="2">
        <v>90213</v>
      </c>
      <c r="E31" s="2">
        <v>87011</v>
      </c>
      <c r="F31" s="2">
        <v>84663</v>
      </c>
      <c r="G31" s="2">
        <v>83885</v>
      </c>
      <c r="H31" s="2">
        <v>83835</v>
      </c>
      <c r="I31" s="2">
        <v>81817</v>
      </c>
      <c r="J31" s="2">
        <v>78224</v>
      </c>
      <c r="K31" s="2">
        <v>74614</v>
      </c>
      <c r="L31" s="2">
        <v>72134</v>
      </c>
      <c r="M31" s="2">
        <v>69306</v>
      </c>
      <c r="N31" s="2">
        <v>71420</v>
      </c>
      <c r="O31" s="2">
        <v>73296</v>
      </c>
      <c r="P31" s="2">
        <v>74874</v>
      </c>
      <c r="Q31" s="2">
        <v>76414</v>
      </c>
      <c r="R31" s="2">
        <v>77046</v>
      </c>
      <c r="S31" s="2">
        <v>77743</v>
      </c>
      <c r="T31" s="2">
        <v>76604</v>
      </c>
      <c r="U31" s="2">
        <v>75744</v>
      </c>
      <c r="V31" s="2">
        <v>74890</v>
      </c>
      <c r="W31" s="2">
        <v>74090</v>
      </c>
      <c r="X31" s="2">
        <v>75964</v>
      </c>
      <c r="Y31" s="2">
        <v>76105</v>
      </c>
      <c r="Z31" s="2">
        <v>77516</v>
      </c>
      <c r="AA31" s="2">
        <v>78518</v>
      </c>
      <c r="AB31" s="2">
        <v>81166</v>
      </c>
      <c r="AC31" s="2">
        <v>82188</v>
      </c>
      <c r="AD31" s="2">
        <v>82004</v>
      </c>
      <c r="AE31" s="2">
        <v>80464</v>
      </c>
      <c r="AF31" s="2">
        <v>78014</v>
      </c>
      <c r="AG31" s="2">
        <v>77965</v>
      </c>
      <c r="AH31" s="2">
        <v>77884</v>
      </c>
      <c r="AI31" s="2">
        <v>78107</v>
      </c>
      <c r="AJ31" s="2">
        <v>76757</v>
      </c>
      <c r="AK31" s="2">
        <v>75778</v>
      </c>
      <c r="AL31" s="2">
        <v>76234</v>
      </c>
      <c r="AM31" s="2">
        <v>74719</v>
      </c>
      <c r="AN31" s="2">
        <v>74263</v>
      </c>
      <c r="AO31" s="2">
        <v>74736</v>
      </c>
      <c r="AP31" s="2">
        <v>77271</v>
      </c>
      <c r="AQ31" s="2">
        <v>78579</v>
      </c>
      <c r="AR31" s="2">
        <v>80640</v>
      </c>
      <c r="AS31" s="2">
        <v>81626</v>
      </c>
      <c r="AT31" s="2">
        <v>84118</v>
      </c>
      <c r="AU31" s="2">
        <v>83556</v>
      </c>
      <c r="AV31" s="2">
        <v>84586</v>
      </c>
      <c r="AW31" s="2">
        <v>83845</v>
      </c>
      <c r="AX31" s="2">
        <v>83117</v>
      </c>
      <c r="AY31" s="2">
        <v>81930</v>
      </c>
      <c r="AZ31" s="2">
        <v>81959</v>
      </c>
      <c r="BA31" s="2">
        <v>80195</v>
      </c>
      <c r="BB31" s="2">
        <v>80399</v>
      </c>
      <c r="BC31" s="2">
        <v>78738</v>
      </c>
      <c r="BD31" s="2">
        <v>78964</v>
      </c>
      <c r="BE31" s="2">
        <v>79772</v>
      </c>
      <c r="BF31" s="2">
        <v>80568</v>
      </c>
      <c r="BG31" s="2">
        <v>81256</v>
      </c>
      <c r="BH31" s="2">
        <v>81835</v>
      </c>
      <c r="BI31" s="2">
        <v>82293</v>
      </c>
      <c r="BJ31" s="2">
        <v>82735</v>
      </c>
      <c r="BK31" s="2">
        <v>83171</v>
      </c>
      <c r="BL31" s="2">
        <v>83671</v>
      </c>
      <c r="BM31" s="2">
        <v>84230</v>
      </c>
      <c r="BN31" s="2">
        <v>84893</v>
      </c>
      <c r="BO31" s="2">
        <v>85769</v>
      </c>
      <c r="BP31" s="2">
        <v>86862</v>
      </c>
      <c r="BQ31" s="2">
        <v>87061</v>
      </c>
      <c r="BR31" s="2">
        <v>87366</v>
      </c>
      <c r="BS31" s="2">
        <v>87813</v>
      </c>
      <c r="BT31" s="2">
        <v>88296</v>
      </c>
      <c r="BU31" s="2">
        <v>88843</v>
      </c>
      <c r="BV31" s="2">
        <v>89326</v>
      </c>
      <c r="BW31" s="2">
        <v>89780</v>
      </c>
      <c r="BX31" s="2">
        <v>90119</v>
      </c>
      <c r="BY31" s="2">
        <v>90371</v>
      </c>
      <c r="BZ31" s="2">
        <v>90487</v>
      </c>
      <c r="CA31" s="2">
        <v>90516</v>
      </c>
      <c r="CB31" s="2">
        <v>90448</v>
      </c>
      <c r="CC31" s="2">
        <v>90349</v>
      </c>
      <c r="CD31" s="2">
        <v>90248</v>
      </c>
    </row>
    <row r="32" spans="1:82" x14ac:dyDescent="0.25">
      <c r="A32" s="2" t="str">
        <f>"27 jaar"</f>
        <v>27 jaar</v>
      </c>
      <c r="B32" s="2">
        <v>95934</v>
      </c>
      <c r="C32" s="2">
        <v>96986</v>
      </c>
      <c r="D32" s="2">
        <v>92988</v>
      </c>
      <c r="E32" s="2">
        <v>90619</v>
      </c>
      <c r="F32" s="2">
        <v>87104</v>
      </c>
      <c r="G32" s="2">
        <v>84611</v>
      </c>
      <c r="H32" s="2">
        <v>83913</v>
      </c>
      <c r="I32" s="2">
        <v>83972</v>
      </c>
      <c r="J32" s="2">
        <v>81983</v>
      </c>
      <c r="K32" s="2">
        <v>78336</v>
      </c>
      <c r="L32" s="2">
        <v>74749</v>
      </c>
      <c r="M32" s="2">
        <v>72500</v>
      </c>
      <c r="N32" s="2">
        <v>69832</v>
      </c>
      <c r="O32" s="2">
        <v>71740</v>
      </c>
      <c r="P32" s="2">
        <v>73693</v>
      </c>
      <c r="Q32" s="2">
        <v>75485</v>
      </c>
      <c r="R32" s="2">
        <v>77128</v>
      </c>
      <c r="S32" s="2">
        <v>77940</v>
      </c>
      <c r="T32" s="2">
        <v>78526</v>
      </c>
      <c r="U32" s="2">
        <v>77430</v>
      </c>
      <c r="V32" s="2">
        <v>76969</v>
      </c>
      <c r="W32" s="2">
        <v>75800</v>
      </c>
      <c r="X32" s="2">
        <v>74800</v>
      </c>
      <c r="Y32" s="2">
        <v>76419</v>
      </c>
      <c r="Z32" s="2">
        <v>76774</v>
      </c>
      <c r="AA32" s="2">
        <v>78293</v>
      </c>
      <c r="AB32" s="2">
        <v>79208</v>
      </c>
      <c r="AC32" s="2">
        <v>81931</v>
      </c>
      <c r="AD32" s="2">
        <v>82941</v>
      </c>
      <c r="AE32" s="2">
        <v>82755</v>
      </c>
      <c r="AF32" s="2">
        <v>81227</v>
      </c>
      <c r="AG32" s="2">
        <v>78649</v>
      </c>
      <c r="AH32" s="2">
        <v>78521</v>
      </c>
      <c r="AI32" s="2">
        <v>78385</v>
      </c>
      <c r="AJ32" s="2">
        <v>78548</v>
      </c>
      <c r="AK32" s="2">
        <v>77161</v>
      </c>
      <c r="AL32" s="2">
        <v>76120</v>
      </c>
      <c r="AM32" s="2">
        <v>76582</v>
      </c>
      <c r="AN32" s="2">
        <v>75089</v>
      </c>
      <c r="AO32" s="2">
        <v>74650</v>
      </c>
      <c r="AP32" s="2">
        <v>75109</v>
      </c>
      <c r="AQ32" s="2">
        <v>77663</v>
      </c>
      <c r="AR32" s="2">
        <v>78978</v>
      </c>
      <c r="AS32" s="2">
        <v>81045</v>
      </c>
      <c r="AT32" s="2">
        <v>82033</v>
      </c>
      <c r="AU32" s="2">
        <v>84539</v>
      </c>
      <c r="AV32" s="2">
        <v>83963</v>
      </c>
      <c r="AW32" s="2">
        <v>84986</v>
      </c>
      <c r="AX32" s="2">
        <v>84229</v>
      </c>
      <c r="AY32" s="2">
        <v>83503</v>
      </c>
      <c r="AZ32" s="2">
        <v>82318</v>
      </c>
      <c r="BA32" s="2">
        <v>82353</v>
      </c>
      <c r="BB32" s="2">
        <v>80582</v>
      </c>
      <c r="BC32" s="2">
        <v>80783</v>
      </c>
      <c r="BD32" s="2">
        <v>79129</v>
      </c>
      <c r="BE32" s="2">
        <v>79361</v>
      </c>
      <c r="BF32" s="2">
        <v>80166</v>
      </c>
      <c r="BG32" s="2">
        <v>80960</v>
      </c>
      <c r="BH32" s="2">
        <v>81648</v>
      </c>
      <c r="BI32" s="2">
        <v>82221</v>
      </c>
      <c r="BJ32" s="2">
        <v>82685</v>
      </c>
      <c r="BK32" s="2">
        <v>83126</v>
      </c>
      <c r="BL32" s="2">
        <v>83564</v>
      </c>
      <c r="BM32" s="2">
        <v>84060</v>
      </c>
      <c r="BN32" s="2">
        <v>84613</v>
      </c>
      <c r="BO32" s="2">
        <v>85272</v>
      </c>
      <c r="BP32" s="2">
        <v>86151</v>
      </c>
      <c r="BQ32" s="2">
        <v>87237</v>
      </c>
      <c r="BR32" s="2">
        <v>87444</v>
      </c>
      <c r="BS32" s="2">
        <v>87758</v>
      </c>
      <c r="BT32" s="2">
        <v>88204</v>
      </c>
      <c r="BU32" s="2">
        <v>88687</v>
      </c>
      <c r="BV32" s="2">
        <v>89229</v>
      </c>
      <c r="BW32" s="2">
        <v>89712</v>
      </c>
      <c r="BX32" s="2">
        <v>90166</v>
      </c>
      <c r="BY32" s="2">
        <v>90508</v>
      </c>
      <c r="BZ32" s="2">
        <v>90760</v>
      </c>
      <c r="CA32" s="2">
        <v>90878</v>
      </c>
      <c r="CB32" s="2">
        <v>90905</v>
      </c>
      <c r="CC32" s="2">
        <v>90846</v>
      </c>
      <c r="CD32" s="2">
        <v>90743</v>
      </c>
    </row>
    <row r="33" spans="1:82" x14ac:dyDescent="0.25">
      <c r="A33" s="2" t="str">
        <f>"28 jaar"</f>
        <v>28 jaar</v>
      </c>
      <c r="B33" s="2">
        <v>94968</v>
      </c>
      <c r="C33" s="2">
        <v>96241</v>
      </c>
      <c r="D33" s="2">
        <v>97336</v>
      </c>
      <c r="E33" s="2">
        <v>93196</v>
      </c>
      <c r="F33" s="2">
        <v>90857</v>
      </c>
      <c r="G33" s="2">
        <v>87066</v>
      </c>
      <c r="H33" s="2">
        <v>84907</v>
      </c>
      <c r="I33" s="2">
        <v>83961</v>
      </c>
      <c r="J33" s="2">
        <v>84015</v>
      </c>
      <c r="K33" s="2">
        <v>82193</v>
      </c>
      <c r="L33" s="2">
        <v>78417</v>
      </c>
      <c r="M33" s="2">
        <v>75075</v>
      </c>
      <c r="N33" s="2">
        <v>72952</v>
      </c>
      <c r="O33" s="2">
        <v>70126</v>
      </c>
      <c r="P33" s="2">
        <v>72199</v>
      </c>
      <c r="Q33" s="2">
        <v>74288</v>
      </c>
      <c r="R33" s="2">
        <v>76265</v>
      </c>
      <c r="S33" s="2">
        <v>78053</v>
      </c>
      <c r="T33" s="2">
        <v>78943</v>
      </c>
      <c r="U33" s="2">
        <v>79362</v>
      </c>
      <c r="V33" s="2">
        <v>78584</v>
      </c>
      <c r="W33" s="2">
        <v>77807</v>
      </c>
      <c r="X33" s="2">
        <v>76503</v>
      </c>
      <c r="Y33" s="2">
        <v>75435</v>
      </c>
      <c r="Z33" s="2">
        <v>77224</v>
      </c>
      <c r="AA33" s="2">
        <v>77623</v>
      </c>
      <c r="AB33" s="2">
        <v>79175</v>
      </c>
      <c r="AC33" s="2">
        <v>80173</v>
      </c>
      <c r="AD33" s="2">
        <v>82865</v>
      </c>
      <c r="AE33" s="2">
        <v>83888</v>
      </c>
      <c r="AF33" s="2">
        <v>83715</v>
      </c>
      <c r="AG33" s="2">
        <v>82106</v>
      </c>
      <c r="AH33" s="2">
        <v>79436</v>
      </c>
      <c r="AI33" s="2">
        <v>79232</v>
      </c>
      <c r="AJ33" s="2">
        <v>79064</v>
      </c>
      <c r="AK33" s="2">
        <v>79187</v>
      </c>
      <c r="AL33" s="2">
        <v>77753</v>
      </c>
      <c r="AM33" s="2">
        <v>76717</v>
      </c>
      <c r="AN33" s="2">
        <v>77186</v>
      </c>
      <c r="AO33" s="2">
        <v>75710</v>
      </c>
      <c r="AP33" s="2">
        <v>75271</v>
      </c>
      <c r="AQ33" s="2">
        <v>75746</v>
      </c>
      <c r="AR33" s="2">
        <v>78303</v>
      </c>
      <c r="AS33" s="2">
        <v>79624</v>
      </c>
      <c r="AT33" s="2">
        <v>81715</v>
      </c>
      <c r="AU33" s="2">
        <v>82703</v>
      </c>
      <c r="AV33" s="2">
        <v>85198</v>
      </c>
      <c r="AW33" s="2">
        <v>84613</v>
      </c>
      <c r="AX33" s="2">
        <v>85648</v>
      </c>
      <c r="AY33" s="2">
        <v>84863</v>
      </c>
      <c r="AZ33" s="2">
        <v>84145</v>
      </c>
      <c r="BA33" s="2">
        <v>82958</v>
      </c>
      <c r="BB33" s="2">
        <v>82999</v>
      </c>
      <c r="BC33" s="2">
        <v>81218</v>
      </c>
      <c r="BD33" s="2">
        <v>81418</v>
      </c>
      <c r="BE33" s="2">
        <v>79764</v>
      </c>
      <c r="BF33" s="2">
        <v>80001</v>
      </c>
      <c r="BG33" s="2">
        <v>80805</v>
      </c>
      <c r="BH33" s="2">
        <v>81596</v>
      </c>
      <c r="BI33" s="2">
        <v>82291</v>
      </c>
      <c r="BJ33" s="2">
        <v>82859</v>
      </c>
      <c r="BK33" s="2">
        <v>83325</v>
      </c>
      <c r="BL33" s="2">
        <v>83771</v>
      </c>
      <c r="BM33" s="2">
        <v>84210</v>
      </c>
      <c r="BN33" s="2">
        <v>84706</v>
      </c>
      <c r="BO33" s="2">
        <v>85263</v>
      </c>
      <c r="BP33" s="2">
        <v>85928</v>
      </c>
      <c r="BQ33" s="2">
        <v>86809</v>
      </c>
      <c r="BR33" s="2">
        <v>87893</v>
      </c>
      <c r="BS33" s="2">
        <v>88097</v>
      </c>
      <c r="BT33" s="2">
        <v>88414</v>
      </c>
      <c r="BU33" s="2">
        <v>88863</v>
      </c>
      <c r="BV33" s="2">
        <v>89342</v>
      </c>
      <c r="BW33" s="2">
        <v>89889</v>
      </c>
      <c r="BX33" s="2">
        <v>90377</v>
      </c>
      <c r="BY33" s="2">
        <v>90831</v>
      </c>
      <c r="BZ33" s="2">
        <v>91172</v>
      </c>
      <c r="CA33" s="2">
        <v>91417</v>
      </c>
      <c r="CB33" s="2">
        <v>91539</v>
      </c>
      <c r="CC33" s="2">
        <v>91563</v>
      </c>
      <c r="CD33" s="2">
        <v>91505</v>
      </c>
    </row>
    <row r="34" spans="1:82" x14ac:dyDescent="0.25">
      <c r="A34" s="2" t="str">
        <f>"29 jaar"</f>
        <v>29 jaar</v>
      </c>
      <c r="B34" s="2">
        <v>94871</v>
      </c>
      <c r="C34" s="2">
        <v>95134</v>
      </c>
      <c r="D34" s="2">
        <v>96596</v>
      </c>
      <c r="E34" s="2">
        <v>97625</v>
      </c>
      <c r="F34" s="2">
        <v>93443</v>
      </c>
      <c r="G34" s="2">
        <v>90792</v>
      </c>
      <c r="H34" s="2">
        <v>87355</v>
      </c>
      <c r="I34" s="2">
        <v>85046</v>
      </c>
      <c r="J34" s="2">
        <v>84255</v>
      </c>
      <c r="K34" s="2">
        <v>84335</v>
      </c>
      <c r="L34" s="2">
        <v>82319</v>
      </c>
      <c r="M34" s="2">
        <v>78814</v>
      </c>
      <c r="N34" s="2">
        <v>75524</v>
      </c>
      <c r="O34" s="2">
        <v>73262</v>
      </c>
      <c r="P34" s="2">
        <v>70643</v>
      </c>
      <c r="Q34" s="2">
        <v>72912</v>
      </c>
      <c r="R34" s="2">
        <v>75132</v>
      </c>
      <c r="S34" s="2">
        <v>77159</v>
      </c>
      <c r="T34" s="2">
        <v>79147</v>
      </c>
      <c r="U34" s="2">
        <v>79716</v>
      </c>
      <c r="V34" s="2">
        <v>80472</v>
      </c>
      <c r="W34" s="2">
        <v>79455</v>
      </c>
      <c r="X34" s="2">
        <v>78474</v>
      </c>
      <c r="Y34" s="2">
        <v>77212</v>
      </c>
      <c r="Z34" s="2">
        <v>76058</v>
      </c>
      <c r="AA34" s="2">
        <v>77970</v>
      </c>
      <c r="AB34" s="2">
        <v>78575</v>
      </c>
      <c r="AC34" s="2">
        <v>80112</v>
      </c>
      <c r="AD34" s="2">
        <v>81034</v>
      </c>
      <c r="AE34" s="2">
        <v>83701</v>
      </c>
      <c r="AF34" s="2">
        <v>84735</v>
      </c>
      <c r="AG34" s="2">
        <v>84490</v>
      </c>
      <c r="AH34" s="2">
        <v>82820</v>
      </c>
      <c r="AI34" s="2">
        <v>80075</v>
      </c>
      <c r="AJ34" s="2">
        <v>79814</v>
      </c>
      <c r="AK34" s="2">
        <v>79622</v>
      </c>
      <c r="AL34" s="2">
        <v>79696</v>
      </c>
      <c r="AM34" s="2">
        <v>78268</v>
      </c>
      <c r="AN34" s="2">
        <v>77246</v>
      </c>
      <c r="AO34" s="2">
        <v>77704</v>
      </c>
      <c r="AP34" s="2">
        <v>76264</v>
      </c>
      <c r="AQ34" s="2">
        <v>75837</v>
      </c>
      <c r="AR34" s="2">
        <v>76335</v>
      </c>
      <c r="AS34" s="2">
        <v>78907</v>
      </c>
      <c r="AT34" s="2">
        <v>80231</v>
      </c>
      <c r="AU34" s="2">
        <v>82339</v>
      </c>
      <c r="AV34" s="2">
        <v>83326</v>
      </c>
      <c r="AW34" s="2">
        <v>85817</v>
      </c>
      <c r="AX34" s="2">
        <v>85216</v>
      </c>
      <c r="AY34" s="2">
        <v>86254</v>
      </c>
      <c r="AZ34" s="2">
        <v>85455</v>
      </c>
      <c r="BA34" s="2">
        <v>84740</v>
      </c>
      <c r="BB34" s="2">
        <v>83557</v>
      </c>
      <c r="BC34" s="2">
        <v>83593</v>
      </c>
      <c r="BD34" s="2">
        <v>81808</v>
      </c>
      <c r="BE34" s="2">
        <v>82014</v>
      </c>
      <c r="BF34" s="2">
        <v>80354</v>
      </c>
      <c r="BG34" s="2">
        <v>80591</v>
      </c>
      <c r="BH34" s="2">
        <v>81394</v>
      </c>
      <c r="BI34" s="2">
        <v>82182</v>
      </c>
      <c r="BJ34" s="2">
        <v>82879</v>
      </c>
      <c r="BK34" s="2">
        <v>83447</v>
      </c>
      <c r="BL34" s="2">
        <v>83918</v>
      </c>
      <c r="BM34" s="2">
        <v>84363</v>
      </c>
      <c r="BN34" s="2">
        <v>84799</v>
      </c>
      <c r="BO34" s="2">
        <v>85301</v>
      </c>
      <c r="BP34" s="2">
        <v>85857</v>
      </c>
      <c r="BQ34" s="2">
        <v>86524</v>
      </c>
      <c r="BR34" s="2">
        <v>87405</v>
      </c>
      <c r="BS34" s="2">
        <v>88493</v>
      </c>
      <c r="BT34" s="2">
        <v>88696</v>
      </c>
      <c r="BU34" s="2">
        <v>89012</v>
      </c>
      <c r="BV34" s="2">
        <v>89466</v>
      </c>
      <c r="BW34" s="2">
        <v>89944</v>
      </c>
      <c r="BX34" s="2">
        <v>90492</v>
      </c>
      <c r="BY34" s="2">
        <v>90975</v>
      </c>
      <c r="BZ34" s="2">
        <v>91435</v>
      </c>
      <c r="CA34" s="2">
        <v>91776</v>
      </c>
      <c r="CB34" s="2">
        <v>92025</v>
      </c>
      <c r="CC34" s="2">
        <v>92148</v>
      </c>
      <c r="CD34" s="2">
        <v>92172</v>
      </c>
    </row>
    <row r="35" spans="1:82" x14ac:dyDescent="0.25">
      <c r="A35" s="2" t="str">
        <f>"30 jaar"</f>
        <v>30 jaar</v>
      </c>
      <c r="B35" s="2">
        <v>93094</v>
      </c>
      <c r="C35" s="2">
        <v>95084</v>
      </c>
      <c r="D35" s="2">
        <v>95561</v>
      </c>
      <c r="E35" s="2">
        <v>96795</v>
      </c>
      <c r="F35" s="2">
        <v>97811</v>
      </c>
      <c r="G35" s="2">
        <v>93509</v>
      </c>
      <c r="H35" s="2">
        <v>91039</v>
      </c>
      <c r="I35" s="2">
        <v>87474</v>
      </c>
      <c r="J35" s="2">
        <v>85305</v>
      </c>
      <c r="K35" s="2">
        <v>84474</v>
      </c>
      <c r="L35" s="2">
        <v>84638</v>
      </c>
      <c r="M35" s="2">
        <v>82747</v>
      </c>
      <c r="N35" s="2">
        <v>79468</v>
      </c>
      <c r="O35" s="2">
        <v>75833</v>
      </c>
      <c r="P35" s="2">
        <v>73768</v>
      </c>
      <c r="Q35" s="2">
        <v>71349</v>
      </c>
      <c r="R35" s="2">
        <v>73721</v>
      </c>
      <c r="S35" s="2">
        <v>76092</v>
      </c>
      <c r="T35" s="2">
        <v>78184</v>
      </c>
      <c r="U35" s="2">
        <v>79992</v>
      </c>
      <c r="V35" s="2">
        <v>80981</v>
      </c>
      <c r="W35" s="2">
        <v>81345</v>
      </c>
      <c r="X35" s="2">
        <v>80166</v>
      </c>
      <c r="Y35" s="2">
        <v>79102</v>
      </c>
      <c r="Z35" s="2">
        <v>77802</v>
      </c>
      <c r="AA35" s="2">
        <v>76794</v>
      </c>
      <c r="AB35" s="2">
        <v>78759</v>
      </c>
      <c r="AC35" s="2">
        <v>79443</v>
      </c>
      <c r="AD35" s="2">
        <v>80850</v>
      </c>
      <c r="AE35" s="2">
        <v>81767</v>
      </c>
      <c r="AF35" s="2">
        <v>84407</v>
      </c>
      <c r="AG35" s="2">
        <v>85401</v>
      </c>
      <c r="AH35" s="2">
        <v>85091</v>
      </c>
      <c r="AI35" s="2">
        <v>83369</v>
      </c>
      <c r="AJ35" s="2">
        <v>80558</v>
      </c>
      <c r="AK35" s="2">
        <v>80246</v>
      </c>
      <c r="AL35" s="2">
        <v>80031</v>
      </c>
      <c r="AM35" s="2">
        <v>80119</v>
      </c>
      <c r="AN35" s="2">
        <v>78700</v>
      </c>
      <c r="AO35" s="2">
        <v>77678</v>
      </c>
      <c r="AP35" s="2">
        <v>78135</v>
      </c>
      <c r="AQ35" s="2">
        <v>76731</v>
      </c>
      <c r="AR35" s="2">
        <v>76318</v>
      </c>
      <c r="AS35" s="2">
        <v>76829</v>
      </c>
      <c r="AT35" s="2">
        <v>79417</v>
      </c>
      <c r="AU35" s="2">
        <v>80756</v>
      </c>
      <c r="AV35" s="2">
        <v>82861</v>
      </c>
      <c r="AW35" s="2">
        <v>83844</v>
      </c>
      <c r="AX35" s="2">
        <v>86327</v>
      </c>
      <c r="AY35" s="2">
        <v>85729</v>
      </c>
      <c r="AZ35" s="2">
        <v>86762</v>
      </c>
      <c r="BA35" s="2">
        <v>85960</v>
      </c>
      <c r="BB35" s="2">
        <v>85246</v>
      </c>
      <c r="BC35" s="2">
        <v>84053</v>
      </c>
      <c r="BD35" s="2">
        <v>84097</v>
      </c>
      <c r="BE35" s="2">
        <v>82306</v>
      </c>
      <c r="BF35" s="2">
        <v>82516</v>
      </c>
      <c r="BG35" s="2">
        <v>80850</v>
      </c>
      <c r="BH35" s="2">
        <v>81087</v>
      </c>
      <c r="BI35" s="2">
        <v>81899</v>
      </c>
      <c r="BJ35" s="2">
        <v>82688</v>
      </c>
      <c r="BK35" s="2">
        <v>83387</v>
      </c>
      <c r="BL35" s="2">
        <v>83945</v>
      </c>
      <c r="BM35" s="2">
        <v>84412</v>
      </c>
      <c r="BN35" s="2">
        <v>84858</v>
      </c>
      <c r="BO35" s="2">
        <v>85296</v>
      </c>
      <c r="BP35" s="2">
        <v>85798</v>
      </c>
      <c r="BQ35" s="2">
        <v>86352</v>
      </c>
      <c r="BR35" s="2">
        <v>87022</v>
      </c>
      <c r="BS35" s="2">
        <v>87910</v>
      </c>
      <c r="BT35" s="2">
        <v>88999</v>
      </c>
      <c r="BU35" s="2">
        <v>89206</v>
      </c>
      <c r="BV35" s="2">
        <v>89521</v>
      </c>
      <c r="BW35" s="2">
        <v>89974</v>
      </c>
      <c r="BX35" s="2">
        <v>90455</v>
      </c>
      <c r="BY35" s="2">
        <v>91007</v>
      </c>
      <c r="BZ35" s="2">
        <v>91502</v>
      </c>
      <c r="CA35" s="2">
        <v>91954</v>
      </c>
      <c r="CB35" s="2">
        <v>92299</v>
      </c>
      <c r="CC35" s="2">
        <v>92544</v>
      </c>
      <c r="CD35" s="2">
        <v>92667</v>
      </c>
    </row>
    <row r="36" spans="1:82" x14ac:dyDescent="0.25">
      <c r="A36" s="2" t="str">
        <f>"31 jaar"</f>
        <v>31 jaar</v>
      </c>
      <c r="B36" s="2">
        <v>94611</v>
      </c>
      <c r="C36" s="2">
        <v>93454</v>
      </c>
      <c r="D36" s="2">
        <v>95408</v>
      </c>
      <c r="E36" s="2">
        <v>95805</v>
      </c>
      <c r="F36" s="2">
        <v>96991</v>
      </c>
      <c r="G36" s="2">
        <v>97854</v>
      </c>
      <c r="H36" s="2">
        <v>93774</v>
      </c>
      <c r="I36" s="2">
        <v>91187</v>
      </c>
      <c r="J36" s="2">
        <v>87582</v>
      </c>
      <c r="K36" s="2">
        <v>85502</v>
      </c>
      <c r="L36" s="2">
        <v>84748</v>
      </c>
      <c r="M36" s="2">
        <v>85007</v>
      </c>
      <c r="N36" s="2">
        <v>83191</v>
      </c>
      <c r="O36" s="2">
        <v>79878</v>
      </c>
      <c r="P36" s="2">
        <v>76386</v>
      </c>
      <c r="Q36" s="2">
        <v>74456</v>
      </c>
      <c r="R36" s="2">
        <v>72089</v>
      </c>
      <c r="S36" s="2">
        <v>74557</v>
      </c>
      <c r="T36" s="2">
        <v>76989</v>
      </c>
      <c r="U36" s="2">
        <v>79085</v>
      </c>
      <c r="V36" s="2">
        <v>81102</v>
      </c>
      <c r="W36" s="2">
        <v>81937</v>
      </c>
      <c r="X36" s="2">
        <v>82006</v>
      </c>
      <c r="Y36" s="2">
        <v>80845</v>
      </c>
      <c r="Z36" s="2">
        <v>79782</v>
      </c>
      <c r="AA36" s="2">
        <v>78501</v>
      </c>
      <c r="AB36" s="2">
        <v>77734</v>
      </c>
      <c r="AC36" s="2">
        <v>79640</v>
      </c>
      <c r="AD36" s="2">
        <v>80363</v>
      </c>
      <c r="AE36" s="2">
        <v>81743</v>
      </c>
      <c r="AF36" s="2">
        <v>82679</v>
      </c>
      <c r="AG36" s="2">
        <v>85238</v>
      </c>
      <c r="AH36" s="2">
        <v>86191</v>
      </c>
      <c r="AI36" s="2">
        <v>85830</v>
      </c>
      <c r="AJ36" s="2">
        <v>84059</v>
      </c>
      <c r="AK36" s="2">
        <v>81193</v>
      </c>
      <c r="AL36" s="2">
        <v>80842</v>
      </c>
      <c r="AM36" s="2">
        <v>80643</v>
      </c>
      <c r="AN36" s="2">
        <v>80739</v>
      </c>
      <c r="AO36" s="2">
        <v>79310</v>
      </c>
      <c r="AP36" s="2">
        <v>78306</v>
      </c>
      <c r="AQ36" s="2">
        <v>78781</v>
      </c>
      <c r="AR36" s="2">
        <v>77399</v>
      </c>
      <c r="AS36" s="2">
        <v>76987</v>
      </c>
      <c r="AT36" s="2">
        <v>77519</v>
      </c>
      <c r="AU36" s="2">
        <v>80115</v>
      </c>
      <c r="AV36" s="2">
        <v>81460</v>
      </c>
      <c r="AW36" s="2">
        <v>83572</v>
      </c>
      <c r="AX36" s="2">
        <v>84546</v>
      </c>
      <c r="AY36" s="2">
        <v>87026</v>
      </c>
      <c r="AZ36" s="2">
        <v>86440</v>
      </c>
      <c r="BA36" s="2">
        <v>87469</v>
      </c>
      <c r="BB36" s="2">
        <v>86657</v>
      </c>
      <c r="BC36" s="2">
        <v>85940</v>
      </c>
      <c r="BD36" s="2">
        <v>84746</v>
      </c>
      <c r="BE36" s="2">
        <v>84783</v>
      </c>
      <c r="BF36" s="2">
        <v>82986</v>
      </c>
      <c r="BG36" s="2">
        <v>83191</v>
      </c>
      <c r="BH36" s="2">
        <v>81522</v>
      </c>
      <c r="BI36" s="2">
        <v>81762</v>
      </c>
      <c r="BJ36" s="2">
        <v>82570</v>
      </c>
      <c r="BK36" s="2">
        <v>83363</v>
      </c>
      <c r="BL36" s="2">
        <v>84060</v>
      </c>
      <c r="BM36" s="2">
        <v>84625</v>
      </c>
      <c r="BN36" s="2">
        <v>85100</v>
      </c>
      <c r="BO36" s="2">
        <v>85547</v>
      </c>
      <c r="BP36" s="2">
        <v>85987</v>
      </c>
      <c r="BQ36" s="2">
        <v>86483</v>
      </c>
      <c r="BR36" s="2">
        <v>87044</v>
      </c>
      <c r="BS36" s="2">
        <v>87720</v>
      </c>
      <c r="BT36" s="2">
        <v>88607</v>
      </c>
      <c r="BU36" s="2">
        <v>89699</v>
      </c>
      <c r="BV36" s="2">
        <v>89902</v>
      </c>
      <c r="BW36" s="2">
        <v>90221</v>
      </c>
      <c r="BX36" s="2">
        <v>90676</v>
      </c>
      <c r="BY36" s="2">
        <v>91154</v>
      </c>
      <c r="BZ36" s="2">
        <v>91709</v>
      </c>
      <c r="CA36" s="2">
        <v>92201</v>
      </c>
      <c r="CB36" s="2">
        <v>92656</v>
      </c>
      <c r="CC36" s="2">
        <v>93000</v>
      </c>
      <c r="CD36" s="2">
        <v>93245</v>
      </c>
    </row>
    <row r="37" spans="1:82" x14ac:dyDescent="0.25">
      <c r="A37" s="2" t="str">
        <f>"32 jaar"</f>
        <v>32 jaar</v>
      </c>
      <c r="B37" s="2">
        <v>92763</v>
      </c>
      <c r="C37" s="2">
        <v>94809</v>
      </c>
      <c r="D37" s="2">
        <v>93746</v>
      </c>
      <c r="E37" s="2">
        <v>95704</v>
      </c>
      <c r="F37" s="2">
        <v>95896</v>
      </c>
      <c r="G37" s="2">
        <v>97043</v>
      </c>
      <c r="H37" s="2">
        <v>98078</v>
      </c>
      <c r="I37" s="2">
        <v>93930</v>
      </c>
      <c r="J37" s="2">
        <v>91382</v>
      </c>
      <c r="K37" s="2">
        <v>87724</v>
      </c>
      <c r="L37" s="2">
        <v>85651</v>
      </c>
      <c r="M37" s="2">
        <v>85136</v>
      </c>
      <c r="N37" s="2">
        <v>85503</v>
      </c>
      <c r="O37" s="2">
        <v>83524</v>
      </c>
      <c r="P37" s="2">
        <v>80424</v>
      </c>
      <c r="Q37" s="2">
        <v>77015</v>
      </c>
      <c r="R37" s="2">
        <v>75193</v>
      </c>
      <c r="S37" s="2">
        <v>73047</v>
      </c>
      <c r="T37" s="2">
        <v>75488</v>
      </c>
      <c r="U37" s="2">
        <v>77767</v>
      </c>
      <c r="V37" s="2">
        <v>80231</v>
      </c>
      <c r="W37" s="2">
        <v>81922</v>
      </c>
      <c r="X37" s="2">
        <v>82588</v>
      </c>
      <c r="Y37" s="2">
        <v>82614</v>
      </c>
      <c r="Z37" s="2">
        <v>81462</v>
      </c>
      <c r="AA37" s="2">
        <v>80573</v>
      </c>
      <c r="AB37" s="2">
        <v>79334</v>
      </c>
      <c r="AC37" s="2">
        <v>78642</v>
      </c>
      <c r="AD37" s="2">
        <v>80477</v>
      </c>
      <c r="AE37" s="2">
        <v>81196</v>
      </c>
      <c r="AF37" s="2">
        <v>82566</v>
      </c>
      <c r="AG37" s="2">
        <v>83437</v>
      </c>
      <c r="AH37" s="2">
        <v>85939</v>
      </c>
      <c r="AI37" s="2">
        <v>86848</v>
      </c>
      <c r="AJ37" s="2">
        <v>86435</v>
      </c>
      <c r="AK37" s="2">
        <v>84638</v>
      </c>
      <c r="AL37" s="2">
        <v>81727</v>
      </c>
      <c r="AM37" s="2">
        <v>81377</v>
      </c>
      <c r="AN37" s="2">
        <v>81188</v>
      </c>
      <c r="AO37" s="2">
        <v>81287</v>
      </c>
      <c r="AP37" s="2">
        <v>79862</v>
      </c>
      <c r="AQ37" s="2">
        <v>78881</v>
      </c>
      <c r="AR37" s="2">
        <v>79359</v>
      </c>
      <c r="AS37" s="2">
        <v>78009</v>
      </c>
      <c r="AT37" s="2">
        <v>77609</v>
      </c>
      <c r="AU37" s="2">
        <v>78152</v>
      </c>
      <c r="AV37" s="2">
        <v>80753</v>
      </c>
      <c r="AW37" s="2">
        <v>82091</v>
      </c>
      <c r="AX37" s="2">
        <v>84216</v>
      </c>
      <c r="AY37" s="2">
        <v>85182</v>
      </c>
      <c r="AZ37" s="2">
        <v>87662</v>
      </c>
      <c r="BA37" s="2">
        <v>87079</v>
      </c>
      <c r="BB37" s="2">
        <v>88105</v>
      </c>
      <c r="BC37" s="2">
        <v>87297</v>
      </c>
      <c r="BD37" s="2">
        <v>86587</v>
      </c>
      <c r="BE37" s="2">
        <v>85379</v>
      </c>
      <c r="BF37" s="2">
        <v>85415</v>
      </c>
      <c r="BG37" s="2">
        <v>83616</v>
      </c>
      <c r="BH37" s="2">
        <v>83818</v>
      </c>
      <c r="BI37" s="2">
        <v>82160</v>
      </c>
      <c r="BJ37" s="2">
        <v>82396</v>
      </c>
      <c r="BK37" s="2">
        <v>83209</v>
      </c>
      <c r="BL37" s="2">
        <v>83996</v>
      </c>
      <c r="BM37" s="2">
        <v>84686</v>
      </c>
      <c r="BN37" s="2">
        <v>85258</v>
      </c>
      <c r="BO37" s="2">
        <v>85721</v>
      </c>
      <c r="BP37" s="2">
        <v>86167</v>
      </c>
      <c r="BQ37" s="2">
        <v>86611</v>
      </c>
      <c r="BR37" s="2">
        <v>87112</v>
      </c>
      <c r="BS37" s="2">
        <v>87676</v>
      </c>
      <c r="BT37" s="2">
        <v>88363</v>
      </c>
      <c r="BU37" s="2">
        <v>89251</v>
      </c>
      <c r="BV37" s="2">
        <v>90342</v>
      </c>
      <c r="BW37" s="2">
        <v>90546</v>
      </c>
      <c r="BX37" s="2">
        <v>90867</v>
      </c>
      <c r="BY37" s="2">
        <v>91325</v>
      </c>
      <c r="BZ37" s="2">
        <v>91804</v>
      </c>
      <c r="CA37" s="2">
        <v>92361</v>
      </c>
      <c r="CB37" s="2">
        <v>92856</v>
      </c>
      <c r="CC37" s="2">
        <v>93313</v>
      </c>
      <c r="CD37" s="2">
        <v>93655</v>
      </c>
    </row>
    <row r="38" spans="1:82" x14ac:dyDescent="0.25">
      <c r="A38" s="2" t="str">
        <f>"33 jaar"</f>
        <v>33 jaar</v>
      </c>
      <c r="B38" s="2">
        <v>91523</v>
      </c>
      <c r="C38" s="2">
        <v>92919</v>
      </c>
      <c r="D38" s="2">
        <v>95132</v>
      </c>
      <c r="E38" s="2">
        <v>94004</v>
      </c>
      <c r="F38" s="2">
        <v>95797</v>
      </c>
      <c r="G38" s="2">
        <v>96016</v>
      </c>
      <c r="H38" s="2">
        <v>97246</v>
      </c>
      <c r="I38" s="2">
        <v>98201</v>
      </c>
      <c r="J38" s="2">
        <v>94124</v>
      </c>
      <c r="K38" s="2">
        <v>91563</v>
      </c>
      <c r="L38" s="2">
        <v>87920</v>
      </c>
      <c r="M38" s="2">
        <v>86112</v>
      </c>
      <c r="N38" s="2">
        <v>85655</v>
      </c>
      <c r="O38" s="2">
        <v>85919</v>
      </c>
      <c r="P38" s="2">
        <v>83983</v>
      </c>
      <c r="Q38" s="2">
        <v>80969</v>
      </c>
      <c r="R38" s="2">
        <v>77714</v>
      </c>
      <c r="S38" s="2">
        <v>76088</v>
      </c>
      <c r="T38" s="2">
        <v>73891</v>
      </c>
      <c r="U38" s="2">
        <v>76321</v>
      </c>
      <c r="V38" s="2">
        <v>78796</v>
      </c>
      <c r="W38" s="2">
        <v>81105</v>
      </c>
      <c r="X38" s="2">
        <v>82562</v>
      </c>
      <c r="Y38" s="2">
        <v>83257</v>
      </c>
      <c r="Z38" s="2">
        <v>83220</v>
      </c>
      <c r="AA38" s="2">
        <v>82164</v>
      </c>
      <c r="AB38" s="2">
        <v>81357</v>
      </c>
      <c r="AC38" s="2">
        <v>80142</v>
      </c>
      <c r="AD38" s="2">
        <v>79366</v>
      </c>
      <c r="AE38" s="2">
        <v>81201</v>
      </c>
      <c r="AF38" s="2">
        <v>81914</v>
      </c>
      <c r="AG38" s="2">
        <v>83215</v>
      </c>
      <c r="AH38" s="2">
        <v>84028</v>
      </c>
      <c r="AI38" s="2">
        <v>86471</v>
      </c>
      <c r="AJ38" s="2">
        <v>87355</v>
      </c>
      <c r="AK38" s="2">
        <v>86884</v>
      </c>
      <c r="AL38" s="2">
        <v>85051</v>
      </c>
      <c r="AM38" s="2">
        <v>82133</v>
      </c>
      <c r="AN38" s="2">
        <v>81792</v>
      </c>
      <c r="AO38" s="2">
        <v>81619</v>
      </c>
      <c r="AP38" s="2">
        <v>81724</v>
      </c>
      <c r="AQ38" s="2">
        <v>80317</v>
      </c>
      <c r="AR38" s="2">
        <v>79360</v>
      </c>
      <c r="AS38" s="2">
        <v>79848</v>
      </c>
      <c r="AT38" s="2">
        <v>78515</v>
      </c>
      <c r="AU38" s="2">
        <v>78124</v>
      </c>
      <c r="AV38" s="2">
        <v>78668</v>
      </c>
      <c r="AW38" s="2">
        <v>81274</v>
      </c>
      <c r="AX38" s="2">
        <v>82620</v>
      </c>
      <c r="AY38" s="2">
        <v>84745</v>
      </c>
      <c r="AZ38" s="2">
        <v>85706</v>
      </c>
      <c r="BA38" s="2">
        <v>88190</v>
      </c>
      <c r="BB38" s="2">
        <v>87604</v>
      </c>
      <c r="BC38" s="2">
        <v>88631</v>
      </c>
      <c r="BD38" s="2">
        <v>87819</v>
      </c>
      <c r="BE38" s="2">
        <v>87104</v>
      </c>
      <c r="BF38" s="2">
        <v>85886</v>
      </c>
      <c r="BG38" s="2">
        <v>85920</v>
      </c>
      <c r="BH38" s="2">
        <v>84133</v>
      </c>
      <c r="BI38" s="2">
        <v>84324</v>
      </c>
      <c r="BJ38" s="2">
        <v>82662</v>
      </c>
      <c r="BK38" s="2">
        <v>82896</v>
      </c>
      <c r="BL38" s="2">
        <v>83716</v>
      </c>
      <c r="BM38" s="2">
        <v>84504</v>
      </c>
      <c r="BN38" s="2">
        <v>85193</v>
      </c>
      <c r="BO38" s="2">
        <v>85773</v>
      </c>
      <c r="BP38" s="2">
        <v>86240</v>
      </c>
      <c r="BQ38" s="2">
        <v>86692</v>
      </c>
      <c r="BR38" s="2">
        <v>87135</v>
      </c>
      <c r="BS38" s="2">
        <v>87641</v>
      </c>
      <c r="BT38" s="2">
        <v>88204</v>
      </c>
      <c r="BU38" s="2">
        <v>88889</v>
      </c>
      <c r="BV38" s="2">
        <v>89792</v>
      </c>
      <c r="BW38" s="2">
        <v>90881</v>
      </c>
      <c r="BX38" s="2">
        <v>91083</v>
      </c>
      <c r="BY38" s="2">
        <v>91409</v>
      </c>
      <c r="BZ38" s="2">
        <v>91866</v>
      </c>
      <c r="CA38" s="2">
        <v>92350</v>
      </c>
      <c r="CB38" s="2">
        <v>92906</v>
      </c>
      <c r="CC38" s="2">
        <v>93398</v>
      </c>
      <c r="CD38" s="2">
        <v>93855</v>
      </c>
    </row>
    <row r="39" spans="1:82" x14ac:dyDescent="0.25">
      <c r="A39" s="2" t="str">
        <f>"34 jaar"</f>
        <v>34 jaar</v>
      </c>
      <c r="B39" s="2">
        <v>89736</v>
      </c>
      <c r="C39" s="2">
        <v>91642</v>
      </c>
      <c r="D39" s="2">
        <v>93136</v>
      </c>
      <c r="E39" s="2">
        <v>95300</v>
      </c>
      <c r="F39" s="2">
        <v>94021</v>
      </c>
      <c r="G39" s="2">
        <v>95888</v>
      </c>
      <c r="H39" s="2">
        <v>96181</v>
      </c>
      <c r="I39" s="2">
        <v>97260</v>
      </c>
      <c r="J39" s="2">
        <v>98375</v>
      </c>
      <c r="K39" s="2">
        <v>94194</v>
      </c>
      <c r="L39" s="2">
        <v>91656</v>
      </c>
      <c r="M39" s="2">
        <v>88154</v>
      </c>
      <c r="N39" s="2">
        <v>86565</v>
      </c>
      <c r="O39" s="2">
        <v>86154</v>
      </c>
      <c r="P39" s="2">
        <v>86408</v>
      </c>
      <c r="Q39" s="2">
        <v>84673</v>
      </c>
      <c r="R39" s="2">
        <v>81676</v>
      </c>
      <c r="S39" s="2">
        <v>78517</v>
      </c>
      <c r="T39" s="2">
        <v>76921</v>
      </c>
      <c r="U39" s="2">
        <v>74693</v>
      </c>
      <c r="V39" s="2">
        <v>77457</v>
      </c>
      <c r="W39" s="2">
        <v>79696</v>
      </c>
      <c r="X39" s="2">
        <v>81612</v>
      </c>
      <c r="Y39" s="2">
        <v>83204</v>
      </c>
      <c r="Z39" s="2">
        <v>83858</v>
      </c>
      <c r="AA39" s="2">
        <v>83942</v>
      </c>
      <c r="AB39" s="2">
        <v>82962</v>
      </c>
      <c r="AC39" s="2">
        <v>82099</v>
      </c>
      <c r="AD39" s="2">
        <v>80866</v>
      </c>
      <c r="AE39" s="2">
        <v>80057</v>
      </c>
      <c r="AF39" s="2">
        <v>81910</v>
      </c>
      <c r="AG39" s="2">
        <v>82545</v>
      </c>
      <c r="AH39" s="2">
        <v>83799</v>
      </c>
      <c r="AI39" s="2">
        <v>84562</v>
      </c>
      <c r="AJ39" s="2">
        <v>86956</v>
      </c>
      <c r="AK39" s="2">
        <v>87809</v>
      </c>
      <c r="AL39" s="2">
        <v>87301</v>
      </c>
      <c r="AM39" s="2">
        <v>85489</v>
      </c>
      <c r="AN39" s="2">
        <v>82567</v>
      </c>
      <c r="AO39" s="2">
        <v>82218</v>
      </c>
      <c r="AP39" s="2">
        <v>82060</v>
      </c>
      <c r="AQ39" s="2">
        <v>82180</v>
      </c>
      <c r="AR39" s="2">
        <v>80789</v>
      </c>
      <c r="AS39" s="2">
        <v>79849</v>
      </c>
      <c r="AT39" s="2">
        <v>80341</v>
      </c>
      <c r="AU39" s="2">
        <v>79023</v>
      </c>
      <c r="AV39" s="2">
        <v>78641</v>
      </c>
      <c r="AW39" s="2">
        <v>79183</v>
      </c>
      <c r="AX39" s="2">
        <v>81791</v>
      </c>
      <c r="AY39" s="2">
        <v>83138</v>
      </c>
      <c r="AZ39" s="2">
        <v>85270</v>
      </c>
      <c r="BA39" s="2">
        <v>86228</v>
      </c>
      <c r="BB39" s="2">
        <v>88706</v>
      </c>
      <c r="BC39" s="2">
        <v>88129</v>
      </c>
      <c r="BD39" s="2">
        <v>89149</v>
      </c>
      <c r="BE39" s="2">
        <v>88339</v>
      </c>
      <c r="BF39" s="2">
        <v>87619</v>
      </c>
      <c r="BG39" s="2">
        <v>86397</v>
      </c>
      <c r="BH39" s="2">
        <v>86439</v>
      </c>
      <c r="BI39" s="2">
        <v>84644</v>
      </c>
      <c r="BJ39" s="2">
        <v>84833</v>
      </c>
      <c r="BK39" s="2">
        <v>83174</v>
      </c>
      <c r="BL39" s="2">
        <v>83411</v>
      </c>
      <c r="BM39" s="2">
        <v>84229</v>
      </c>
      <c r="BN39" s="2">
        <v>85020</v>
      </c>
      <c r="BO39" s="2">
        <v>85703</v>
      </c>
      <c r="BP39" s="2">
        <v>86280</v>
      </c>
      <c r="BQ39" s="2">
        <v>86749</v>
      </c>
      <c r="BR39" s="2">
        <v>87205</v>
      </c>
      <c r="BS39" s="2">
        <v>87650</v>
      </c>
      <c r="BT39" s="2">
        <v>88150</v>
      </c>
      <c r="BU39" s="2">
        <v>88719</v>
      </c>
      <c r="BV39" s="2">
        <v>89404</v>
      </c>
      <c r="BW39" s="2">
        <v>90319</v>
      </c>
      <c r="BX39" s="2">
        <v>91409</v>
      </c>
      <c r="BY39" s="2">
        <v>91613</v>
      </c>
      <c r="BZ39" s="2">
        <v>91943</v>
      </c>
      <c r="CA39" s="2">
        <v>92396</v>
      </c>
      <c r="CB39" s="2">
        <v>92884</v>
      </c>
      <c r="CC39" s="2">
        <v>93438</v>
      </c>
      <c r="CD39" s="2">
        <v>93927</v>
      </c>
    </row>
    <row r="40" spans="1:82" x14ac:dyDescent="0.25">
      <c r="A40" s="2" t="str">
        <f>"35 jaar"</f>
        <v>35 jaar</v>
      </c>
      <c r="B40" s="2">
        <v>88974</v>
      </c>
      <c r="C40" s="2">
        <v>89895</v>
      </c>
      <c r="D40" s="2">
        <v>91899</v>
      </c>
      <c r="E40" s="2">
        <v>93332</v>
      </c>
      <c r="F40" s="2">
        <v>95379</v>
      </c>
      <c r="G40" s="2">
        <v>93907</v>
      </c>
      <c r="H40" s="2">
        <v>96017</v>
      </c>
      <c r="I40" s="2">
        <v>96165</v>
      </c>
      <c r="J40" s="2">
        <v>97385</v>
      </c>
      <c r="K40" s="2">
        <v>98475</v>
      </c>
      <c r="L40" s="2">
        <v>94285</v>
      </c>
      <c r="M40" s="2">
        <v>91924</v>
      </c>
      <c r="N40" s="2">
        <v>88575</v>
      </c>
      <c r="O40" s="2">
        <v>86873</v>
      </c>
      <c r="P40" s="2">
        <v>86590</v>
      </c>
      <c r="Q40" s="2">
        <v>87090</v>
      </c>
      <c r="R40" s="2">
        <v>85331</v>
      </c>
      <c r="S40" s="2">
        <v>82542</v>
      </c>
      <c r="T40" s="2">
        <v>79119</v>
      </c>
      <c r="U40" s="2">
        <v>77615</v>
      </c>
      <c r="V40" s="2">
        <v>75749</v>
      </c>
      <c r="W40" s="2">
        <v>78187</v>
      </c>
      <c r="X40" s="2">
        <v>80258</v>
      </c>
      <c r="Y40" s="2">
        <v>82068</v>
      </c>
      <c r="Z40" s="2">
        <v>83740</v>
      </c>
      <c r="AA40" s="2">
        <v>84588</v>
      </c>
      <c r="AB40" s="2">
        <v>84620</v>
      </c>
      <c r="AC40" s="2">
        <v>83645</v>
      </c>
      <c r="AD40" s="2">
        <v>82727</v>
      </c>
      <c r="AE40" s="2">
        <v>81471</v>
      </c>
      <c r="AF40" s="2">
        <v>80652</v>
      </c>
      <c r="AG40" s="2">
        <v>82446</v>
      </c>
      <c r="AH40" s="2">
        <v>83033</v>
      </c>
      <c r="AI40" s="2">
        <v>84241</v>
      </c>
      <c r="AJ40" s="2">
        <v>84960</v>
      </c>
      <c r="AK40" s="2">
        <v>87322</v>
      </c>
      <c r="AL40" s="2">
        <v>88135</v>
      </c>
      <c r="AM40" s="2">
        <v>87640</v>
      </c>
      <c r="AN40" s="2">
        <v>85832</v>
      </c>
      <c r="AO40" s="2">
        <v>82909</v>
      </c>
      <c r="AP40" s="2">
        <v>82567</v>
      </c>
      <c r="AQ40" s="2">
        <v>82428</v>
      </c>
      <c r="AR40" s="2">
        <v>82560</v>
      </c>
      <c r="AS40" s="2">
        <v>81179</v>
      </c>
      <c r="AT40" s="2">
        <v>80246</v>
      </c>
      <c r="AU40" s="2">
        <v>80744</v>
      </c>
      <c r="AV40" s="2">
        <v>79434</v>
      </c>
      <c r="AW40" s="2">
        <v>79054</v>
      </c>
      <c r="AX40" s="2">
        <v>79601</v>
      </c>
      <c r="AY40" s="2">
        <v>82212</v>
      </c>
      <c r="AZ40" s="2">
        <v>83562</v>
      </c>
      <c r="BA40" s="2">
        <v>85694</v>
      </c>
      <c r="BB40" s="2">
        <v>86658</v>
      </c>
      <c r="BC40" s="2">
        <v>89140</v>
      </c>
      <c r="BD40" s="2">
        <v>88566</v>
      </c>
      <c r="BE40" s="2">
        <v>89586</v>
      </c>
      <c r="BF40" s="2">
        <v>88768</v>
      </c>
      <c r="BG40" s="2">
        <v>88048</v>
      </c>
      <c r="BH40" s="2">
        <v>86819</v>
      </c>
      <c r="BI40" s="2">
        <v>86864</v>
      </c>
      <c r="BJ40" s="2">
        <v>85069</v>
      </c>
      <c r="BK40" s="2">
        <v>85263</v>
      </c>
      <c r="BL40" s="2">
        <v>83597</v>
      </c>
      <c r="BM40" s="2">
        <v>83831</v>
      </c>
      <c r="BN40" s="2">
        <v>84648</v>
      </c>
      <c r="BO40" s="2">
        <v>85439</v>
      </c>
      <c r="BP40" s="2">
        <v>86125</v>
      </c>
      <c r="BQ40" s="2">
        <v>86701</v>
      </c>
      <c r="BR40" s="2">
        <v>87172</v>
      </c>
      <c r="BS40" s="2">
        <v>87631</v>
      </c>
      <c r="BT40" s="2">
        <v>88073</v>
      </c>
      <c r="BU40" s="2">
        <v>88577</v>
      </c>
      <c r="BV40" s="2">
        <v>89150</v>
      </c>
      <c r="BW40" s="2">
        <v>89837</v>
      </c>
      <c r="BX40" s="2">
        <v>90755</v>
      </c>
      <c r="BY40" s="2">
        <v>91844</v>
      </c>
      <c r="BZ40" s="2">
        <v>92053</v>
      </c>
      <c r="CA40" s="2">
        <v>92391</v>
      </c>
      <c r="CB40" s="2">
        <v>92838</v>
      </c>
      <c r="CC40" s="2">
        <v>93330</v>
      </c>
      <c r="CD40" s="2">
        <v>93882</v>
      </c>
    </row>
    <row r="41" spans="1:82" x14ac:dyDescent="0.25">
      <c r="A41" s="2" t="str">
        <f>"36 jaar"</f>
        <v>36 jaar</v>
      </c>
      <c r="B41" s="2">
        <v>86885</v>
      </c>
      <c r="C41" s="2">
        <v>89044</v>
      </c>
      <c r="D41" s="2">
        <v>90090</v>
      </c>
      <c r="E41" s="2">
        <v>92000</v>
      </c>
      <c r="F41" s="2">
        <v>93350</v>
      </c>
      <c r="G41" s="2">
        <v>95390</v>
      </c>
      <c r="H41" s="2">
        <v>93930</v>
      </c>
      <c r="I41" s="2">
        <v>96020</v>
      </c>
      <c r="J41" s="2">
        <v>96129</v>
      </c>
      <c r="K41" s="2">
        <v>97465</v>
      </c>
      <c r="L41" s="2">
        <v>98494</v>
      </c>
      <c r="M41" s="2">
        <v>94517</v>
      </c>
      <c r="N41" s="2">
        <v>92277</v>
      </c>
      <c r="O41" s="2">
        <v>88931</v>
      </c>
      <c r="P41" s="2">
        <v>87323</v>
      </c>
      <c r="Q41" s="2">
        <v>87109</v>
      </c>
      <c r="R41" s="2">
        <v>87693</v>
      </c>
      <c r="S41" s="2">
        <v>86043</v>
      </c>
      <c r="T41" s="2">
        <v>83247</v>
      </c>
      <c r="U41" s="2">
        <v>79871</v>
      </c>
      <c r="V41" s="2">
        <v>78554</v>
      </c>
      <c r="W41" s="2">
        <v>76468</v>
      </c>
      <c r="X41" s="2">
        <v>78625</v>
      </c>
      <c r="Y41" s="2">
        <v>80779</v>
      </c>
      <c r="Z41" s="2">
        <v>82570</v>
      </c>
      <c r="AA41" s="2">
        <v>84393</v>
      </c>
      <c r="AB41" s="2">
        <v>85298</v>
      </c>
      <c r="AC41" s="2">
        <v>85325</v>
      </c>
      <c r="AD41" s="2">
        <v>84293</v>
      </c>
      <c r="AE41" s="2">
        <v>83348</v>
      </c>
      <c r="AF41" s="2">
        <v>82084</v>
      </c>
      <c r="AG41" s="2">
        <v>81197</v>
      </c>
      <c r="AH41" s="2">
        <v>82962</v>
      </c>
      <c r="AI41" s="2">
        <v>83482</v>
      </c>
      <c r="AJ41" s="2">
        <v>84649</v>
      </c>
      <c r="AK41" s="2">
        <v>85346</v>
      </c>
      <c r="AL41" s="2">
        <v>87673</v>
      </c>
      <c r="AM41" s="2">
        <v>88492</v>
      </c>
      <c r="AN41" s="2">
        <v>87991</v>
      </c>
      <c r="AO41" s="2">
        <v>86188</v>
      </c>
      <c r="AP41" s="2">
        <v>83259</v>
      </c>
      <c r="AQ41" s="2">
        <v>82929</v>
      </c>
      <c r="AR41" s="2">
        <v>82808</v>
      </c>
      <c r="AS41" s="2">
        <v>82954</v>
      </c>
      <c r="AT41" s="2">
        <v>81577</v>
      </c>
      <c r="AU41" s="2">
        <v>80659</v>
      </c>
      <c r="AV41" s="2">
        <v>81156</v>
      </c>
      <c r="AW41" s="2">
        <v>79854</v>
      </c>
      <c r="AX41" s="2">
        <v>79472</v>
      </c>
      <c r="AY41" s="2">
        <v>80025</v>
      </c>
      <c r="AZ41" s="2">
        <v>82641</v>
      </c>
      <c r="BA41" s="2">
        <v>83986</v>
      </c>
      <c r="BB41" s="2">
        <v>86125</v>
      </c>
      <c r="BC41" s="2">
        <v>87085</v>
      </c>
      <c r="BD41" s="2">
        <v>89570</v>
      </c>
      <c r="BE41" s="2">
        <v>89001</v>
      </c>
      <c r="BF41" s="2">
        <v>90019</v>
      </c>
      <c r="BG41" s="2">
        <v>89197</v>
      </c>
      <c r="BH41" s="2">
        <v>88475</v>
      </c>
      <c r="BI41" s="2">
        <v>87240</v>
      </c>
      <c r="BJ41" s="2">
        <v>87284</v>
      </c>
      <c r="BK41" s="2">
        <v>85484</v>
      </c>
      <c r="BL41" s="2">
        <v>85681</v>
      </c>
      <c r="BM41" s="2">
        <v>84015</v>
      </c>
      <c r="BN41" s="2">
        <v>84251</v>
      </c>
      <c r="BO41" s="2">
        <v>85067</v>
      </c>
      <c r="BP41" s="2">
        <v>85859</v>
      </c>
      <c r="BQ41" s="2">
        <v>86545</v>
      </c>
      <c r="BR41" s="2">
        <v>87120</v>
      </c>
      <c r="BS41" s="2">
        <v>87597</v>
      </c>
      <c r="BT41" s="2">
        <v>88050</v>
      </c>
      <c r="BU41" s="2">
        <v>88498</v>
      </c>
      <c r="BV41" s="2">
        <v>88999</v>
      </c>
      <c r="BW41" s="2">
        <v>89576</v>
      </c>
      <c r="BX41" s="2">
        <v>90273</v>
      </c>
      <c r="BY41" s="2">
        <v>91191</v>
      </c>
      <c r="BZ41" s="2">
        <v>92286</v>
      </c>
      <c r="CA41" s="2">
        <v>92489</v>
      </c>
      <c r="CB41" s="2">
        <v>92829</v>
      </c>
      <c r="CC41" s="2">
        <v>93279</v>
      </c>
      <c r="CD41" s="2">
        <v>93776</v>
      </c>
    </row>
    <row r="42" spans="1:82" x14ac:dyDescent="0.25">
      <c r="A42" s="2" t="str">
        <f>"37 jaar"</f>
        <v>37 jaar</v>
      </c>
      <c r="B42" s="2">
        <v>84617</v>
      </c>
      <c r="C42" s="2">
        <v>87044</v>
      </c>
      <c r="D42" s="2">
        <v>89100</v>
      </c>
      <c r="E42" s="2">
        <v>90133</v>
      </c>
      <c r="F42" s="2">
        <v>91999</v>
      </c>
      <c r="G42" s="2">
        <v>93394</v>
      </c>
      <c r="H42" s="2">
        <v>95433</v>
      </c>
      <c r="I42" s="2">
        <v>93861</v>
      </c>
      <c r="J42" s="2">
        <v>95952</v>
      </c>
      <c r="K42" s="2">
        <v>96149</v>
      </c>
      <c r="L42" s="2">
        <v>97392</v>
      </c>
      <c r="M42" s="2">
        <v>98714</v>
      </c>
      <c r="N42" s="2">
        <v>94871</v>
      </c>
      <c r="O42" s="2">
        <v>92565</v>
      </c>
      <c r="P42" s="2">
        <v>89288</v>
      </c>
      <c r="Q42" s="2">
        <v>87886</v>
      </c>
      <c r="R42" s="2">
        <v>87620</v>
      </c>
      <c r="S42" s="2">
        <v>88411</v>
      </c>
      <c r="T42" s="2">
        <v>86642</v>
      </c>
      <c r="U42" s="2">
        <v>83895</v>
      </c>
      <c r="V42" s="2">
        <v>80723</v>
      </c>
      <c r="W42" s="2">
        <v>79162</v>
      </c>
      <c r="X42" s="2">
        <v>76974</v>
      </c>
      <c r="Y42" s="2">
        <v>79096</v>
      </c>
      <c r="Z42" s="2">
        <v>81272</v>
      </c>
      <c r="AA42" s="2">
        <v>83235</v>
      </c>
      <c r="AB42" s="2">
        <v>84974</v>
      </c>
      <c r="AC42" s="2">
        <v>85881</v>
      </c>
      <c r="AD42" s="2">
        <v>85916</v>
      </c>
      <c r="AE42" s="2">
        <v>84879</v>
      </c>
      <c r="AF42" s="2">
        <v>83918</v>
      </c>
      <c r="AG42" s="2">
        <v>82592</v>
      </c>
      <c r="AH42" s="2">
        <v>81646</v>
      </c>
      <c r="AI42" s="2">
        <v>83382</v>
      </c>
      <c r="AJ42" s="2">
        <v>83862</v>
      </c>
      <c r="AK42" s="2">
        <v>84986</v>
      </c>
      <c r="AL42" s="2">
        <v>85652</v>
      </c>
      <c r="AM42" s="2">
        <v>87971</v>
      </c>
      <c r="AN42" s="2">
        <v>88805</v>
      </c>
      <c r="AO42" s="2">
        <v>88304</v>
      </c>
      <c r="AP42" s="2">
        <v>86514</v>
      </c>
      <c r="AQ42" s="2">
        <v>83594</v>
      </c>
      <c r="AR42" s="2">
        <v>83277</v>
      </c>
      <c r="AS42" s="2">
        <v>83167</v>
      </c>
      <c r="AT42" s="2">
        <v>83325</v>
      </c>
      <c r="AU42" s="2">
        <v>81963</v>
      </c>
      <c r="AV42" s="2">
        <v>81047</v>
      </c>
      <c r="AW42" s="2">
        <v>81547</v>
      </c>
      <c r="AX42" s="2">
        <v>80243</v>
      </c>
      <c r="AY42" s="2">
        <v>79865</v>
      </c>
      <c r="AZ42" s="2">
        <v>80420</v>
      </c>
      <c r="BA42" s="2">
        <v>83035</v>
      </c>
      <c r="BB42" s="2">
        <v>84385</v>
      </c>
      <c r="BC42" s="2">
        <v>86528</v>
      </c>
      <c r="BD42" s="2">
        <v>87488</v>
      </c>
      <c r="BE42" s="2">
        <v>89969</v>
      </c>
      <c r="BF42" s="2">
        <v>89407</v>
      </c>
      <c r="BG42" s="2">
        <v>90423</v>
      </c>
      <c r="BH42" s="2">
        <v>89587</v>
      </c>
      <c r="BI42" s="2">
        <v>88873</v>
      </c>
      <c r="BJ42" s="2">
        <v>87629</v>
      </c>
      <c r="BK42" s="2">
        <v>87671</v>
      </c>
      <c r="BL42" s="2">
        <v>85863</v>
      </c>
      <c r="BM42" s="2">
        <v>86068</v>
      </c>
      <c r="BN42" s="2">
        <v>84400</v>
      </c>
      <c r="BO42" s="2">
        <v>84637</v>
      </c>
      <c r="BP42" s="2">
        <v>85457</v>
      </c>
      <c r="BQ42" s="2">
        <v>86250</v>
      </c>
      <c r="BR42" s="2">
        <v>86939</v>
      </c>
      <c r="BS42" s="2">
        <v>87521</v>
      </c>
      <c r="BT42" s="2">
        <v>87996</v>
      </c>
      <c r="BU42" s="2">
        <v>88450</v>
      </c>
      <c r="BV42" s="2">
        <v>88899</v>
      </c>
      <c r="BW42" s="2">
        <v>89398</v>
      </c>
      <c r="BX42" s="2">
        <v>89976</v>
      </c>
      <c r="BY42" s="2">
        <v>90674</v>
      </c>
      <c r="BZ42" s="2">
        <v>91595</v>
      </c>
      <c r="CA42" s="2">
        <v>92694</v>
      </c>
      <c r="CB42" s="2">
        <v>92898</v>
      </c>
      <c r="CC42" s="2">
        <v>93240</v>
      </c>
      <c r="CD42" s="2">
        <v>93690</v>
      </c>
    </row>
    <row r="43" spans="1:82" x14ac:dyDescent="0.25">
      <c r="A43" s="2" t="str">
        <f>"38 jaar"</f>
        <v>38 jaar</v>
      </c>
      <c r="B43" s="2">
        <v>84594</v>
      </c>
      <c r="C43" s="2">
        <v>84733</v>
      </c>
      <c r="D43" s="2">
        <v>87147</v>
      </c>
      <c r="E43" s="2">
        <v>89116</v>
      </c>
      <c r="F43" s="2">
        <v>90120</v>
      </c>
      <c r="G43" s="2">
        <v>91945</v>
      </c>
      <c r="H43" s="2">
        <v>93367</v>
      </c>
      <c r="I43" s="2">
        <v>95335</v>
      </c>
      <c r="J43" s="2">
        <v>93939</v>
      </c>
      <c r="K43" s="2">
        <v>96033</v>
      </c>
      <c r="L43" s="2">
        <v>96162</v>
      </c>
      <c r="M43" s="2">
        <v>97600</v>
      </c>
      <c r="N43" s="2">
        <v>99022</v>
      </c>
      <c r="O43" s="2">
        <v>95138</v>
      </c>
      <c r="P43" s="2">
        <v>92818</v>
      </c>
      <c r="Q43" s="2">
        <v>89764</v>
      </c>
      <c r="R43" s="2">
        <v>88358</v>
      </c>
      <c r="S43" s="2">
        <v>88196</v>
      </c>
      <c r="T43" s="2">
        <v>89009</v>
      </c>
      <c r="U43" s="2">
        <v>87265</v>
      </c>
      <c r="V43" s="2">
        <v>84670</v>
      </c>
      <c r="W43" s="2">
        <v>81302</v>
      </c>
      <c r="X43" s="2">
        <v>79620</v>
      </c>
      <c r="Y43" s="2">
        <v>77349</v>
      </c>
      <c r="Z43" s="2">
        <v>79577</v>
      </c>
      <c r="AA43" s="2">
        <v>81794</v>
      </c>
      <c r="AB43" s="2">
        <v>83827</v>
      </c>
      <c r="AC43" s="2">
        <v>85561</v>
      </c>
      <c r="AD43" s="2">
        <v>86415</v>
      </c>
      <c r="AE43" s="2">
        <v>86440</v>
      </c>
      <c r="AF43" s="2">
        <v>85394</v>
      </c>
      <c r="AG43" s="2">
        <v>84387</v>
      </c>
      <c r="AH43" s="2">
        <v>83016</v>
      </c>
      <c r="AI43" s="2">
        <v>82025</v>
      </c>
      <c r="AJ43" s="2">
        <v>83726</v>
      </c>
      <c r="AK43" s="2">
        <v>84177</v>
      </c>
      <c r="AL43" s="2">
        <v>85265</v>
      </c>
      <c r="AM43" s="2">
        <v>85929</v>
      </c>
      <c r="AN43" s="2">
        <v>88252</v>
      </c>
      <c r="AO43" s="2">
        <v>89097</v>
      </c>
      <c r="AP43" s="2">
        <v>88586</v>
      </c>
      <c r="AQ43" s="2">
        <v>86819</v>
      </c>
      <c r="AR43" s="2">
        <v>83908</v>
      </c>
      <c r="AS43" s="2">
        <v>83602</v>
      </c>
      <c r="AT43" s="2">
        <v>83508</v>
      </c>
      <c r="AU43" s="2">
        <v>83679</v>
      </c>
      <c r="AV43" s="2">
        <v>82313</v>
      </c>
      <c r="AW43" s="2">
        <v>81400</v>
      </c>
      <c r="AX43" s="2">
        <v>81900</v>
      </c>
      <c r="AY43" s="2">
        <v>80593</v>
      </c>
      <c r="AZ43" s="2">
        <v>80216</v>
      </c>
      <c r="BA43" s="2">
        <v>80779</v>
      </c>
      <c r="BB43" s="2">
        <v>83391</v>
      </c>
      <c r="BC43" s="2">
        <v>84738</v>
      </c>
      <c r="BD43" s="2">
        <v>86894</v>
      </c>
      <c r="BE43" s="2">
        <v>87848</v>
      </c>
      <c r="BF43" s="2">
        <v>90322</v>
      </c>
      <c r="BG43" s="2">
        <v>89761</v>
      </c>
      <c r="BH43" s="2">
        <v>90785</v>
      </c>
      <c r="BI43" s="2">
        <v>89949</v>
      </c>
      <c r="BJ43" s="2">
        <v>89236</v>
      </c>
      <c r="BK43" s="2">
        <v>87985</v>
      </c>
      <c r="BL43" s="2">
        <v>88035</v>
      </c>
      <c r="BM43" s="2">
        <v>86225</v>
      </c>
      <c r="BN43" s="2">
        <v>86432</v>
      </c>
      <c r="BO43" s="2">
        <v>84765</v>
      </c>
      <c r="BP43" s="2">
        <v>85003</v>
      </c>
      <c r="BQ43" s="2">
        <v>85816</v>
      </c>
      <c r="BR43" s="2">
        <v>86611</v>
      </c>
      <c r="BS43" s="2">
        <v>87297</v>
      </c>
      <c r="BT43" s="2">
        <v>87879</v>
      </c>
      <c r="BU43" s="2">
        <v>88350</v>
      </c>
      <c r="BV43" s="2">
        <v>88807</v>
      </c>
      <c r="BW43" s="2">
        <v>89257</v>
      </c>
      <c r="BX43" s="2">
        <v>89751</v>
      </c>
      <c r="BY43" s="2">
        <v>90331</v>
      </c>
      <c r="BZ43" s="2">
        <v>91035</v>
      </c>
      <c r="CA43" s="2">
        <v>91960</v>
      </c>
      <c r="CB43" s="2">
        <v>93059</v>
      </c>
      <c r="CC43" s="2">
        <v>93265</v>
      </c>
      <c r="CD43" s="2">
        <v>93608</v>
      </c>
    </row>
    <row r="44" spans="1:82" x14ac:dyDescent="0.25">
      <c r="A44" s="2" t="str">
        <f>"39 jaar"</f>
        <v>39 jaar</v>
      </c>
      <c r="B44" s="2">
        <v>81089</v>
      </c>
      <c r="C44" s="2">
        <v>84644</v>
      </c>
      <c r="D44" s="2">
        <v>84845</v>
      </c>
      <c r="E44" s="2">
        <v>87201</v>
      </c>
      <c r="F44" s="2">
        <v>89070</v>
      </c>
      <c r="G44" s="2">
        <v>90062</v>
      </c>
      <c r="H44" s="2">
        <v>91937</v>
      </c>
      <c r="I44" s="2">
        <v>93243</v>
      </c>
      <c r="J44" s="2">
        <v>95389</v>
      </c>
      <c r="K44" s="2">
        <v>93942</v>
      </c>
      <c r="L44" s="2">
        <v>95937</v>
      </c>
      <c r="M44" s="2">
        <v>96335</v>
      </c>
      <c r="N44" s="2">
        <v>97939</v>
      </c>
      <c r="O44" s="2">
        <v>99278</v>
      </c>
      <c r="P44" s="2">
        <v>95417</v>
      </c>
      <c r="Q44" s="2">
        <v>93260</v>
      </c>
      <c r="R44" s="2">
        <v>90134</v>
      </c>
      <c r="S44" s="2">
        <v>89061</v>
      </c>
      <c r="T44" s="2">
        <v>88799</v>
      </c>
      <c r="U44" s="2">
        <v>89465</v>
      </c>
      <c r="V44" s="2">
        <v>87962</v>
      </c>
      <c r="W44" s="2">
        <v>85195</v>
      </c>
      <c r="X44" s="2">
        <v>81758</v>
      </c>
      <c r="Y44" s="2">
        <v>79851</v>
      </c>
      <c r="Z44" s="2">
        <v>77809</v>
      </c>
      <c r="AA44" s="2">
        <v>80045</v>
      </c>
      <c r="AB44" s="2">
        <v>82321</v>
      </c>
      <c r="AC44" s="2">
        <v>84410</v>
      </c>
      <c r="AD44" s="2">
        <v>86057</v>
      </c>
      <c r="AE44" s="2">
        <v>86906</v>
      </c>
      <c r="AF44" s="2">
        <v>86922</v>
      </c>
      <c r="AG44" s="2">
        <v>85836</v>
      </c>
      <c r="AH44" s="2">
        <v>84782</v>
      </c>
      <c r="AI44" s="2">
        <v>83365</v>
      </c>
      <c r="AJ44" s="2">
        <v>82340</v>
      </c>
      <c r="AK44" s="2">
        <v>84003</v>
      </c>
      <c r="AL44" s="2">
        <v>84432</v>
      </c>
      <c r="AM44" s="2">
        <v>85521</v>
      </c>
      <c r="AN44" s="2">
        <v>86185</v>
      </c>
      <c r="AO44" s="2">
        <v>88517</v>
      </c>
      <c r="AP44" s="2">
        <v>89367</v>
      </c>
      <c r="AQ44" s="2">
        <v>88854</v>
      </c>
      <c r="AR44" s="2">
        <v>87105</v>
      </c>
      <c r="AS44" s="2">
        <v>84201</v>
      </c>
      <c r="AT44" s="2">
        <v>83905</v>
      </c>
      <c r="AU44" s="2">
        <v>83818</v>
      </c>
      <c r="AV44" s="2">
        <v>83994</v>
      </c>
      <c r="AW44" s="2">
        <v>82631</v>
      </c>
      <c r="AX44" s="2">
        <v>81723</v>
      </c>
      <c r="AY44" s="2">
        <v>82223</v>
      </c>
      <c r="AZ44" s="2">
        <v>80921</v>
      </c>
      <c r="BA44" s="2">
        <v>80548</v>
      </c>
      <c r="BB44" s="2">
        <v>81114</v>
      </c>
      <c r="BC44" s="2">
        <v>83729</v>
      </c>
      <c r="BD44" s="2">
        <v>85074</v>
      </c>
      <c r="BE44" s="2">
        <v>87231</v>
      </c>
      <c r="BF44" s="2">
        <v>88188</v>
      </c>
      <c r="BG44" s="2">
        <v>90659</v>
      </c>
      <c r="BH44" s="2">
        <v>90112</v>
      </c>
      <c r="BI44" s="2">
        <v>91141</v>
      </c>
      <c r="BJ44" s="2">
        <v>90287</v>
      </c>
      <c r="BK44" s="2">
        <v>89580</v>
      </c>
      <c r="BL44" s="2">
        <v>88327</v>
      </c>
      <c r="BM44" s="2">
        <v>88376</v>
      </c>
      <c r="BN44" s="2">
        <v>86569</v>
      </c>
      <c r="BO44" s="2">
        <v>86774</v>
      </c>
      <c r="BP44" s="2">
        <v>85102</v>
      </c>
      <c r="BQ44" s="2">
        <v>85341</v>
      </c>
      <c r="BR44" s="2">
        <v>86159</v>
      </c>
      <c r="BS44" s="2">
        <v>86952</v>
      </c>
      <c r="BT44" s="2">
        <v>87641</v>
      </c>
      <c r="BU44" s="2">
        <v>88223</v>
      </c>
      <c r="BV44" s="2">
        <v>88696</v>
      </c>
      <c r="BW44" s="2">
        <v>89157</v>
      </c>
      <c r="BX44" s="2">
        <v>89604</v>
      </c>
      <c r="BY44" s="2">
        <v>90102</v>
      </c>
      <c r="BZ44" s="2">
        <v>90686</v>
      </c>
      <c r="CA44" s="2">
        <v>91388</v>
      </c>
      <c r="CB44" s="2">
        <v>92318</v>
      </c>
      <c r="CC44" s="2">
        <v>93417</v>
      </c>
      <c r="CD44" s="2">
        <v>93622</v>
      </c>
    </row>
    <row r="45" spans="1:82" x14ac:dyDescent="0.25">
      <c r="A45" s="2" t="str">
        <f>"40 jaar"</f>
        <v>40 jaar</v>
      </c>
      <c r="B45" s="2">
        <v>80732</v>
      </c>
      <c r="C45" s="2">
        <v>81068</v>
      </c>
      <c r="D45" s="2">
        <v>84674</v>
      </c>
      <c r="E45" s="2">
        <v>84880</v>
      </c>
      <c r="F45" s="2">
        <v>87168</v>
      </c>
      <c r="G45" s="2">
        <v>89013</v>
      </c>
      <c r="H45" s="2">
        <v>90080</v>
      </c>
      <c r="I45" s="2">
        <v>91879</v>
      </c>
      <c r="J45" s="2">
        <v>93256</v>
      </c>
      <c r="K45" s="2">
        <v>95338</v>
      </c>
      <c r="L45" s="2">
        <v>93900</v>
      </c>
      <c r="M45" s="2">
        <v>96061</v>
      </c>
      <c r="N45" s="2">
        <v>96646</v>
      </c>
      <c r="O45" s="2">
        <v>98107</v>
      </c>
      <c r="P45" s="2">
        <v>99497</v>
      </c>
      <c r="Q45" s="2">
        <v>95803</v>
      </c>
      <c r="R45" s="2">
        <v>93621</v>
      </c>
      <c r="S45" s="2">
        <v>90711</v>
      </c>
      <c r="T45" s="2">
        <v>89512</v>
      </c>
      <c r="U45" s="2">
        <v>89163</v>
      </c>
      <c r="V45" s="2">
        <v>90179</v>
      </c>
      <c r="W45" s="2">
        <v>88391</v>
      </c>
      <c r="X45" s="2">
        <v>85481</v>
      </c>
      <c r="Y45" s="2">
        <v>81983</v>
      </c>
      <c r="Z45" s="2">
        <v>80264</v>
      </c>
      <c r="AA45" s="2">
        <v>78348</v>
      </c>
      <c r="AB45" s="2">
        <v>80533</v>
      </c>
      <c r="AC45" s="2">
        <v>82847</v>
      </c>
      <c r="AD45" s="2">
        <v>84890</v>
      </c>
      <c r="AE45" s="2">
        <v>86521</v>
      </c>
      <c r="AF45" s="2">
        <v>87365</v>
      </c>
      <c r="AG45" s="2">
        <v>87344</v>
      </c>
      <c r="AH45" s="2">
        <v>86213</v>
      </c>
      <c r="AI45" s="2">
        <v>85109</v>
      </c>
      <c r="AJ45" s="2">
        <v>83661</v>
      </c>
      <c r="AK45" s="2">
        <v>82592</v>
      </c>
      <c r="AL45" s="2">
        <v>84225</v>
      </c>
      <c r="AM45" s="2">
        <v>84661</v>
      </c>
      <c r="AN45" s="2">
        <v>85744</v>
      </c>
      <c r="AO45" s="2">
        <v>86411</v>
      </c>
      <c r="AP45" s="2">
        <v>88745</v>
      </c>
      <c r="AQ45" s="2">
        <v>89597</v>
      </c>
      <c r="AR45" s="2">
        <v>89098</v>
      </c>
      <c r="AS45" s="2">
        <v>87371</v>
      </c>
      <c r="AT45" s="2">
        <v>84468</v>
      </c>
      <c r="AU45" s="2">
        <v>84184</v>
      </c>
      <c r="AV45" s="2">
        <v>84092</v>
      </c>
      <c r="AW45" s="2">
        <v>84281</v>
      </c>
      <c r="AX45" s="2">
        <v>82917</v>
      </c>
      <c r="AY45" s="2">
        <v>82014</v>
      </c>
      <c r="AZ45" s="2">
        <v>82512</v>
      </c>
      <c r="BA45" s="2">
        <v>81215</v>
      </c>
      <c r="BB45" s="2">
        <v>80838</v>
      </c>
      <c r="BC45" s="2">
        <v>81412</v>
      </c>
      <c r="BD45" s="2">
        <v>84028</v>
      </c>
      <c r="BE45" s="2">
        <v>85380</v>
      </c>
      <c r="BF45" s="2">
        <v>87535</v>
      </c>
      <c r="BG45" s="2">
        <v>88494</v>
      </c>
      <c r="BH45" s="2">
        <v>90956</v>
      </c>
      <c r="BI45" s="2">
        <v>90413</v>
      </c>
      <c r="BJ45" s="2">
        <v>91444</v>
      </c>
      <c r="BK45" s="2">
        <v>90586</v>
      </c>
      <c r="BL45" s="2">
        <v>89884</v>
      </c>
      <c r="BM45" s="2">
        <v>88631</v>
      </c>
      <c r="BN45" s="2">
        <v>88678</v>
      </c>
      <c r="BO45" s="2">
        <v>86870</v>
      </c>
      <c r="BP45" s="2">
        <v>87078</v>
      </c>
      <c r="BQ45" s="2">
        <v>85402</v>
      </c>
      <c r="BR45" s="2">
        <v>85639</v>
      </c>
      <c r="BS45" s="2">
        <v>86458</v>
      </c>
      <c r="BT45" s="2">
        <v>87251</v>
      </c>
      <c r="BU45" s="2">
        <v>87940</v>
      </c>
      <c r="BV45" s="2">
        <v>88524</v>
      </c>
      <c r="BW45" s="2">
        <v>88997</v>
      </c>
      <c r="BX45" s="2">
        <v>89458</v>
      </c>
      <c r="BY45" s="2">
        <v>89906</v>
      </c>
      <c r="BZ45" s="2">
        <v>90407</v>
      </c>
      <c r="CA45" s="2">
        <v>90992</v>
      </c>
      <c r="CB45" s="2">
        <v>91697</v>
      </c>
      <c r="CC45" s="2">
        <v>92626</v>
      </c>
      <c r="CD45" s="2">
        <v>93729</v>
      </c>
    </row>
    <row r="46" spans="1:82" x14ac:dyDescent="0.25">
      <c r="A46" s="2" t="str">
        <f>"41 jaar"</f>
        <v>41 jaar</v>
      </c>
      <c r="B46" s="2">
        <v>80982</v>
      </c>
      <c r="C46" s="2">
        <v>80680</v>
      </c>
      <c r="D46" s="2">
        <v>81131</v>
      </c>
      <c r="E46" s="2">
        <v>84627</v>
      </c>
      <c r="F46" s="2">
        <v>84749</v>
      </c>
      <c r="G46" s="2">
        <v>87097</v>
      </c>
      <c r="H46" s="2">
        <v>88995</v>
      </c>
      <c r="I46" s="2">
        <v>89921</v>
      </c>
      <c r="J46" s="2">
        <v>91752</v>
      </c>
      <c r="K46" s="2">
        <v>93167</v>
      </c>
      <c r="L46" s="2">
        <v>95207</v>
      </c>
      <c r="M46" s="2">
        <v>93995</v>
      </c>
      <c r="N46" s="2">
        <v>96229</v>
      </c>
      <c r="O46" s="2">
        <v>96724</v>
      </c>
      <c r="P46" s="2">
        <v>98220</v>
      </c>
      <c r="Q46" s="2">
        <v>99766</v>
      </c>
      <c r="R46" s="2">
        <v>96182</v>
      </c>
      <c r="S46" s="2">
        <v>94109</v>
      </c>
      <c r="T46" s="2">
        <v>91092</v>
      </c>
      <c r="U46" s="2">
        <v>89911</v>
      </c>
      <c r="V46" s="2">
        <v>89737</v>
      </c>
      <c r="W46" s="2">
        <v>90702</v>
      </c>
      <c r="X46" s="2">
        <v>88621</v>
      </c>
      <c r="Y46" s="2">
        <v>85728</v>
      </c>
      <c r="Z46" s="2">
        <v>82232</v>
      </c>
      <c r="AA46" s="2">
        <v>80649</v>
      </c>
      <c r="AB46" s="2">
        <v>78721</v>
      </c>
      <c r="AC46" s="2">
        <v>81000</v>
      </c>
      <c r="AD46" s="2">
        <v>83211</v>
      </c>
      <c r="AE46" s="2">
        <v>85237</v>
      </c>
      <c r="AF46" s="2">
        <v>86853</v>
      </c>
      <c r="AG46" s="2">
        <v>87652</v>
      </c>
      <c r="AH46" s="2">
        <v>87594</v>
      </c>
      <c r="AI46" s="2">
        <v>86422</v>
      </c>
      <c r="AJ46" s="2">
        <v>85288</v>
      </c>
      <c r="AK46" s="2">
        <v>83801</v>
      </c>
      <c r="AL46" s="2">
        <v>82713</v>
      </c>
      <c r="AM46" s="2">
        <v>84348</v>
      </c>
      <c r="AN46" s="2">
        <v>84777</v>
      </c>
      <c r="AO46" s="2">
        <v>85858</v>
      </c>
      <c r="AP46" s="2">
        <v>86527</v>
      </c>
      <c r="AQ46" s="2">
        <v>88879</v>
      </c>
      <c r="AR46" s="2">
        <v>89742</v>
      </c>
      <c r="AS46" s="2">
        <v>89247</v>
      </c>
      <c r="AT46" s="2">
        <v>87528</v>
      </c>
      <c r="AU46" s="2">
        <v>84623</v>
      </c>
      <c r="AV46" s="2">
        <v>84348</v>
      </c>
      <c r="AW46" s="2">
        <v>84257</v>
      </c>
      <c r="AX46" s="2">
        <v>84453</v>
      </c>
      <c r="AY46" s="2">
        <v>83092</v>
      </c>
      <c r="AZ46" s="2">
        <v>82195</v>
      </c>
      <c r="BA46" s="2">
        <v>82696</v>
      </c>
      <c r="BB46" s="2">
        <v>81399</v>
      </c>
      <c r="BC46" s="2">
        <v>81022</v>
      </c>
      <c r="BD46" s="2">
        <v>81603</v>
      </c>
      <c r="BE46" s="2">
        <v>84216</v>
      </c>
      <c r="BF46" s="2">
        <v>85574</v>
      </c>
      <c r="BG46" s="2">
        <v>87729</v>
      </c>
      <c r="BH46" s="2">
        <v>88684</v>
      </c>
      <c r="BI46" s="2">
        <v>91144</v>
      </c>
      <c r="BJ46" s="2">
        <v>90606</v>
      </c>
      <c r="BK46" s="2">
        <v>91639</v>
      </c>
      <c r="BL46" s="2">
        <v>90778</v>
      </c>
      <c r="BM46" s="2">
        <v>90074</v>
      </c>
      <c r="BN46" s="2">
        <v>88833</v>
      </c>
      <c r="BO46" s="2">
        <v>88868</v>
      </c>
      <c r="BP46" s="2">
        <v>87072</v>
      </c>
      <c r="BQ46" s="2">
        <v>87274</v>
      </c>
      <c r="BR46" s="2">
        <v>85590</v>
      </c>
      <c r="BS46" s="2">
        <v>85827</v>
      </c>
      <c r="BT46" s="2">
        <v>86648</v>
      </c>
      <c r="BU46" s="2">
        <v>87442</v>
      </c>
      <c r="BV46" s="2">
        <v>88132</v>
      </c>
      <c r="BW46" s="2">
        <v>88726</v>
      </c>
      <c r="BX46" s="2">
        <v>89195</v>
      </c>
      <c r="BY46" s="2">
        <v>89660</v>
      </c>
      <c r="BZ46" s="2">
        <v>90108</v>
      </c>
      <c r="CA46" s="2">
        <v>90606</v>
      </c>
      <c r="CB46" s="2">
        <v>91193</v>
      </c>
      <c r="CC46" s="2">
        <v>91897</v>
      </c>
      <c r="CD46" s="2">
        <v>92827</v>
      </c>
    </row>
    <row r="47" spans="1:82" x14ac:dyDescent="0.25">
      <c r="A47" s="2" t="str">
        <f>"42 jaar"</f>
        <v>42 jaar</v>
      </c>
      <c r="B47" s="2">
        <v>81219</v>
      </c>
      <c r="C47" s="2">
        <v>80897</v>
      </c>
      <c r="D47" s="2">
        <v>80703</v>
      </c>
      <c r="E47" s="2">
        <v>81060</v>
      </c>
      <c r="F47" s="2">
        <v>84557</v>
      </c>
      <c r="G47" s="2">
        <v>84604</v>
      </c>
      <c r="H47" s="2">
        <v>87001</v>
      </c>
      <c r="I47" s="2">
        <v>88834</v>
      </c>
      <c r="J47" s="2">
        <v>89849</v>
      </c>
      <c r="K47" s="2">
        <v>91658</v>
      </c>
      <c r="L47" s="2">
        <v>93036</v>
      </c>
      <c r="M47" s="2">
        <v>95315</v>
      </c>
      <c r="N47" s="2">
        <v>94222</v>
      </c>
      <c r="O47" s="2">
        <v>96356</v>
      </c>
      <c r="P47" s="2">
        <v>96847</v>
      </c>
      <c r="Q47" s="2">
        <v>98456</v>
      </c>
      <c r="R47" s="2">
        <v>100028</v>
      </c>
      <c r="S47" s="2">
        <v>96605</v>
      </c>
      <c r="T47" s="2">
        <v>94380</v>
      </c>
      <c r="U47" s="2">
        <v>91396</v>
      </c>
      <c r="V47" s="2">
        <v>90493</v>
      </c>
      <c r="W47" s="2">
        <v>90124</v>
      </c>
      <c r="X47" s="2">
        <v>90911</v>
      </c>
      <c r="Y47" s="2">
        <v>88780</v>
      </c>
      <c r="Z47" s="2">
        <v>86006</v>
      </c>
      <c r="AA47" s="2">
        <v>82597</v>
      </c>
      <c r="AB47" s="2">
        <v>80983</v>
      </c>
      <c r="AC47" s="2">
        <v>79031</v>
      </c>
      <c r="AD47" s="2">
        <v>81327</v>
      </c>
      <c r="AE47" s="2">
        <v>83540</v>
      </c>
      <c r="AF47" s="2">
        <v>85547</v>
      </c>
      <c r="AG47" s="2">
        <v>87114</v>
      </c>
      <c r="AH47" s="2">
        <v>87875</v>
      </c>
      <c r="AI47" s="2">
        <v>87784</v>
      </c>
      <c r="AJ47" s="2">
        <v>86570</v>
      </c>
      <c r="AK47" s="2">
        <v>85416</v>
      </c>
      <c r="AL47" s="2">
        <v>83904</v>
      </c>
      <c r="AM47" s="2">
        <v>82804</v>
      </c>
      <c r="AN47" s="2">
        <v>84445</v>
      </c>
      <c r="AO47" s="2">
        <v>84866</v>
      </c>
      <c r="AP47" s="2">
        <v>85948</v>
      </c>
      <c r="AQ47" s="2">
        <v>86632</v>
      </c>
      <c r="AR47" s="2">
        <v>88992</v>
      </c>
      <c r="AS47" s="2">
        <v>89857</v>
      </c>
      <c r="AT47" s="2">
        <v>89379</v>
      </c>
      <c r="AU47" s="2">
        <v>87670</v>
      </c>
      <c r="AV47" s="2">
        <v>84769</v>
      </c>
      <c r="AW47" s="2">
        <v>84492</v>
      </c>
      <c r="AX47" s="2">
        <v>84406</v>
      </c>
      <c r="AY47" s="2">
        <v>84604</v>
      </c>
      <c r="AZ47" s="2">
        <v>83245</v>
      </c>
      <c r="BA47" s="2">
        <v>82344</v>
      </c>
      <c r="BB47" s="2">
        <v>82846</v>
      </c>
      <c r="BC47" s="2">
        <v>81550</v>
      </c>
      <c r="BD47" s="2">
        <v>81180</v>
      </c>
      <c r="BE47" s="2">
        <v>81762</v>
      </c>
      <c r="BF47" s="2">
        <v>84375</v>
      </c>
      <c r="BG47" s="2">
        <v>85737</v>
      </c>
      <c r="BH47" s="2">
        <v>87893</v>
      </c>
      <c r="BI47" s="2">
        <v>88845</v>
      </c>
      <c r="BJ47" s="2">
        <v>91305</v>
      </c>
      <c r="BK47" s="2">
        <v>90774</v>
      </c>
      <c r="BL47" s="2">
        <v>91798</v>
      </c>
      <c r="BM47" s="2">
        <v>90941</v>
      </c>
      <c r="BN47" s="2">
        <v>90241</v>
      </c>
      <c r="BO47" s="2">
        <v>88997</v>
      </c>
      <c r="BP47" s="2">
        <v>89035</v>
      </c>
      <c r="BQ47" s="2">
        <v>87235</v>
      </c>
      <c r="BR47" s="2">
        <v>87439</v>
      </c>
      <c r="BS47" s="2">
        <v>85752</v>
      </c>
      <c r="BT47" s="2">
        <v>85988</v>
      </c>
      <c r="BU47" s="2">
        <v>86810</v>
      </c>
      <c r="BV47" s="2">
        <v>87604</v>
      </c>
      <c r="BW47" s="2">
        <v>88297</v>
      </c>
      <c r="BX47" s="2">
        <v>88892</v>
      </c>
      <c r="BY47" s="2">
        <v>89360</v>
      </c>
      <c r="BZ47" s="2">
        <v>89824</v>
      </c>
      <c r="CA47" s="2">
        <v>90275</v>
      </c>
      <c r="CB47" s="2">
        <v>90779</v>
      </c>
      <c r="CC47" s="2">
        <v>91361</v>
      </c>
      <c r="CD47" s="2">
        <v>92072</v>
      </c>
    </row>
    <row r="48" spans="1:82" x14ac:dyDescent="0.25">
      <c r="A48" s="2" t="str">
        <f>"43 jaar"</f>
        <v>43 jaar</v>
      </c>
      <c r="B48" s="2">
        <v>80613</v>
      </c>
      <c r="C48" s="2">
        <v>81186</v>
      </c>
      <c r="D48" s="2">
        <v>80868</v>
      </c>
      <c r="E48" s="2">
        <v>80677</v>
      </c>
      <c r="F48" s="2">
        <v>80985</v>
      </c>
      <c r="G48" s="2">
        <v>84362</v>
      </c>
      <c r="H48" s="2">
        <v>84500</v>
      </c>
      <c r="I48" s="2">
        <v>86843</v>
      </c>
      <c r="J48" s="2">
        <v>88763</v>
      </c>
      <c r="K48" s="2">
        <v>89812</v>
      </c>
      <c r="L48" s="2">
        <v>91609</v>
      </c>
      <c r="M48" s="2">
        <v>93084</v>
      </c>
      <c r="N48" s="2">
        <v>95377</v>
      </c>
      <c r="O48" s="2">
        <v>94332</v>
      </c>
      <c r="P48" s="2">
        <v>96464</v>
      </c>
      <c r="Q48" s="2">
        <v>97045</v>
      </c>
      <c r="R48" s="2">
        <v>98701</v>
      </c>
      <c r="S48" s="2">
        <v>100353</v>
      </c>
      <c r="T48" s="2">
        <v>96873</v>
      </c>
      <c r="U48" s="2">
        <v>94709</v>
      </c>
      <c r="V48" s="2">
        <v>91853</v>
      </c>
      <c r="W48" s="2">
        <v>90813</v>
      </c>
      <c r="X48" s="2">
        <v>90309</v>
      </c>
      <c r="Y48" s="2">
        <v>90986</v>
      </c>
      <c r="Z48" s="2">
        <v>88967</v>
      </c>
      <c r="AA48" s="2">
        <v>86304</v>
      </c>
      <c r="AB48" s="2">
        <v>82885</v>
      </c>
      <c r="AC48" s="2">
        <v>81346</v>
      </c>
      <c r="AD48" s="2">
        <v>79338</v>
      </c>
      <c r="AE48" s="2">
        <v>81628</v>
      </c>
      <c r="AF48" s="2">
        <v>83838</v>
      </c>
      <c r="AG48" s="2">
        <v>85798</v>
      </c>
      <c r="AH48" s="2">
        <v>87333</v>
      </c>
      <c r="AI48" s="2">
        <v>88051</v>
      </c>
      <c r="AJ48" s="2">
        <v>87946</v>
      </c>
      <c r="AK48" s="2">
        <v>86697</v>
      </c>
      <c r="AL48" s="2">
        <v>85515</v>
      </c>
      <c r="AM48" s="2">
        <v>84002</v>
      </c>
      <c r="AN48" s="2">
        <v>82886</v>
      </c>
      <c r="AO48" s="2">
        <v>84539</v>
      </c>
      <c r="AP48" s="2">
        <v>84966</v>
      </c>
      <c r="AQ48" s="2">
        <v>86052</v>
      </c>
      <c r="AR48" s="2">
        <v>86745</v>
      </c>
      <c r="AS48" s="2">
        <v>89109</v>
      </c>
      <c r="AT48" s="2">
        <v>89987</v>
      </c>
      <c r="AU48" s="2">
        <v>89517</v>
      </c>
      <c r="AV48" s="2">
        <v>87814</v>
      </c>
      <c r="AW48" s="2">
        <v>84906</v>
      </c>
      <c r="AX48" s="2">
        <v>84634</v>
      </c>
      <c r="AY48" s="2">
        <v>84550</v>
      </c>
      <c r="AZ48" s="2">
        <v>84747</v>
      </c>
      <c r="BA48" s="2">
        <v>83393</v>
      </c>
      <c r="BB48" s="2">
        <v>82493</v>
      </c>
      <c r="BC48" s="2">
        <v>82994</v>
      </c>
      <c r="BD48" s="2">
        <v>81705</v>
      </c>
      <c r="BE48" s="2">
        <v>81334</v>
      </c>
      <c r="BF48" s="2">
        <v>81917</v>
      </c>
      <c r="BG48" s="2">
        <v>84534</v>
      </c>
      <c r="BH48" s="2">
        <v>85891</v>
      </c>
      <c r="BI48" s="2">
        <v>88052</v>
      </c>
      <c r="BJ48" s="2">
        <v>89001</v>
      </c>
      <c r="BK48" s="2">
        <v>91469</v>
      </c>
      <c r="BL48" s="2">
        <v>90942</v>
      </c>
      <c r="BM48" s="2">
        <v>91961</v>
      </c>
      <c r="BN48" s="2">
        <v>91104</v>
      </c>
      <c r="BO48" s="2">
        <v>90410</v>
      </c>
      <c r="BP48" s="2">
        <v>89156</v>
      </c>
      <c r="BQ48" s="2">
        <v>89200</v>
      </c>
      <c r="BR48" s="2">
        <v>87399</v>
      </c>
      <c r="BS48" s="2">
        <v>87599</v>
      </c>
      <c r="BT48" s="2">
        <v>85916</v>
      </c>
      <c r="BU48" s="2">
        <v>86145</v>
      </c>
      <c r="BV48" s="2">
        <v>86973</v>
      </c>
      <c r="BW48" s="2">
        <v>87762</v>
      </c>
      <c r="BX48" s="2">
        <v>88458</v>
      </c>
      <c r="BY48" s="2">
        <v>89051</v>
      </c>
      <c r="BZ48" s="2">
        <v>89515</v>
      </c>
      <c r="CA48" s="2">
        <v>89983</v>
      </c>
      <c r="CB48" s="2">
        <v>90436</v>
      </c>
      <c r="CC48" s="2">
        <v>90940</v>
      </c>
      <c r="CD48" s="2">
        <v>91526</v>
      </c>
    </row>
    <row r="49" spans="1:82" x14ac:dyDescent="0.25">
      <c r="A49" s="2" t="str">
        <f>"44 jaar"</f>
        <v>44 jaar</v>
      </c>
      <c r="B49" s="2">
        <v>82114</v>
      </c>
      <c r="C49" s="2">
        <v>80557</v>
      </c>
      <c r="D49" s="2">
        <v>81205</v>
      </c>
      <c r="E49" s="2">
        <v>80780</v>
      </c>
      <c r="F49" s="2">
        <v>80540</v>
      </c>
      <c r="G49" s="2">
        <v>80789</v>
      </c>
      <c r="H49" s="2">
        <v>84275</v>
      </c>
      <c r="I49" s="2">
        <v>84332</v>
      </c>
      <c r="J49" s="2">
        <v>86716</v>
      </c>
      <c r="K49" s="2">
        <v>88601</v>
      </c>
      <c r="L49" s="2">
        <v>89705</v>
      </c>
      <c r="M49" s="2">
        <v>91526</v>
      </c>
      <c r="N49" s="2">
        <v>93166</v>
      </c>
      <c r="O49" s="2">
        <v>95453</v>
      </c>
      <c r="P49" s="2">
        <v>94382</v>
      </c>
      <c r="Q49" s="2">
        <v>96606</v>
      </c>
      <c r="R49" s="2">
        <v>97182</v>
      </c>
      <c r="S49" s="2">
        <v>99004</v>
      </c>
      <c r="T49" s="2">
        <v>100605</v>
      </c>
      <c r="U49" s="2">
        <v>97138</v>
      </c>
      <c r="V49" s="2">
        <v>95069</v>
      </c>
      <c r="W49" s="2">
        <v>92072</v>
      </c>
      <c r="X49" s="2">
        <v>90888</v>
      </c>
      <c r="Y49" s="2">
        <v>90389</v>
      </c>
      <c r="Z49" s="2">
        <v>91113</v>
      </c>
      <c r="AA49" s="2">
        <v>89201</v>
      </c>
      <c r="AB49" s="2">
        <v>86611</v>
      </c>
      <c r="AC49" s="2">
        <v>83142</v>
      </c>
      <c r="AD49" s="2">
        <v>81581</v>
      </c>
      <c r="AE49" s="2">
        <v>79583</v>
      </c>
      <c r="AF49" s="2">
        <v>81862</v>
      </c>
      <c r="AG49" s="2">
        <v>84052</v>
      </c>
      <c r="AH49" s="2">
        <v>85971</v>
      </c>
      <c r="AI49" s="2">
        <v>87467</v>
      </c>
      <c r="AJ49" s="2">
        <v>88149</v>
      </c>
      <c r="AK49" s="2">
        <v>88031</v>
      </c>
      <c r="AL49" s="2">
        <v>86751</v>
      </c>
      <c r="AM49" s="2">
        <v>85565</v>
      </c>
      <c r="AN49" s="2">
        <v>84050</v>
      </c>
      <c r="AO49" s="2">
        <v>82930</v>
      </c>
      <c r="AP49" s="2">
        <v>84581</v>
      </c>
      <c r="AQ49" s="2">
        <v>85011</v>
      </c>
      <c r="AR49" s="2">
        <v>86104</v>
      </c>
      <c r="AS49" s="2">
        <v>86805</v>
      </c>
      <c r="AT49" s="2">
        <v>89176</v>
      </c>
      <c r="AU49" s="2">
        <v>90063</v>
      </c>
      <c r="AV49" s="2">
        <v>89589</v>
      </c>
      <c r="AW49" s="2">
        <v>87897</v>
      </c>
      <c r="AX49" s="2">
        <v>84995</v>
      </c>
      <c r="AY49" s="2">
        <v>84718</v>
      </c>
      <c r="AZ49" s="2">
        <v>84645</v>
      </c>
      <c r="BA49" s="2">
        <v>84837</v>
      </c>
      <c r="BB49" s="2">
        <v>83489</v>
      </c>
      <c r="BC49" s="2">
        <v>82592</v>
      </c>
      <c r="BD49" s="2">
        <v>83090</v>
      </c>
      <c r="BE49" s="2">
        <v>81800</v>
      </c>
      <c r="BF49" s="2">
        <v>81431</v>
      </c>
      <c r="BG49" s="2">
        <v>82017</v>
      </c>
      <c r="BH49" s="2">
        <v>84635</v>
      </c>
      <c r="BI49" s="2">
        <v>85993</v>
      </c>
      <c r="BJ49" s="2">
        <v>88151</v>
      </c>
      <c r="BK49" s="2">
        <v>89101</v>
      </c>
      <c r="BL49" s="2">
        <v>91564</v>
      </c>
      <c r="BM49" s="2">
        <v>91042</v>
      </c>
      <c r="BN49" s="2">
        <v>92059</v>
      </c>
      <c r="BO49" s="2">
        <v>91204</v>
      </c>
      <c r="BP49" s="2">
        <v>90511</v>
      </c>
      <c r="BQ49" s="2">
        <v>89256</v>
      </c>
      <c r="BR49" s="2">
        <v>89308</v>
      </c>
      <c r="BS49" s="2">
        <v>87499</v>
      </c>
      <c r="BT49" s="2">
        <v>87708</v>
      </c>
      <c r="BU49" s="2">
        <v>86026</v>
      </c>
      <c r="BV49" s="2">
        <v>86254</v>
      </c>
      <c r="BW49" s="2">
        <v>87080</v>
      </c>
      <c r="BX49" s="2">
        <v>87868</v>
      </c>
      <c r="BY49" s="2">
        <v>88558</v>
      </c>
      <c r="BZ49" s="2">
        <v>89152</v>
      </c>
      <c r="CA49" s="2">
        <v>89625</v>
      </c>
      <c r="CB49" s="2">
        <v>90090</v>
      </c>
      <c r="CC49" s="2">
        <v>90543</v>
      </c>
      <c r="CD49" s="2">
        <v>91046</v>
      </c>
    </row>
    <row r="50" spans="1:82" x14ac:dyDescent="0.25">
      <c r="A50" s="2" t="str">
        <f>"45 jaar"</f>
        <v>45 jaar</v>
      </c>
      <c r="B50" s="2">
        <v>73790</v>
      </c>
      <c r="C50" s="2">
        <v>82045</v>
      </c>
      <c r="D50" s="2">
        <v>80431</v>
      </c>
      <c r="E50" s="2">
        <v>81067</v>
      </c>
      <c r="F50" s="2">
        <v>80618</v>
      </c>
      <c r="G50" s="2">
        <v>80340</v>
      </c>
      <c r="H50" s="2">
        <v>80707</v>
      </c>
      <c r="I50" s="2">
        <v>84037</v>
      </c>
      <c r="J50" s="2">
        <v>84211</v>
      </c>
      <c r="K50" s="2">
        <v>86567</v>
      </c>
      <c r="L50" s="2">
        <v>88468</v>
      </c>
      <c r="M50" s="2">
        <v>89667</v>
      </c>
      <c r="N50" s="2">
        <v>91496</v>
      </c>
      <c r="O50" s="2">
        <v>93169</v>
      </c>
      <c r="P50" s="2">
        <v>95451</v>
      </c>
      <c r="Q50" s="2">
        <v>94536</v>
      </c>
      <c r="R50" s="2">
        <v>96672</v>
      </c>
      <c r="S50" s="2">
        <v>97423</v>
      </c>
      <c r="T50" s="2">
        <v>99147</v>
      </c>
      <c r="U50" s="2">
        <v>100662</v>
      </c>
      <c r="V50" s="2">
        <v>97471</v>
      </c>
      <c r="W50" s="2">
        <v>95175</v>
      </c>
      <c r="X50" s="2">
        <v>92087</v>
      </c>
      <c r="Y50" s="2">
        <v>90960</v>
      </c>
      <c r="Z50" s="2">
        <v>90503</v>
      </c>
      <c r="AA50" s="2">
        <v>91291</v>
      </c>
      <c r="AB50" s="2">
        <v>89356</v>
      </c>
      <c r="AC50" s="2">
        <v>86773</v>
      </c>
      <c r="AD50" s="2">
        <v>83331</v>
      </c>
      <c r="AE50" s="2">
        <v>81748</v>
      </c>
      <c r="AF50" s="2">
        <v>79777</v>
      </c>
      <c r="AG50" s="2">
        <v>82008</v>
      </c>
      <c r="AH50" s="2">
        <v>84161</v>
      </c>
      <c r="AI50" s="2">
        <v>86047</v>
      </c>
      <c r="AJ50" s="2">
        <v>87516</v>
      </c>
      <c r="AK50" s="2">
        <v>88170</v>
      </c>
      <c r="AL50" s="2">
        <v>88043</v>
      </c>
      <c r="AM50" s="2">
        <v>86757</v>
      </c>
      <c r="AN50" s="2">
        <v>85566</v>
      </c>
      <c r="AO50" s="2">
        <v>84050</v>
      </c>
      <c r="AP50" s="2">
        <v>82927</v>
      </c>
      <c r="AQ50" s="2">
        <v>84587</v>
      </c>
      <c r="AR50" s="2">
        <v>85025</v>
      </c>
      <c r="AS50" s="2">
        <v>86120</v>
      </c>
      <c r="AT50" s="2">
        <v>86829</v>
      </c>
      <c r="AU50" s="2">
        <v>89205</v>
      </c>
      <c r="AV50" s="2">
        <v>90096</v>
      </c>
      <c r="AW50" s="2">
        <v>89621</v>
      </c>
      <c r="AX50" s="2">
        <v>87934</v>
      </c>
      <c r="AY50" s="2">
        <v>85039</v>
      </c>
      <c r="AZ50" s="2">
        <v>84763</v>
      </c>
      <c r="BA50" s="2">
        <v>84692</v>
      </c>
      <c r="BB50" s="2">
        <v>84882</v>
      </c>
      <c r="BC50" s="2">
        <v>83539</v>
      </c>
      <c r="BD50" s="2">
        <v>82640</v>
      </c>
      <c r="BE50" s="2">
        <v>83139</v>
      </c>
      <c r="BF50" s="2">
        <v>81851</v>
      </c>
      <c r="BG50" s="2">
        <v>81481</v>
      </c>
      <c r="BH50" s="2">
        <v>82064</v>
      </c>
      <c r="BI50" s="2">
        <v>84689</v>
      </c>
      <c r="BJ50" s="2">
        <v>86053</v>
      </c>
      <c r="BK50" s="2">
        <v>88209</v>
      </c>
      <c r="BL50" s="2">
        <v>89160</v>
      </c>
      <c r="BM50" s="2">
        <v>91623</v>
      </c>
      <c r="BN50" s="2">
        <v>91102</v>
      </c>
      <c r="BO50" s="2">
        <v>92119</v>
      </c>
      <c r="BP50" s="2">
        <v>91260</v>
      </c>
      <c r="BQ50" s="2">
        <v>90569</v>
      </c>
      <c r="BR50" s="2">
        <v>89321</v>
      </c>
      <c r="BS50" s="2">
        <v>89372</v>
      </c>
      <c r="BT50" s="2">
        <v>87561</v>
      </c>
      <c r="BU50" s="2">
        <v>87775</v>
      </c>
      <c r="BV50" s="2">
        <v>86088</v>
      </c>
      <c r="BW50" s="2">
        <v>86318</v>
      </c>
      <c r="BX50" s="2">
        <v>87145</v>
      </c>
      <c r="BY50" s="2">
        <v>87937</v>
      </c>
      <c r="BZ50" s="2">
        <v>88629</v>
      </c>
      <c r="CA50" s="2">
        <v>89218</v>
      </c>
      <c r="CB50" s="2">
        <v>89695</v>
      </c>
      <c r="CC50" s="2">
        <v>90162</v>
      </c>
      <c r="CD50" s="2">
        <v>90615</v>
      </c>
    </row>
    <row r="51" spans="1:82" x14ac:dyDescent="0.25">
      <c r="A51" s="2" t="str">
        <f>"46 jaar"</f>
        <v>46 jaar</v>
      </c>
      <c r="B51" s="2">
        <v>73295</v>
      </c>
      <c r="C51" s="2">
        <v>73643</v>
      </c>
      <c r="D51" s="2">
        <v>81979</v>
      </c>
      <c r="E51" s="2">
        <v>80321</v>
      </c>
      <c r="F51" s="2">
        <v>80916</v>
      </c>
      <c r="G51" s="2">
        <v>80458</v>
      </c>
      <c r="H51" s="2">
        <v>80255</v>
      </c>
      <c r="I51" s="2">
        <v>80536</v>
      </c>
      <c r="J51" s="2">
        <v>83955</v>
      </c>
      <c r="K51" s="2">
        <v>84031</v>
      </c>
      <c r="L51" s="2">
        <v>86380</v>
      </c>
      <c r="M51" s="2">
        <v>88414</v>
      </c>
      <c r="N51" s="2">
        <v>89637</v>
      </c>
      <c r="O51" s="2">
        <v>91445</v>
      </c>
      <c r="P51" s="2">
        <v>93164</v>
      </c>
      <c r="Q51" s="2">
        <v>95485</v>
      </c>
      <c r="R51" s="2">
        <v>94642</v>
      </c>
      <c r="S51" s="2">
        <v>96802</v>
      </c>
      <c r="T51" s="2">
        <v>97578</v>
      </c>
      <c r="U51" s="2">
        <v>99306</v>
      </c>
      <c r="V51" s="2">
        <v>100926</v>
      </c>
      <c r="W51" s="2">
        <v>97529</v>
      </c>
      <c r="X51" s="2">
        <v>95205</v>
      </c>
      <c r="Y51" s="2">
        <v>92109</v>
      </c>
      <c r="Z51" s="2">
        <v>91092</v>
      </c>
      <c r="AA51" s="2">
        <v>90628</v>
      </c>
      <c r="AB51" s="2">
        <v>91480</v>
      </c>
      <c r="AC51" s="2">
        <v>89516</v>
      </c>
      <c r="AD51" s="2">
        <v>86915</v>
      </c>
      <c r="AE51" s="2">
        <v>83486</v>
      </c>
      <c r="AF51" s="2">
        <v>81888</v>
      </c>
      <c r="AG51" s="2">
        <v>79890</v>
      </c>
      <c r="AH51" s="2">
        <v>82092</v>
      </c>
      <c r="AI51" s="2">
        <v>84225</v>
      </c>
      <c r="AJ51" s="2">
        <v>86070</v>
      </c>
      <c r="AK51" s="2">
        <v>87513</v>
      </c>
      <c r="AL51" s="2">
        <v>88135</v>
      </c>
      <c r="AM51" s="2">
        <v>88011</v>
      </c>
      <c r="AN51" s="2">
        <v>86727</v>
      </c>
      <c r="AO51" s="2">
        <v>85541</v>
      </c>
      <c r="AP51" s="2">
        <v>84022</v>
      </c>
      <c r="AQ51" s="2">
        <v>82897</v>
      </c>
      <c r="AR51" s="2">
        <v>84563</v>
      </c>
      <c r="AS51" s="2">
        <v>85006</v>
      </c>
      <c r="AT51" s="2">
        <v>86100</v>
      </c>
      <c r="AU51" s="2">
        <v>86818</v>
      </c>
      <c r="AV51" s="2">
        <v>89196</v>
      </c>
      <c r="AW51" s="2">
        <v>90088</v>
      </c>
      <c r="AX51" s="2">
        <v>89615</v>
      </c>
      <c r="AY51" s="2">
        <v>87926</v>
      </c>
      <c r="AZ51" s="2">
        <v>85035</v>
      </c>
      <c r="BA51" s="2">
        <v>84767</v>
      </c>
      <c r="BB51" s="2">
        <v>84695</v>
      </c>
      <c r="BC51" s="2">
        <v>84887</v>
      </c>
      <c r="BD51" s="2">
        <v>83547</v>
      </c>
      <c r="BE51" s="2">
        <v>82654</v>
      </c>
      <c r="BF51" s="2">
        <v>83147</v>
      </c>
      <c r="BG51" s="2">
        <v>81867</v>
      </c>
      <c r="BH51" s="2">
        <v>81499</v>
      </c>
      <c r="BI51" s="2">
        <v>82085</v>
      </c>
      <c r="BJ51" s="2">
        <v>84712</v>
      </c>
      <c r="BK51" s="2">
        <v>86074</v>
      </c>
      <c r="BL51" s="2">
        <v>88235</v>
      </c>
      <c r="BM51" s="2">
        <v>89183</v>
      </c>
      <c r="BN51" s="2">
        <v>91646</v>
      </c>
      <c r="BO51" s="2">
        <v>91126</v>
      </c>
      <c r="BP51" s="2">
        <v>92145</v>
      </c>
      <c r="BQ51" s="2">
        <v>91283</v>
      </c>
      <c r="BR51" s="2">
        <v>90587</v>
      </c>
      <c r="BS51" s="2">
        <v>89342</v>
      </c>
      <c r="BT51" s="2">
        <v>89400</v>
      </c>
      <c r="BU51" s="2">
        <v>87588</v>
      </c>
      <c r="BV51" s="2">
        <v>87796</v>
      </c>
      <c r="BW51" s="2">
        <v>86114</v>
      </c>
      <c r="BX51" s="2">
        <v>86344</v>
      </c>
      <c r="BY51" s="2">
        <v>87171</v>
      </c>
      <c r="BZ51" s="2">
        <v>87961</v>
      </c>
      <c r="CA51" s="2">
        <v>88657</v>
      </c>
      <c r="CB51" s="2">
        <v>89244</v>
      </c>
      <c r="CC51" s="2">
        <v>89723</v>
      </c>
      <c r="CD51" s="2">
        <v>90192</v>
      </c>
    </row>
    <row r="52" spans="1:82" x14ac:dyDescent="0.25">
      <c r="A52" s="2" t="str">
        <f>"47 jaar"</f>
        <v>47 jaar</v>
      </c>
      <c r="B52" s="2">
        <v>70460</v>
      </c>
      <c r="C52" s="2">
        <v>73180</v>
      </c>
      <c r="D52" s="2">
        <v>73601</v>
      </c>
      <c r="E52" s="2">
        <v>81901</v>
      </c>
      <c r="F52" s="2">
        <v>80205</v>
      </c>
      <c r="G52" s="2">
        <v>80685</v>
      </c>
      <c r="H52" s="2">
        <v>80376</v>
      </c>
      <c r="I52" s="2">
        <v>80063</v>
      </c>
      <c r="J52" s="2">
        <v>80388</v>
      </c>
      <c r="K52" s="2">
        <v>83787</v>
      </c>
      <c r="L52" s="2">
        <v>83886</v>
      </c>
      <c r="M52" s="2">
        <v>86291</v>
      </c>
      <c r="N52" s="2">
        <v>88347</v>
      </c>
      <c r="O52" s="2">
        <v>89565</v>
      </c>
      <c r="P52" s="2">
        <v>91402</v>
      </c>
      <c r="Q52" s="2">
        <v>93202</v>
      </c>
      <c r="R52" s="2">
        <v>95480</v>
      </c>
      <c r="S52" s="2">
        <v>94799</v>
      </c>
      <c r="T52" s="2">
        <v>96928</v>
      </c>
      <c r="U52" s="2">
        <v>97697</v>
      </c>
      <c r="V52" s="2">
        <v>99530</v>
      </c>
      <c r="W52" s="2">
        <v>100990</v>
      </c>
      <c r="X52" s="2">
        <v>97538</v>
      </c>
      <c r="Y52" s="2">
        <v>95118</v>
      </c>
      <c r="Z52" s="2">
        <v>92107</v>
      </c>
      <c r="AA52" s="2">
        <v>91211</v>
      </c>
      <c r="AB52" s="2">
        <v>90782</v>
      </c>
      <c r="AC52" s="2">
        <v>91594</v>
      </c>
      <c r="AD52" s="2">
        <v>89623</v>
      </c>
      <c r="AE52" s="2">
        <v>87023</v>
      </c>
      <c r="AF52" s="2">
        <v>83615</v>
      </c>
      <c r="AG52" s="2">
        <v>81993</v>
      </c>
      <c r="AH52" s="2">
        <v>79963</v>
      </c>
      <c r="AI52" s="2">
        <v>82138</v>
      </c>
      <c r="AJ52" s="2">
        <v>84250</v>
      </c>
      <c r="AK52" s="2">
        <v>86060</v>
      </c>
      <c r="AL52" s="2">
        <v>87481</v>
      </c>
      <c r="AM52" s="2">
        <v>88094</v>
      </c>
      <c r="AN52" s="2">
        <v>87974</v>
      </c>
      <c r="AO52" s="2">
        <v>86693</v>
      </c>
      <c r="AP52" s="2">
        <v>85502</v>
      </c>
      <c r="AQ52" s="2">
        <v>83991</v>
      </c>
      <c r="AR52" s="2">
        <v>82872</v>
      </c>
      <c r="AS52" s="2">
        <v>84543</v>
      </c>
      <c r="AT52" s="2">
        <v>84992</v>
      </c>
      <c r="AU52" s="2">
        <v>86092</v>
      </c>
      <c r="AV52" s="2">
        <v>86807</v>
      </c>
      <c r="AW52" s="2">
        <v>89185</v>
      </c>
      <c r="AX52" s="2">
        <v>90077</v>
      </c>
      <c r="AY52" s="2">
        <v>89616</v>
      </c>
      <c r="AZ52" s="2">
        <v>87926</v>
      </c>
      <c r="BA52" s="2">
        <v>85037</v>
      </c>
      <c r="BB52" s="2">
        <v>84767</v>
      </c>
      <c r="BC52" s="2">
        <v>84706</v>
      </c>
      <c r="BD52" s="2">
        <v>84897</v>
      </c>
      <c r="BE52" s="2">
        <v>83557</v>
      </c>
      <c r="BF52" s="2">
        <v>82667</v>
      </c>
      <c r="BG52" s="2">
        <v>83159</v>
      </c>
      <c r="BH52" s="2">
        <v>81877</v>
      </c>
      <c r="BI52" s="2">
        <v>81515</v>
      </c>
      <c r="BJ52" s="2">
        <v>82101</v>
      </c>
      <c r="BK52" s="2">
        <v>84730</v>
      </c>
      <c r="BL52" s="2">
        <v>86093</v>
      </c>
      <c r="BM52" s="2">
        <v>88258</v>
      </c>
      <c r="BN52" s="2">
        <v>89206</v>
      </c>
      <c r="BO52" s="2">
        <v>91669</v>
      </c>
      <c r="BP52" s="2">
        <v>91142</v>
      </c>
      <c r="BQ52" s="2">
        <v>92167</v>
      </c>
      <c r="BR52" s="2">
        <v>91303</v>
      </c>
      <c r="BS52" s="2">
        <v>90606</v>
      </c>
      <c r="BT52" s="2">
        <v>89365</v>
      </c>
      <c r="BU52" s="2">
        <v>89424</v>
      </c>
      <c r="BV52" s="2">
        <v>87613</v>
      </c>
      <c r="BW52" s="2">
        <v>87820</v>
      </c>
      <c r="BX52" s="2">
        <v>86142</v>
      </c>
      <c r="BY52" s="2">
        <v>86374</v>
      </c>
      <c r="BZ52" s="2">
        <v>87201</v>
      </c>
      <c r="CA52" s="2">
        <v>87992</v>
      </c>
      <c r="CB52" s="2">
        <v>88685</v>
      </c>
      <c r="CC52" s="2">
        <v>89275</v>
      </c>
      <c r="CD52" s="2">
        <v>89755</v>
      </c>
    </row>
    <row r="53" spans="1:82" x14ac:dyDescent="0.25">
      <c r="A53" s="2" t="str">
        <f>"48 jaar"</f>
        <v>48 jaar</v>
      </c>
      <c r="B53" s="2">
        <v>61701</v>
      </c>
      <c r="C53" s="2">
        <v>70323</v>
      </c>
      <c r="D53" s="2">
        <v>73080</v>
      </c>
      <c r="E53" s="2">
        <v>73429</v>
      </c>
      <c r="F53" s="2">
        <v>81697</v>
      </c>
      <c r="G53" s="2">
        <v>80052</v>
      </c>
      <c r="H53" s="2">
        <v>80519</v>
      </c>
      <c r="I53" s="2">
        <v>80158</v>
      </c>
      <c r="J53" s="2">
        <v>79864</v>
      </c>
      <c r="K53" s="2">
        <v>80237</v>
      </c>
      <c r="L53" s="2">
        <v>83571</v>
      </c>
      <c r="M53" s="2">
        <v>83778</v>
      </c>
      <c r="N53" s="2">
        <v>86217</v>
      </c>
      <c r="O53" s="2">
        <v>88271</v>
      </c>
      <c r="P53" s="2">
        <v>89468</v>
      </c>
      <c r="Q53" s="2">
        <v>91388</v>
      </c>
      <c r="R53" s="2">
        <v>93175</v>
      </c>
      <c r="S53" s="2">
        <v>95508</v>
      </c>
      <c r="T53" s="2">
        <v>94893</v>
      </c>
      <c r="U53" s="2">
        <v>96954</v>
      </c>
      <c r="V53" s="2">
        <v>97935</v>
      </c>
      <c r="W53" s="2">
        <v>99522</v>
      </c>
      <c r="X53" s="2">
        <v>100903</v>
      </c>
      <c r="Y53" s="2">
        <v>97460</v>
      </c>
      <c r="Z53" s="2">
        <v>95091</v>
      </c>
      <c r="AA53" s="2">
        <v>92127</v>
      </c>
      <c r="AB53" s="2">
        <v>91266</v>
      </c>
      <c r="AC53" s="2">
        <v>90889</v>
      </c>
      <c r="AD53" s="2">
        <v>91624</v>
      </c>
      <c r="AE53" s="2">
        <v>89659</v>
      </c>
      <c r="AF53" s="2">
        <v>87062</v>
      </c>
      <c r="AG53" s="2">
        <v>83649</v>
      </c>
      <c r="AH53" s="2">
        <v>81995</v>
      </c>
      <c r="AI53" s="2">
        <v>79944</v>
      </c>
      <c r="AJ53" s="2">
        <v>82099</v>
      </c>
      <c r="AK53" s="2">
        <v>84192</v>
      </c>
      <c r="AL53" s="2">
        <v>85986</v>
      </c>
      <c r="AM53" s="2">
        <v>87387</v>
      </c>
      <c r="AN53" s="2">
        <v>87994</v>
      </c>
      <c r="AO53" s="2">
        <v>87878</v>
      </c>
      <c r="AP53" s="2">
        <v>86602</v>
      </c>
      <c r="AQ53" s="2">
        <v>85409</v>
      </c>
      <c r="AR53" s="2">
        <v>83905</v>
      </c>
      <c r="AS53" s="2">
        <v>82793</v>
      </c>
      <c r="AT53" s="2">
        <v>84463</v>
      </c>
      <c r="AU53" s="2">
        <v>84923</v>
      </c>
      <c r="AV53" s="2">
        <v>86019</v>
      </c>
      <c r="AW53" s="2">
        <v>86728</v>
      </c>
      <c r="AX53" s="2">
        <v>89110</v>
      </c>
      <c r="AY53" s="2">
        <v>90005</v>
      </c>
      <c r="AZ53" s="2">
        <v>89550</v>
      </c>
      <c r="BA53" s="2">
        <v>87856</v>
      </c>
      <c r="BB53" s="2">
        <v>84979</v>
      </c>
      <c r="BC53" s="2">
        <v>84709</v>
      </c>
      <c r="BD53" s="2">
        <v>84645</v>
      </c>
      <c r="BE53" s="2">
        <v>84839</v>
      </c>
      <c r="BF53" s="2">
        <v>83508</v>
      </c>
      <c r="BG53" s="2">
        <v>82611</v>
      </c>
      <c r="BH53" s="2">
        <v>83110</v>
      </c>
      <c r="BI53" s="2">
        <v>81825</v>
      </c>
      <c r="BJ53" s="2">
        <v>81468</v>
      </c>
      <c r="BK53" s="2">
        <v>82055</v>
      </c>
      <c r="BL53" s="2">
        <v>84682</v>
      </c>
      <c r="BM53" s="2">
        <v>86048</v>
      </c>
      <c r="BN53" s="2">
        <v>88211</v>
      </c>
      <c r="BO53" s="2">
        <v>89166</v>
      </c>
      <c r="BP53" s="2">
        <v>91625</v>
      </c>
      <c r="BQ53" s="2">
        <v>91099</v>
      </c>
      <c r="BR53" s="2">
        <v>92123</v>
      </c>
      <c r="BS53" s="2">
        <v>91260</v>
      </c>
      <c r="BT53" s="2">
        <v>90564</v>
      </c>
      <c r="BU53" s="2">
        <v>89328</v>
      </c>
      <c r="BV53" s="2">
        <v>89389</v>
      </c>
      <c r="BW53" s="2">
        <v>87580</v>
      </c>
      <c r="BX53" s="2">
        <v>87785</v>
      </c>
      <c r="BY53" s="2">
        <v>86110</v>
      </c>
      <c r="BZ53" s="2">
        <v>86341</v>
      </c>
      <c r="CA53" s="2">
        <v>87169</v>
      </c>
      <c r="CB53" s="2">
        <v>87961</v>
      </c>
      <c r="CC53" s="2">
        <v>88656</v>
      </c>
      <c r="CD53" s="2">
        <v>89247</v>
      </c>
    </row>
    <row r="54" spans="1:82" x14ac:dyDescent="0.25">
      <c r="A54" s="2" t="str">
        <f>"49 jaar"</f>
        <v>49 jaar</v>
      </c>
      <c r="B54" s="2">
        <v>56305</v>
      </c>
      <c r="C54" s="2">
        <v>61589</v>
      </c>
      <c r="D54" s="2">
        <v>70120</v>
      </c>
      <c r="E54" s="2">
        <v>72985</v>
      </c>
      <c r="F54" s="2">
        <v>73218</v>
      </c>
      <c r="G54" s="2">
        <v>81476</v>
      </c>
      <c r="H54" s="2">
        <v>79886</v>
      </c>
      <c r="I54" s="2">
        <v>80325</v>
      </c>
      <c r="J54" s="2">
        <v>79910</v>
      </c>
      <c r="K54" s="2">
        <v>79640</v>
      </c>
      <c r="L54" s="2">
        <v>80063</v>
      </c>
      <c r="M54" s="2">
        <v>83441</v>
      </c>
      <c r="N54" s="2">
        <v>83657</v>
      </c>
      <c r="O54" s="2">
        <v>86091</v>
      </c>
      <c r="P54" s="2">
        <v>88152</v>
      </c>
      <c r="Q54" s="2">
        <v>89403</v>
      </c>
      <c r="R54" s="2">
        <v>91357</v>
      </c>
      <c r="S54" s="2">
        <v>93204</v>
      </c>
      <c r="T54" s="2">
        <v>95512</v>
      </c>
      <c r="U54" s="2">
        <v>94969</v>
      </c>
      <c r="V54" s="2">
        <v>97094</v>
      </c>
      <c r="W54" s="2">
        <v>97851</v>
      </c>
      <c r="X54" s="2">
        <v>99459</v>
      </c>
      <c r="Y54" s="2">
        <v>100815</v>
      </c>
      <c r="Z54" s="2">
        <v>97373</v>
      </c>
      <c r="AA54" s="2">
        <v>95089</v>
      </c>
      <c r="AB54" s="2">
        <v>92097</v>
      </c>
      <c r="AC54" s="2">
        <v>91326</v>
      </c>
      <c r="AD54" s="2">
        <v>90901</v>
      </c>
      <c r="AE54" s="2">
        <v>91631</v>
      </c>
      <c r="AF54" s="2">
        <v>89681</v>
      </c>
      <c r="AG54" s="2">
        <v>87068</v>
      </c>
      <c r="AH54" s="2">
        <v>83657</v>
      </c>
      <c r="AI54" s="2">
        <v>81977</v>
      </c>
      <c r="AJ54" s="2">
        <v>79906</v>
      </c>
      <c r="AK54" s="2">
        <v>82043</v>
      </c>
      <c r="AL54" s="2">
        <v>84129</v>
      </c>
      <c r="AM54" s="2">
        <v>85912</v>
      </c>
      <c r="AN54" s="2">
        <v>87318</v>
      </c>
      <c r="AO54" s="2">
        <v>87911</v>
      </c>
      <c r="AP54" s="2">
        <v>87797</v>
      </c>
      <c r="AQ54" s="2">
        <v>86527</v>
      </c>
      <c r="AR54" s="2">
        <v>85339</v>
      </c>
      <c r="AS54" s="2">
        <v>83842</v>
      </c>
      <c r="AT54" s="2">
        <v>82733</v>
      </c>
      <c r="AU54" s="2">
        <v>84404</v>
      </c>
      <c r="AV54" s="2">
        <v>84861</v>
      </c>
      <c r="AW54" s="2">
        <v>85957</v>
      </c>
      <c r="AX54" s="2">
        <v>86664</v>
      </c>
      <c r="AY54" s="2">
        <v>89049</v>
      </c>
      <c r="AZ54" s="2">
        <v>89943</v>
      </c>
      <c r="BA54" s="2">
        <v>89496</v>
      </c>
      <c r="BB54" s="2">
        <v>87803</v>
      </c>
      <c r="BC54" s="2">
        <v>84928</v>
      </c>
      <c r="BD54" s="2">
        <v>84662</v>
      </c>
      <c r="BE54" s="2">
        <v>84600</v>
      </c>
      <c r="BF54" s="2">
        <v>84799</v>
      </c>
      <c r="BG54" s="2">
        <v>83470</v>
      </c>
      <c r="BH54" s="2">
        <v>82569</v>
      </c>
      <c r="BI54" s="2">
        <v>83069</v>
      </c>
      <c r="BJ54" s="2">
        <v>81793</v>
      </c>
      <c r="BK54" s="2">
        <v>81441</v>
      </c>
      <c r="BL54" s="2">
        <v>82025</v>
      </c>
      <c r="BM54" s="2">
        <v>84651</v>
      </c>
      <c r="BN54" s="2">
        <v>86018</v>
      </c>
      <c r="BO54" s="2">
        <v>88183</v>
      </c>
      <c r="BP54" s="2">
        <v>89142</v>
      </c>
      <c r="BQ54" s="2">
        <v>91605</v>
      </c>
      <c r="BR54" s="2">
        <v>91073</v>
      </c>
      <c r="BS54" s="2">
        <v>92100</v>
      </c>
      <c r="BT54" s="2">
        <v>91235</v>
      </c>
      <c r="BU54" s="2">
        <v>90542</v>
      </c>
      <c r="BV54" s="2">
        <v>89299</v>
      </c>
      <c r="BW54" s="2">
        <v>89361</v>
      </c>
      <c r="BX54" s="2">
        <v>87556</v>
      </c>
      <c r="BY54" s="2">
        <v>87760</v>
      </c>
      <c r="BZ54" s="2">
        <v>86087</v>
      </c>
      <c r="CA54" s="2">
        <v>86317</v>
      </c>
      <c r="CB54" s="2">
        <v>87150</v>
      </c>
      <c r="CC54" s="2">
        <v>87939</v>
      </c>
      <c r="CD54" s="2">
        <v>88638</v>
      </c>
    </row>
    <row r="55" spans="1:82" x14ac:dyDescent="0.25">
      <c r="A55" s="2" t="str">
        <f>"50 jaar"</f>
        <v>50 jaar</v>
      </c>
      <c r="B55" s="2">
        <v>62441</v>
      </c>
      <c r="C55" s="2">
        <v>56175</v>
      </c>
      <c r="D55" s="2">
        <v>61490</v>
      </c>
      <c r="E55" s="2">
        <v>69974</v>
      </c>
      <c r="F55" s="2">
        <v>72787</v>
      </c>
      <c r="G55" s="2">
        <v>73009</v>
      </c>
      <c r="H55" s="2">
        <v>81326</v>
      </c>
      <c r="I55" s="2">
        <v>79687</v>
      </c>
      <c r="J55" s="2">
        <v>80088</v>
      </c>
      <c r="K55" s="2">
        <v>79711</v>
      </c>
      <c r="L55" s="2">
        <v>79430</v>
      </c>
      <c r="M55" s="2">
        <v>79946</v>
      </c>
      <c r="N55" s="2">
        <v>83231</v>
      </c>
      <c r="O55" s="2">
        <v>83504</v>
      </c>
      <c r="P55" s="2">
        <v>85992</v>
      </c>
      <c r="Q55" s="2">
        <v>88041</v>
      </c>
      <c r="R55" s="2">
        <v>89346</v>
      </c>
      <c r="S55" s="2">
        <v>91367</v>
      </c>
      <c r="T55" s="2">
        <v>93162</v>
      </c>
      <c r="U55" s="2">
        <v>95456</v>
      </c>
      <c r="V55" s="2">
        <v>95019</v>
      </c>
      <c r="W55" s="2">
        <v>96954</v>
      </c>
      <c r="X55" s="2">
        <v>97677</v>
      </c>
      <c r="Y55" s="2">
        <v>99198</v>
      </c>
      <c r="Z55" s="2">
        <v>100737</v>
      </c>
      <c r="AA55" s="2">
        <v>97280</v>
      </c>
      <c r="AB55" s="2">
        <v>94974</v>
      </c>
      <c r="AC55" s="2">
        <v>92106</v>
      </c>
      <c r="AD55" s="2">
        <v>91209</v>
      </c>
      <c r="AE55" s="2">
        <v>90793</v>
      </c>
      <c r="AF55" s="2">
        <v>91515</v>
      </c>
      <c r="AG55" s="2">
        <v>89559</v>
      </c>
      <c r="AH55" s="2">
        <v>86937</v>
      </c>
      <c r="AI55" s="2">
        <v>83525</v>
      </c>
      <c r="AJ55" s="2">
        <v>81813</v>
      </c>
      <c r="AK55" s="2">
        <v>79721</v>
      </c>
      <c r="AL55" s="2">
        <v>81853</v>
      </c>
      <c r="AM55" s="2">
        <v>83933</v>
      </c>
      <c r="AN55" s="2">
        <v>85721</v>
      </c>
      <c r="AO55" s="2">
        <v>87124</v>
      </c>
      <c r="AP55" s="2">
        <v>87705</v>
      </c>
      <c r="AQ55" s="2">
        <v>87605</v>
      </c>
      <c r="AR55" s="2">
        <v>86340</v>
      </c>
      <c r="AS55" s="2">
        <v>85163</v>
      </c>
      <c r="AT55" s="2">
        <v>83666</v>
      </c>
      <c r="AU55" s="2">
        <v>82561</v>
      </c>
      <c r="AV55" s="2">
        <v>84243</v>
      </c>
      <c r="AW55" s="2">
        <v>84692</v>
      </c>
      <c r="AX55" s="2">
        <v>85785</v>
      </c>
      <c r="AY55" s="2">
        <v>86499</v>
      </c>
      <c r="AZ55" s="2">
        <v>88887</v>
      </c>
      <c r="BA55" s="2">
        <v>89778</v>
      </c>
      <c r="BB55" s="2">
        <v>89330</v>
      </c>
      <c r="BC55" s="2">
        <v>87639</v>
      </c>
      <c r="BD55" s="2">
        <v>84763</v>
      </c>
      <c r="BE55" s="2">
        <v>84506</v>
      </c>
      <c r="BF55" s="2">
        <v>84443</v>
      </c>
      <c r="BG55" s="2">
        <v>84645</v>
      </c>
      <c r="BH55" s="2">
        <v>83320</v>
      </c>
      <c r="BI55" s="2">
        <v>82425</v>
      </c>
      <c r="BJ55" s="2">
        <v>82926</v>
      </c>
      <c r="BK55" s="2">
        <v>81657</v>
      </c>
      <c r="BL55" s="2">
        <v>81304</v>
      </c>
      <c r="BM55" s="2">
        <v>81893</v>
      </c>
      <c r="BN55" s="2">
        <v>84523</v>
      </c>
      <c r="BO55" s="2">
        <v>85885</v>
      </c>
      <c r="BP55" s="2">
        <v>88051</v>
      </c>
      <c r="BQ55" s="2">
        <v>89008</v>
      </c>
      <c r="BR55" s="2">
        <v>91471</v>
      </c>
      <c r="BS55" s="2">
        <v>90938</v>
      </c>
      <c r="BT55" s="2">
        <v>91963</v>
      </c>
      <c r="BU55" s="2">
        <v>91100</v>
      </c>
      <c r="BV55" s="2">
        <v>90407</v>
      </c>
      <c r="BW55" s="2">
        <v>89170</v>
      </c>
      <c r="BX55" s="2">
        <v>89234</v>
      </c>
      <c r="BY55" s="2">
        <v>87431</v>
      </c>
      <c r="BZ55" s="2">
        <v>87634</v>
      </c>
      <c r="CA55" s="2">
        <v>85958</v>
      </c>
      <c r="CB55" s="2">
        <v>86191</v>
      </c>
      <c r="CC55" s="2">
        <v>87028</v>
      </c>
      <c r="CD55" s="2">
        <v>87818</v>
      </c>
    </row>
    <row r="56" spans="1:82" x14ac:dyDescent="0.25">
      <c r="A56" s="2" t="str">
        <f>"51 jaar"</f>
        <v>51 jaar</v>
      </c>
      <c r="B56" s="2">
        <v>68731</v>
      </c>
      <c r="C56" s="2">
        <v>62297</v>
      </c>
      <c r="D56" s="2">
        <v>56076</v>
      </c>
      <c r="E56" s="2">
        <v>61358</v>
      </c>
      <c r="F56" s="2">
        <v>69784</v>
      </c>
      <c r="G56" s="2">
        <v>72579</v>
      </c>
      <c r="H56" s="2">
        <v>72795</v>
      </c>
      <c r="I56" s="2">
        <v>81180</v>
      </c>
      <c r="J56" s="2">
        <v>79421</v>
      </c>
      <c r="K56" s="2">
        <v>79814</v>
      </c>
      <c r="L56" s="2">
        <v>79457</v>
      </c>
      <c r="M56" s="2">
        <v>79273</v>
      </c>
      <c r="N56" s="2">
        <v>79735</v>
      </c>
      <c r="O56" s="2">
        <v>83114</v>
      </c>
      <c r="P56" s="2">
        <v>83351</v>
      </c>
      <c r="Q56" s="2">
        <v>85823</v>
      </c>
      <c r="R56" s="2">
        <v>87915</v>
      </c>
      <c r="S56" s="2">
        <v>89212</v>
      </c>
      <c r="T56" s="2">
        <v>91340</v>
      </c>
      <c r="U56" s="2">
        <v>93031</v>
      </c>
      <c r="V56" s="2">
        <v>95419</v>
      </c>
      <c r="W56" s="2">
        <v>94892</v>
      </c>
      <c r="X56" s="2">
        <v>96686</v>
      </c>
      <c r="Y56" s="2">
        <v>97483</v>
      </c>
      <c r="Z56" s="2">
        <v>98972</v>
      </c>
      <c r="AA56" s="2">
        <v>100598</v>
      </c>
      <c r="AB56" s="2">
        <v>97192</v>
      </c>
      <c r="AC56" s="2">
        <v>94877</v>
      </c>
      <c r="AD56" s="2">
        <v>91995</v>
      </c>
      <c r="AE56" s="2">
        <v>91076</v>
      </c>
      <c r="AF56" s="2">
        <v>90649</v>
      </c>
      <c r="AG56" s="2">
        <v>91349</v>
      </c>
      <c r="AH56" s="2">
        <v>89394</v>
      </c>
      <c r="AI56" s="2">
        <v>86762</v>
      </c>
      <c r="AJ56" s="2">
        <v>83354</v>
      </c>
      <c r="AK56" s="2">
        <v>81615</v>
      </c>
      <c r="AL56" s="2">
        <v>79509</v>
      </c>
      <c r="AM56" s="2">
        <v>81646</v>
      </c>
      <c r="AN56" s="2">
        <v>83725</v>
      </c>
      <c r="AO56" s="2">
        <v>85500</v>
      </c>
      <c r="AP56" s="2">
        <v>86909</v>
      </c>
      <c r="AQ56" s="2">
        <v>87485</v>
      </c>
      <c r="AR56" s="2">
        <v>87398</v>
      </c>
      <c r="AS56" s="2">
        <v>86135</v>
      </c>
      <c r="AT56" s="2">
        <v>84969</v>
      </c>
      <c r="AU56" s="2">
        <v>83472</v>
      </c>
      <c r="AV56" s="2">
        <v>82364</v>
      </c>
      <c r="AW56" s="2">
        <v>84055</v>
      </c>
      <c r="AX56" s="2">
        <v>84496</v>
      </c>
      <c r="AY56" s="2">
        <v>85587</v>
      </c>
      <c r="AZ56" s="2">
        <v>86303</v>
      </c>
      <c r="BA56" s="2">
        <v>88688</v>
      </c>
      <c r="BB56" s="2">
        <v>89594</v>
      </c>
      <c r="BC56" s="2">
        <v>89145</v>
      </c>
      <c r="BD56" s="2">
        <v>87461</v>
      </c>
      <c r="BE56" s="2">
        <v>84590</v>
      </c>
      <c r="BF56" s="2">
        <v>84332</v>
      </c>
      <c r="BG56" s="2">
        <v>84270</v>
      </c>
      <c r="BH56" s="2">
        <v>84470</v>
      </c>
      <c r="BI56" s="2">
        <v>83155</v>
      </c>
      <c r="BJ56" s="2">
        <v>82257</v>
      </c>
      <c r="BK56" s="2">
        <v>82759</v>
      </c>
      <c r="BL56" s="2">
        <v>81498</v>
      </c>
      <c r="BM56" s="2">
        <v>81148</v>
      </c>
      <c r="BN56" s="2">
        <v>81742</v>
      </c>
      <c r="BO56" s="2">
        <v>84366</v>
      </c>
      <c r="BP56" s="2">
        <v>85724</v>
      </c>
      <c r="BQ56" s="2">
        <v>87887</v>
      </c>
      <c r="BR56" s="2">
        <v>88843</v>
      </c>
      <c r="BS56" s="2">
        <v>91309</v>
      </c>
      <c r="BT56" s="2">
        <v>90781</v>
      </c>
      <c r="BU56" s="2">
        <v>91809</v>
      </c>
      <c r="BV56" s="2">
        <v>90941</v>
      </c>
      <c r="BW56" s="2">
        <v>90254</v>
      </c>
      <c r="BX56" s="2">
        <v>89013</v>
      </c>
      <c r="BY56" s="2">
        <v>89076</v>
      </c>
      <c r="BZ56" s="2">
        <v>87275</v>
      </c>
      <c r="CA56" s="2">
        <v>87484</v>
      </c>
      <c r="CB56" s="2">
        <v>85811</v>
      </c>
      <c r="CC56" s="2">
        <v>86044</v>
      </c>
      <c r="CD56" s="2">
        <v>86883</v>
      </c>
    </row>
    <row r="57" spans="1:82" x14ac:dyDescent="0.25">
      <c r="A57" s="2" t="str">
        <f>"52 jaar"</f>
        <v>52 jaar</v>
      </c>
      <c r="B57" s="2">
        <v>70618</v>
      </c>
      <c r="C57" s="2">
        <v>68506</v>
      </c>
      <c r="D57" s="2">
        <v>62130</v>
      </c>
      <c r="E57" s="2">
        <v>55893</v>
      </c>
      <c r="F57" s="2">
        <v>61121</v>
      </c>
      <c r="G57" s="2">
        <v>69506</v>
      </c>
      <c r="H57" s="2">
        <v>72392</v>
      </c>
      <c r="I57" s="2">
        <v>72504</v>
      </c>
      <c r="J57" s="2">
        <v>80900</v>
      </c>
      <c r="K57" s="2">
        <v>79092</v>
      </c>
      <c r="L57" s="2">
        <v>79548</v>
      </c>
      <c r="M57" s="2">
        <v>79248</v>
      </c>
      <c r="N57" s="2">
        <v>79103</v>
      </c>
      <c r="O57" s="2">
        <v>79552</v>
      </c>
      <c r="P57" s="2">
        <v>82943</v>
      </c>
      <c r="Q57" s="2">
        <v>83191</v>
      </c>
      <c r="R57" s="2">
        <v>85692</v>
      </c>
      <c r="S57" s="2">
        <v>87833</v>
      </c>
      <c r="T57" s="2">
        <v>89063</v>
      </c>
      <c r="U57" s="2">
        <v>91128</v>
      </c>
      <c r="V57" s="2">
        <v>92976</v>
      </c>
      <c r="W57" s="2">
        <v>95257</v>
      </c>
      <c r="X57" s="2">
        <v>94614</v>
      </c>
      <c r="Y57" s="2">
        <v>96416</v>
      </c>
      <c r="Z57" s="2">
        <v>97228</v>
      </c>
      <c r="AA57" s="2">
        <v>98735</v>
      </c>
      <c r="AB57" s="2">
        <v>100417</v>
      </c>
      <c r="AC57" s="2">
        <v>97079</v>
      </c>
      <c r="AD57" s="2">
        <v>94698</v>
      </c>
      <c r="AE57" s="2">
        <v>91823</v>
      </c>
      <c r="AF57" s="2">
        <v>90887</v>
      </c>
      <c r="AG57" s="2">
        <v>90443</v>
      </c>
      <c r="AH57" s="2">
        <v>91137</v>
      </c>
      <c r="AI57" s="2">
        <v>89174</v>
      </c>
      <c r="AJ57" s="2">
        <v>86545</v>
      </c>
      <c r="AK57" s="2">
        <v>83131</v>
      </c>
      <c r="AL57" s="2">
        <v>81381</v>
      </c>
      <c r="AM57" s="2">
        <v>79275</v>
      </c>
      <c r="AN57" s="2">
        <v>81417</v>
      </c>
      <c r="AO57" s="2">
        <v>83491</v>
      </c>
      <c r="AP57" s="2">
        <v>85262</v>
      </c>
      <c r="AQ57" s="2">
        <v>86675</v>
      </c>
      <c r="AR57" s="2">
        <v>87248</v>
      </c>
      <c r="AS57" s="2">
        <v>87169</v>
      </c>
      <c r="AT57" s="2">
        <v>85915</v>
      </c>
      <c r="AU57" s="2">
        <v>84758</v>
      </c>
      <c r="AV57" s="2">
        <v>83269</v>
      </c>
      <c r="AW57" s="2">
        <v>82156</v>
      </c>
      <c r="AX57" s="2">
        <v>83847</v>
      </c>
      <c r="AY57" s="2">
        <v>84288</v>
      </c>
      <c r="AZ57" s="2">
        <v>85379</v>
      </c>
      <c r="BA57" s="2">
        <v>86095</v>
      </c>
      <c r="BB57" s="2">
        <v>88482</v>
      </c>
      <c r="BC57" s="2">
        <v>89383</v>
      </c>
      <c r="BD57" s="2">
        <v>88939</v>
      </c>
      <c r="BE57" s="2">
        <v>87259</v>
      </c>
      <c r="BF57" s="2">
        <v>84396</v>
      </c>
      <c r="BG57" s="2">
        <v>84139</v>
      </c>
      <c r="BH57" s="2">
        <v>84087</v>
      </c>
      <c r="BI57" s="2">
        <v>84288</v>
      </c>
      <c r="BJ57" s="2">
        <v>82973</v>
      </c>
      <c r="BK57" s="2">
        <v>82078</v>
      </c>
      <c r="BL57" s="2">
        <v>82581</v>
      </c>
      <c r="BM57" s="2">
        <v>81322</v>
      </c>
      <c r="BN57" s="2">
        <v>80969</v>
      </c>
      <c r="BO57" s="2">
        <v>81564</v>
      </c>
      <c r="BP57" s="2">
        <v>84191</v>
      </c>
      <c r="BQ57" s="2">
        <v>85546</v>
      </c>
      <c r="BR57" s="2">
        <v>87712</v>
      </c>
      <c r="BS57" s="2">
        <v>88667</v>
      </c>
      <c r="BT57" s="2">
        <v>91132</v>
      </c>
      <c r="BU57" s="2">
        <v>90605</v>
      </c>
      <c r="BV57" s="2">
        <v>91638</v>
      </c>
      <c r="BW57" s="2">
        <v>90768</v>
      </c>
      <c r="BX57" s="2">
        <v>90081</v>
      </c>
      <c r="BY57" s="2">
        <v>88847</v>
      </c>
      <c r="BZ57" s="2">
        <v>88911</v>
      </c>
      <c r="CA57" s="2">
        <v>87113</v>
      </c>
      <c r="CB57" s="2">
        <v>87327</v>
      </c>
      <c r="CC57" s="2">
        <v>85657</v>
      </c>
      <c r="CD57" s="2">
        <v>85889</v>
      </c>
    </row>
    <row r="58" spans="1:82" x14ac:dyDescent="0.25">
      <c r="A58" s="2" t="str">
        <f>"53 jaar"</f>
        <v>53 jaar</v>
      </c>
      <c r="B58" s="2">
        <v>68254</v>
      </c>
      <c r="C58" s="2">
        <v>70356</v>
      </c>
      <c r="D58" s="2">
        <v>68290</v>
      </c>
      <c r="E58" s="2">
        <v>61909</v>
      </c>
      <c r="F58" s="2">
        <v>55696</v>
      </c>
      <c r="G58" s="2">
        <v>60869</v>
      </c>
      <c r="H58" s="2">
        <v>69287</v>
      </c>
      <c r="I58" s="2">
        <v>72077</v>
      </c>
      <c r="J58" s="2">
        <v>72213</v>
      </c>
      <c r="K58" s="2">
        <v>80589</v>
      </c>
      <c r="L58" s="2">
        <v>78867</v>
      </c>
      <c r="M58" s="2">
        <v>79350</v>
      </c>
      <c r="N58" s="2">
        <v>79024</v>
      </c>
      <c r="O58" s="2">
        <v>78884</v>
      </c>
      <c r="P58" s="2">
        <v>79384</v>
      </c>
      <c r="Q58" s="2">
        <v>82721</v>
      </c>
      <c r="R58" s="2">
        <v>83061</v>
      </c>
      <c r="S58" s="2">
        <v>85518</v>
      </c>
      <c r="T58" s="2">
        <v>87688</v>
      </c>
      <c r="U58" s="2">
        <v>88893</v>
      </c>
      <c r="V58" s="2">
        <v>91018</v>
      </c>
      <c r="W58" s="2">
        <v>92760</v>
      </c>
      <c r="X58" s="2">
        <v>94953</v>
      </c>
      <c r="Y58" s="2">
        <v>94343</v>
      </c>
      <c r="Z58" s="2">
        <v>96161</v>
      </c>
      <c r="AA58" s="2">
        <v>96944</v>
      </c>
      <c r="AB58" s="2">
        <v>98563</v>
      </c>
      <c r="AC58" s="2">
        <v>100243</v>
      </c>
      <c r="AD58" s="2">
        <v>96863</v>
      </c>
      <c r="AE58" s="2">
        <v>94484</v>
      </c>
      <c r="AF58" s="2">
        <v>91619</v>
      </c>
      <c r="AG58" s="2">
        <v>90656</v>
      </c>
      <c r="AH58" s="2">
        <v>90197</v>
      </c>
      <c r="AI58" s="2">
        <v>90862</v>
      </c>
      <c r="AJ58" s="2">
        <v>88910</v>
      </c>
      <c r="AK58" s="2">
        <v>86269</v>
      </c>
      <c r="AL58" s="2">
        <v>82870</v>
      </c>
      <c r="AM58" s="2">
        <v>81116</v>
      </c>
      <c r="AN58" s="2">
        <v>79020</v>
      </c>
      <c r="AO58" s="2">
        <v>81155</v>
      </c>
      <c r="AP58" s="2">
        <v>83231</v>
      </c>
      <c r="AQ58" s="2">
        <v>84994</v>
      </c>
      <c r="AR58" s="2">
        <v>86409</v>
      </c>
      <c r="AS58" s="2">
        <v>86989</v>
      </c>
      <c r="AT58" s="2">
        <v>86917</v>
      </c>
      <c r="AU58" s="2">
        <v>85664</v>
      </c>
      <c r="AV58" s="2">
        <v>84520</v>
      </c>
      <c r="AW58" s="2">
        <v>83022</v>
      </c>
      <c r="AX58" s="2">
        <v>81921</v>
      </c>
      <c r="AY58" s="2">
        <v>83607</v>
      </c>
      <c r="AZ58" s="2">
        <v>84047</v>
      </c>
      <c r="BA58" s="2">
        <v>85136</v>
      </c>
      <c r="BB58" s="2">
        <v>85858</v>
      </c>
      <c r="BC58" s="2">
        <v>88239</v>
      </c>
      <c r="BD58" s="2">
        <v>89151</v>
      </c>
      <c r="BE58" s="2">
        <v>88703</v>
      </c>
      <c r="BF58" s="2">
        <v>87028</v>
      </c>
      <c r="BG58" s="2">
        <v>84172</v>
      </c>
      <c r="BH58" s="2">
        <v>83920</v>
      </c>
      <c r="BI58" s="2">
        <v>83872</v>
      </c>
      <c r="BJ58" s="2">
        <v>84072</v>
      </c>
      <c r="BK58" s="2">
        <v>82771</v>
      </c>
      <c r="BL58" s="2">
        <v>81879</v>
      </c>
      <c r="BM58" s="2">
        <v>82387</v>
      </c>
      <c r="BN58" s="2">
        <v>81127</v>
      </c>
      <c r="BO58" s="2">
        <v>80778</v>
      </c>
      <c r="BP58" s="2">
        <v>81369</v>
      </c>
      <c r="BQ58" s="2">
        <v>83994</v>
      </c>
      <c r="BR58" s="2">
        <v>85348</v>
      </c>
      <c r="BS58" s="2">
        <v>87520</v>
      </c>
      <c r="BT58" s="2">
        <v>88469</v>
      </c>
      <c r="BU58" s="2">
        <v>90936</v>
      </c>
      <c r="BV58" s="2">
        <v>90412</v>
      </c>
      <c r="BW58" s="2">
        <v>91446</v>
      </c>
      <c r="BX58" s="2">
        <v>90571</v>
      </c>
      <c r="BY58" s="2">
        <v>89890</v>
      </c>
      <c r="BZ58" s="2">
        <v>88653</v>
      </c>
      <c r="CA58" s="2">
        <v>88725</v>
      </c>
      <c r="CB58" s="2">
        <v>86933</v>
      </c>
      <c r="CC58" s="2">
        <v>87144</v>
      </c>
      <c r="CD58" s="2">
        <v>85479</v>
      </c>
    </row>
    <row r="59" spans="1:82" x14ac:dyDescent="0.25">
      <c r="A59" s="2" t="str">
        <f>"54 jaar"</f>
        <v>54 jaar</v>
      </c>
      <c r="B59" s="2">
        <v>66742</v>
      </c>
      <c r="C59" s="2">
        <v>68030</v>
      </c>
      <c r="D59" s="2">
        <v>70103</v>
      </c>
      <c r="E59" s="2">
        <v>68019</v>
      </c>
      <c r="F59" s="2">
        <v>61722</v>
      </c>
      <c r="G59" s="2">
        <v>55477</v>
      </c>
      <c r="H59" s="2">
        <v>60651</v>
      </c>
      <c r="I59" s="2">
        <v>68949</v>
      </c>
      <c r="J59" s="2">
        <v>71744</v>
      </c>
      <c r="K59" s="2">
        <v>71942</v>
      </c>
      <c r="L59" s="2">
        <v>80323</v>
      </c>
      <c r="M59" s="2">
        <v>78571</v>
      </c>
      <c r="N59" s="2">
        <v>79158</v>
      </c>
      <c r="O59" s="2">
        <v>78793</v>
      </c>
      <c r="P59" s="2">
        <v>78667</v>
      </c>
      <c r="Q59" s="2">
        <v>79178</v>
      </c>
      <c r="R59" s="2">
        <v>82546</v>
      </c>
      <c r="S59" s="2">
        <v>82847</v>
      </c>
      <c r="T59" s="2">
        <v>85380</v>
      </c>
      <c r="U59" s="2">
        <v>87439</v>
      </c>
      <c r="V59" s="2">
        <v>88756</v>
      </c>
      <c r="W59" s="2">
        <v>90763</v>
      </c>
      <c r="X59" s="2">
        <v>92393</v>
      </c>
      <c r="Y59" s="2">
        <v>94633</v>
      </c>
      <c r="Z59" s="2">
        <v>94022</v>
      </c>
      <c r="AA59" s="2">
        <v>95869</v>
      </c>
      <c r="AB59" s="2">
        <v>96751</v>
      </c>
      <c r="AC59" s="2">
        <v>98361</v>
      </c>
      <c r="AD59" s="2">
        <v>99965</v>
      </c>
      <c r="AE59" s="2">
        <v>96606</v>
      </c>
      <c r="AF59" s="2">
        <v>94232</v>
      </c>
      <c r="AG59" s="2">
        <v>91365</v>
      </c>
      <c r="AH59" s="2">
        <v>90385</v>
      </c>
      <c r="AI59" s="2">
        <v>89921</v>
      </c>
      <c r="AJ59" s="2">
        <v>90568</v>
      </c>
      <c r="AK59" s="2">
        <v>88617</v>
      </c>
      <c r="AL59" s="2">
        <v>85979</v>
      </c>
      <c r="AM59" s="2">
        <v>82602</v>
      </c>
      <c r="AN59" s="2">
        <v>80839</v>
      </c>
      <c r="AO59" s="2">
        <v>78759</v>
      </c>
      <c r="AP59" s="2">
        <v>80888</v>
      </c>
      <c r="AQ59" s="2">
        <v>82961</v>
      </c>
      <c r="AR59" s="2">
        <v>84724</v>
      </c>
      <c r="AS59" s="2">
        <v>86129</v>
      </c>
      <c r="AT59" s="2">
        <v>86714</v>
      </c>
      <c r="AU59" s="2">
        <v>86644</v>
      </c>
      <c r="AV59" s="2">
        <v>85395</v>
      </c>
      <c r="AW59" s="2">
        <v>84257</v>
      </c>
      <c r="AX59" s="2">
        <v>82766</v>
      </c>
      <c r="AY59" s="2">
        <v>81667</v>
      </c>
      <c r="AZ59" s="2">
        <v>83356</v>
      </c>
      <c r="BA59" s="2">
        <v>83795</v>
      </c>
      <c r="BB59" s="2">
        <v>84880</v>
      </c>
      <c r="BC59" s="2">
        <v>85603</v>
      </c>
      <c r="BD59" s="2">
        <v>87983</v>
      </c>
      <c r="BE59" s="2">
        <v>88905</v>
      </c>
      <c r="BF59" s="2">
        <v>88449</v>
      </c>
      <c r="BG59" s="2">
        <v>86786</v>
      </c>
      <c r="BH59" s="2">
        <v>83937</v>
      </c>
      <c r="BI59" s="2">
        <v>83692</v>
      </c>
      <c r="BJ59" s="2">
        <v>83644</v>
      </c>
      <c r="BK59" s="2">
        <v>83847</v>
      </c>
      <c r="BL59" s="2">
        <v>82548</v>
      </c>
      <c r="BM59" s="2">
        <v>81664</v>
      </c>
      <c r="BN59" s="2">
        <v>82174</v>
      </c>
      <c r="BO59" s="2">
        <v>80921</v>
      </c>
      <c r="BP59" s="2">
        <v>80569</v>
      </c>
      <c r="BQ59" s="2">
        <v>81167</v>
      </c>
      <c r="BR59" s="2">
        <v>83791</v>
      </c>
      <c r="BS59" s="2">
        <v>85141</v>
      </c>
      <c r="BT59" s="2">
        <v>87314</v>
      </c>
      <c r="BU59" s="2">
        <v>88260</v>
      </c>
      <c r="BV59" s="2">
        <v>90728</v>
      </c>
      <c r="BW59" s="2">
        <v>90214</v>
      </c>
      <c r="BX59" s="2">
        <v>91249</v>
      </c>
      <c r="BY59" s="2">
        <v>90372</v>
      </c>
      <c r="BZ59" s="2">
        <v>89698</v>
      </c>
      <c r="CA59" s="2">
        <v>88454</v>
      </c>
      <c r="CB59" s="2">
        <v>88532</v>
      </c>
      <c r="CC59" s="2">
        <v>86745</v>
      </c>
      <c r="CD59" s="2">
        <v>86956</v>
      </c>
    </row>
    <row r="60" spans="1:82" x14ac:dyDescent="0.25">
      <c r="A60" s="2" t="str">
        <f>"55 jaar"</f>
        <v>55 jaar</v>
      </c>
      <c r="B60" s="2">
        <v>66684</v>
      </c>
      <c r="C60" s="2">
        <v>66478</v>
      </c>
      <c r="D60" s="2">
        <v>67775</v>
      </c>
      <c r="E60" s="2">
        <v>69822</v>
      </c>
      <c r="F60" s="2">
        <v>67702</v>
      </c>
      <c r="G60" s="2">
        <v>61424</v>
      </c>
      <c r="H60" s="2">
        <v>55278</v>
      </c>
      <c r="I60" s="2">
        <v>60357</v>
      </c>
      <c r="J60" s="2">
        <v>68621</v>
      </c>
      <c r="K60" s="2">
        <v>71424</v>
      </c>
      <c r="L60" s="2">
        <v>71571</v>
      </c>
      <c r="M60" s="2">
        <v>79955</v>
      </c>
      <c r="N60" s="2">
        <v>78275</v>
      </c>
      <c r="O60" s="2">
        <v>78935</v>
      </c>
      <c r="P60" s="2">
        <v>78492</v>
      </c>
      <c r="Q60" s="2">
        <v>78440</v>
      </c>
      <c r="R60" s="2">
        <v>78902</v>
      </c>
      <c r="S60" s="2">
        <v>82292</v>
      </c>
      <c r="T60" s="2">
        <v>82596</v>
      </c>
      <c r="U60" s="2">
        <v>85120</v>
      </c>
      <c r="V60" s="2">
        <v>87224</v>
      </c>
      <c r="W60" s="2">
        <v>88491</v>
      </c>
      <c r="X60" s="2">
        <v>90370</v>
      </c>
      <c r="Y60" s="2">
        <v>92021</v>
      </c>
      <c r="Z60" s="2">
        <v>94295</v>
      </c>
      <c r="AA60" s="2">
        <v>93625</v>
      </c>
      <c r="AB60" s="2">
        <v>95557</v>
      </c>
      <c r="AC60" s="2">
        <v>96503</v>
      </c>
      <c r="AD60" s="2">
        <v>98007</v>
      </c>
      <c r="AE60" s="2">
        <v>99605</v>
      </c>
      <c r="AF60" s="2">
        <v>96268</v>
      </c>
      <c r="AG60" s="2">
        <v>93882</v>
      </c>
      <c r="AH60" s="2">
        <v>91028</v>
      </c>
      <c r="AI60" s="2">
        <v>90032</v>
      </c>
      <c r="AJ60" s="2">
        <v>89555</v>
      </c>
      <c r="AK60" s="2">
        <v>90182</v>
      </c>
      <c r="AL60" s="2">
        <v>88248</v>
      </c>
      <c r="AM60" s="2">
        <v>85623</v>
      </c>
      <c r="AN60" s="2">
        <v>82268</v>
      </c>
      <c r="AO60" s="2">
        <v>80501</v>
      </c>
      <c r="AP60" s="2">
        <v>78434</v>
      </c>
      <c r="AQ60" s="2">
        <v>80560</v>
      </c>
      <c r="AR60" s="2">
        <v>82638</v>
      </c>
      <c r="AS60" s="2">
        <v>84395</v>
      </c>
      <c r="AT60" s="2">
        <v>85797</v>
      </c>
      <c r="AU60" s="2">
        <v>86382</v>
      </c>
      <c r="AV60" s="2">
        <v>86319</v>
      </c>
      <c r="AW60" s="2">
        <v>85072</v>
      </c>
      <c r="AX60" s="2">
        <v>83941</v>
      </c>
      <c r="AY60" s="2">
        <v>82449</v>
      </c>
      <c r="AZ60" s="2">
        <v>81355</v>
      </c>
      <c r="BA60" s="2">
        <v>83049</v>
      </c>
      <c r="BB60" s="2">
        <v>83485</v>
      </c>
      <c r="BC60" s="2">
        <v>84562</v>
      </c>
      <c r="BD60" s="2">
        <v>85287</v>
      </c>
      <c r="BE60" s="2">
        <v>87668</v>
      </c>
      <c r="BF60" s="2">
        <v>88589</v>
      </c>
      <c r="BG60" s="2">
        <v>88135</v>
      </c>
      <c r="BH60" s="2">
        <v>86479</v>
      </c>
      <c r="BI60" s="2">
        <v>83631</v>
      </c>
      <c r="BJ60" s="2">
        <v>83391</v>
      </c>
      <c r="BK60" s="2">
        <v>83347</v>
      </c>
      <c r="BL60" s="2">
        <v>83547</v>
      </c>
      <c r="BM60" s="2">
        <v>82256</v>
      </c>
      <c r="BN60" s="2">
        <v>81380</v>
      </c>
      <c r="BO60" s="2">
        <v>81891</v>
      </c>
      <c r="BP60" s="2">
        <v>80643</v>
      </c>
      <c r="BQ60" s="2">
        <v>80298</v>
      </c>
      <c r="BR60" s="2">
        <v>80895</v>
      </c>
      <c r="BS60" s="2">
        <v>83515</v>
      </c>
      <c r="BT60" s="2">
        <v>84866</v>
      </c>
      <c r="BU60" s="2">
        <v>87038</v>
      </c>
      <c r="BV60" s="2">
        <v>87983</v>
      </c>
      <c r="BW60" s="2">
        <v>90449</v>
      </c>
      <c r="BX60" s="2">
        <v>89933</v>
      </c>
      <c r="BY60" s="2">
        <v>90972</v>
      </c>
      <c r="BZ60" s="2">
        <v>90105</v>
      </c>
      <c r="CA60" s="2">
        <v>89431</v>
      </c>
      <c r="CB60" s="2">
        <v>88185</v>
      </c>
      <c r="CC60" s="2">
        <v>88266</v>
      </c>
      <c r="CD60" s="2">
        <v>86486</v>
      </c>
    </row>
    <row r="61" spans="1:82" x14ac:dyDescent="0.25">
      <c r="A61" s="2" t="str">
        <f>"56 jaar"</f>
        <v>56 jaar</v>
      </c>
      <c r="B61" s="2">
        <v>67641</v>
      </c>
      <c r="C61" s="2">
        <v>66396</v>
      </c>
      <c r="D61" s="2">
        <v>66170</v>
      </c>
      <c r="E61" s="2">
        <v>67476</v>
      </c>
      <c r="F61" s="2">
        <v>69484</v>
      </c>
      <c r="G61" s="2">
        <v>67429</v>
      </c>
      <c r="H61" s="2">
        <v>61157</v>
      </c>
      <c r="I61" s="2">
        <v>55003</v>
      </c>
      <c r="J61" s="2">
        <v>60029</v>
      </c>
      <c r="K61" s="2">
        <v>68250</v>
      </c>
      <c r="L61" s="2">
        <v>71044</v>
      </c>
      <c r="M61" s="2">
        <v>71238</v>
      </c>
      <c r="N61" s="2">
        <v>79574</v>
      </c>
      <c r="O61" s="2">
        <v>77934</v>
      </c>
      <c r="P61" s="2">
        <v>78566</v>
      </c>
      <c r="Q61" s="2">
        <v>78145</v>
      </c>
      <c r="R61" s="2">
        <v>78136</v>
      </c>
      <c r="S61" s="2">
        <v>78660</v>
      </c>
      <c r="T61" s="2">
        <v>81918</v>
      </c>
      <c r="U61" s="2">
        <v>82327</v>
      </c>
      <c r="V61" s="2">
        <v>84910</v>
      </c>
      <c r="W61" s="2">
        <v>86888</v>
      </c>
      <c r="X61" s="2">
        <v>88117</v>
      </c>
      <c r="Y61" s="2">
        <v>89914</v>
      </c>
      <c r="Z61" s="2">
        <v>91590</v>
      </c>
      <c r="AA61" s="2">
        <v>93925</v>
      </c>
      <c r="AB61" s="2">
        <v>93343</v>
      </c>
      <c r="AC61" s="2">
        <v>95218</v>
      </c>
      <c r="AD61" s="2">
        <v>96098</v>
      </c>
      <c r="AE61" s="2">
        <v>97581</v>
      </c>
      <c r="AF61" s="2">
        <v>99164</v>
      </c>
      <c r="AG61" s="2">
        <v>95838</v>
      </c>
      <c r="AH61" s="2">
        <v>93453</v>
      </c>
      <c r="AI61" s="2">
        <v>90606</v>
      </c>
      <c r="AJ61" s="2">
        <v>89579</v>
      </c>
      <c r="AK61" s="2">
        <v>89106</v>
      </c>
      <c r="AL61" s="2">
        <v>89722</v>
      </c>
      <c r="AM61" s="2">
        <v>87800</v>
      </c>
      <c r="AN61" s="2">
        <v>85198</v>
      </c>
      <c r="AO61" s="2">
        <v>81856</v>
      </c>
      <c r="AP61" s="2">
        <v>80091</v>
      </c>
      <c r="AQ61" s="2">
        <v>78039</v>
      </c>
      <c r="AR61" s="2">
        <v>80159</v>
      </c>
      <c r="AS61" s="2">
        <v>82241</v>
      </c>
      <c r="AT61" s="2">
        <v>83993</v>
      </c>
      <c r="AU61" s="2">
        <v>85398</v>
      </c>
      <c r="AV61" s="2">
        <v>85972</v>
      </c>
      <c r="AW61" s="2">
        <v>85920</v>
      </c>
      <c r="AX61" s="2">
        <v>84678</v>
      </c>
      <c r="AY61" s="2">
        <v>83550</v>
      </c>
      <c r="AZ61" s="2">
        <v>82061</v>
      </c>
      <c r="BA61" s="2">
        <v>80971</v>
      </c>
      <c r="BB61" s="2">
        <v>82659</v>
      </c>
      <c r="BC61" s="2">
        <v>83095</v>
      </c>
      <c r="BD61" s="2">
        <v>84171</v>
      </c>
      <c r="BE61" s="2">
        <v>84898</v>
      </c>
      <c r="BF61" s="2">
        <v>87277</v>
      </c>
      <c r="BG61" s="2">
        <v>88202</v>
      </c>
      <c r="BH61" s="2">
        <v>87752</v>
      </c>
      <c r="BI61" s="2">
        <v>86102</v>
      </c>
      <c r="BJ61" s="2">
        <v>83266</v>
      </c>
      <c r="BK61" s="2">
        <v>83029</v>
      </c>
      <c r="BL61" s="2">
        <v>82992</v>
      </c>
      <c r="BM61" s="2">
        <v>83190</v>
      </c>
      <c r="BN61" s="2">
        <v>81910</v>
      </c>
      <c r="BO61" s="2">
        <v>81036</v>
      </c>
      <c r="BP61" s="2">
        <v>81545</v>
      </c>
      <c r="BQ61" s="2">
        <v>80302</v>
      </c>
      <c r="BR61" s="2">
        <v>79959</v>
      </c>
      <c r="BS61" s="2">
        <v>80552</v>
      </c>
      <c r="BT61" s="2">
        <v>83169</v>
      </c>
      <c r="BU61" s="2">
        <v>84519</v>
      </c>
      <c r="BV61" s="2">
        <v>86688</v>
      </c>
      <c r="BW61" s="2">
        <v>87637</v>
      </c>
      <c r="BX61" s="2">
        <v>90099</v>
      </c>
      <c r="BY61" s="2">
        <v>89595</v>
      </c>
      <c r="BZ61" s="2">
        <v>90633</v>
      </c>
      <c r="CA61" s="2">
        <v>89765</v>
      </c>
      <c r="CB61" s="2">
        <v>89099</v>
      </c>
      <c r="CC61" s="2">
        <v>87854</v>
      </c>
      <c r="CD61" s="2">
        <v>87937</v>
      </c>
    </row>
    <row r="62" spans="1:82" x14ac:dyDescent="0.25">
      <c r="A62" s="2" t="str">
        <f>"57 jaar"</f>
        <v>57 jaar</v>
      </c>
      <c r="B62" s="2">
        <v>67869</v>
      </c>
      <c r="C62" s="2">
        <v>67273</v>
      </c>
      <c r="D62" s="2">
        <v>66091</v>
      </c>
      <c r="E62" s="2">
        <v>65832</v>
      </c>
      <c r="F62" s="2">
        <v>67135</v>
      </c>
      <c r="G62" s="2">
        <v>69091</v>
      </c>
      <c r="H62" s="2">
        <v>67111</v>
      </c>
      <c r="I62" s="2">
        <v>60801</v>
      </c>
      <c r="J62" s="2">
        <v>54701</v>
      </c>
      <c r="K62" s="2">
        <v>59656</v>
      </c>
      <c r="L62" s="2">
        <v>67897</v>
      </c>
      <c r="M62" s="2">
        <v>70690</v>
      </c>
      <c r="N62" s="2">
        <v>70846</v>
      </c>
      <c r="O62" s="2">
        <v>79298</v>
      </c>
      <c r="P62" s="2">
        <v>77611</v>
      </c>
      <c r="Q62" s="2">
        <v>78260</v>
      </c>
      <c r="R62" s="2">
        <v>77817</v>
      </c>
      <c r="S62" s="2">
        <v>77878</v>
      </c>
      <c r="T62" s="2">
        <v>78280</v>
      </c>
      <c r="U62" s="2">
        <v>81596</v>
      </c>
      <c r="V62" s="2">
        <v>82105</v>
      </c>
      <c r="W62" s="2">
        <v>84491</v>
      </c>
      <c r="X62" s="2">
        <v>86475</v>
      </c>
      <c r="Y62" s="2">
        <v>87696</v>
      </c>
      <c r="Z62" s="2">
        <v>89508</v>
      </c>
      <c r="AA62" s="2">
        <v>91142</v>
      </c>
      <c r="AB62" s="2">
        <v>93565</v>
      </c>
      <c r="AC62" s="2">
        <v>92973</v>
      </c>
      <c r="AD62" s="2">
        <v>94840</v>
      </c>
      <c r="AE62" s="2">
        <v>95713</v>
      </c>
      <c r="AF62" s="2">
        <v>97172</v>
      </c>
      <c r="AG62" s="2">
        <v>98735</v>
      </c>
      <c r="AH62" s="2">
        <v>95417</v>
      </c>
      <c r="AI62" s="2">
        <v>93035</v>
      </c>
      <c r="AJ62" s="2">
        <v>90190</v>
      </c>
      <c r="AK62" s="2">
        <v>89145</v>
      </c>
      <c r="AL62" s="2">
        <v>88668</v>
      </c>
      <c r="AM62" s="2">
        <v>89288</v>
      </c>
      <c r="AN62" s="2">
        <v>87378</v>
      </c>
      <c r="AO62" s="2">
        <v>84795</v>
      </c>
      <c r="AP62" s="2">
        <v>81471</v>
      </c>
      <c r="AQ62" s="2">
        <v>79708</v>
      </c>
      <c r="AR62" s="2">
        <v>77667</v>
      </c>
      <c r="AS62" s="2">
        <v>79788</v>
      </c>
      <c r="AT62" s="2">
        <v>81864</v>
      </c>
      <c r="AU62" s="2">
        <v>83621</v>
      </c>
      <c r="AV62" s="2">
        <v>85020</v>
      </c>
      <c r="AW62" s="2">
        <v>85591</v>
      </c>
      <c r="AX62" s="2">
        <v>85543</v>
      </c>
      <c r="AY62" s="2">
        <v>84308</v>
      </c>
      <c r="AZ62" s="2">
        <v>83190</v>
      </c>
      <c r="BA62" s="2">
        <v>81703</v>
      </c>
      <c r="BB62" s="2">
        <v>80618</v>
      </c>
      <c r="BC62" s="2">
        <v>82304</v>
      </c>
      <c r="BD62" s="2">
        <v>82740</v>
      </c>
      <c r="BE62" s="2">
        <v>83817</v>
      </c>
      <c r="BF62" s="2">
        <v>84550</v>
      </c>
      <c r="BG62" s="2">
        <v>86931</v>
      </c>
      <c r="BH62" s="2">
        <v>87851</v>
      </c>
      <c r="BI62" s="2">
        <v>87409</v>
      </c>
      <c r="BJ62" s="2">
        <v>85766</v>
      </c>
      <c r="BK62" s="2">
        <v>82936</v>
      </c>
      <c r="BL62" s="2">
        <v>82704</v>
      </c>
      <c r="BM62" s="2">
        <v>82667</v>
      </c>
      <c r="BN62" s="2">
        <v>82870</v>
      </c>
      <c r="BO62" s="2">
        <v>81596</v>
      </c>
      <c r="BP62" s="2">
        <v>80724</v>
      </c>
      <c r="BQ62" s="2">
        <v>81237</v>
      </c>
      <c r="BR62" s="2">
        <v>80006</v>
      </c>
      <c r="BS62" s="2">
        <v>79665</v>
      </c>
      <c r="BT62" s="2">
        <v>80256</v>
      </c>
      <c r="BU62" s="2">
        <v>82870</v>
      </c>
      <c r="BV62" s="2">
        <v>84217</v>
      </c>
      <c r="BW62" s="2">
        <v>86384</v>
      </c>
      <c r="BX62" s="2">
        <v>87335</v>
      </c>
      <c r="BY62" s="2">
        <v>89793</v>
      </c>
      <c r="BZ62" s="2">
        <v>89294</v>
      </c>
      <c r="CA62" s="2">
        <v>90333</v>
      </c>
      <c r="CB62" s="2">
        <v>89469</v>
      </c>
      <c r="CC62" s="2">
        <v>88803</v>
      </c>
      <c r="CD62" s="2">
        <v>87569</v>
      </c>
    </row>
    <row r="63" spans="1:82" x14ac:dyDescent="0.25">
      <c r="A63" s="2" t="str">
        <f>"58 jaar"</f>
        <v>58 jaar</v>
      </c>
      <c r="B63" s="2">
        <v>70035</v>
      </c>
      <c r="C63" s="2">
        <v>67456</v>
      </c>
      <c r="D63" s="2">
        <v>66881</v>
      </c>
      <c r="E63" s="2">
        <v>65707</v>
      </c>
      <c r="F63" s="2">
        <v>65465</v>
      </c>
      <c r="G63" s="2">
        <v>66746</v>
      </c>
      <c r="H63" s="2">
        <v>68742</v>
      </c>
      <c r="I63" s="2">
        <v>66653</v>
      </c>
      <c r="J63" s="2">
        <v>60388</v>
      </c>
      <c r="K63" s="2">
        <v>54311</v>
      </c>
      <c r="L63" s="2">
        <v>59286</v>
      </c>
      <c r="M63" s="2">
        <v>67568</v>
      </c>
      <c r="N63" s="2">
        <v>70301</v>
      </c>
      <c r="O63" s="2">
        <v>70484</v>
      </c>
      <c r="P63" s="2">
        <v>78880</v>
      </c>
      <c r="Q63" s="2">
        <v>77256</v>
      </c>
      <c r="R63" s="2">
        <v>77889</v>
      </c>
      <c r="S63" s="2">
        <v>77465</v>
      </c>
      <c r="T63" s="2">
        <v>77501</v>
      </c>
      <c r="U63" s="2">
        <v>77853</v>
      </c>
      <c r="V63" s="2">
        <v>81246</v>
      </c>
      <c r="W63" s="2">
        <v>81677</v>
      </c>
      <c r="X63" s="2">
        <v>84018</v>
      </c>
      <c r="Y63" s="2">
        <v>85973</v>
      </c>
      <c r="Z63" s="2">
        <v>87292</v>
      </c>
      <c r="AA63" s="2">
        <v>89056</v>
      </c>
      <c r="AB63" s="2">
        <v>90715</v>
      </c>
      <c r="AC63" s="2">
        <v>93130</v>
      </c>
      <c r="AD63" s="2">
        <v>92521</v>
      </c>
      <c r="AE63" s="2">
        <v>94387</v>
      </c>
      <c r="AF63" s="2">
        <v>95254</v>
      </c>
      <c r="AG63" s="2">
        <v>96686</v>
      </c>
      <c r="AH63" s="2">
        <v>98228</v>
      </c>
      <c r="AI63" s="2">
        <v>94925</v>
      </c>
      <c r="AJ63" s="2">
        <v>92537</v>
      </c>
      <c r="AK63" s="2">
        <v>89703</v>
      </c>
      <c r="AL63" s="2">
        <v>88640</v>
      </c>
      <c r="AM63" s="2">
        <v>88178</v>
      </c>
      <c r="AN63" s="2">
        <v>88802</v>
      </c>
      <c r="AO63" s="2">
        <v>86905</v>
      </c>
      <c r="AP63" s="2">
        <v>84331</v>
      </c>
      <c r="AQ63" s="2">
        <v>81031</v>
      </c>
      <c r="AR63" s="2">
        <v>79276</v>
      </c>
      <c r="AS63" s="2">
        <v>77246</v>
      </c>
      <c r="AT63" s="2">
        <v>79360</v>
      </c>
      <c r="AU63" s="2">
        <v>81432</v>
      </c>
      <c r="AV63" s="2">
        <v>83184</v>
      </c>
      <c r="AW63" s="2">
        <v>84573</v>
      </c>
      <c r="AX63" s="2">
        <v>85146</v>
      </c>
      <c r="AY63" s="2">
        <v>85108</v>
      </c>
      <c r="AZ63" s="2">
        <v>83869</v>
      </c>
      <c r="BA63" s="2">
        <v>82762</v>
      </c>
      <c r="BB63" s="2">
        <v>81290</v>
      </c>
      <c r="BC63" s="2">
        <v>80209</v>
      </c>
      <c r="BD63" s="2">
        <v>81891</v>
      </c>
      <c r="BE63" s="2">
        <v>82324</v>
      </c>
      <c r="BF63" s="2">
        <v>83400</v>
      </c>
      <c r="BG63" s="2">
        <v>84135</v>
      </c>
      <c r="BH63" s="2">
        <v>86511</v>
      </c>
      <c r="BI63" s="2">
        <v>87433</v>
      </c>
      <c r="BJ63" s="2">
        <v>87001</v>
      </c>
      <c r="BK63" s="2">
        <v>85364</v>
      </c>
      <c r="BL63" s="2">
        <v>82551</v>
      </c>
      <c r="BM63" s="2">
        <v>82317</v>
      </c>
      <c r="BN63" s="2">
        <v>82286</v>
      </c>
      <c r="BO63" s="2">
        <v>82492</v>
      </c>
      <c r="BP63" s="2">
        <v>81222</v>
      </c>
      <c r="BQ63" s="2">
        <v>80361</v>
      </c>
      <c r="BR63" s="2">
        <v>80872</v>
      </c>
      <c r="BS63" s="2">
        <v>79649</v>
      </c>
      <c r="BT63" s="2">
        <v>79312</v>
      </c>
      <c r="BU63" s="2">
        <v>79902</v>
      </c>
      <c r="BV63" s="2">
        <v>82514</v>
      </c>
      <c r="BW63" s="2">
        <v>83860</v>
      </c>
      <c r="BX63" s="2">
        <v>86021</v>
      </c>
      <c r="BY63" s="2">
        <v>86984</v>
      </c>
      <c r="BZ63" s="2">
        <v>89432</v>
      </c>
      <c r="CA63" s="2">
        <v>88933</v>
      </c>
      <c r="CB63" s="2">
        <v>89977</v>
      </c>
      <c r="CC63" s="2">
        <v>89115</v>
      </c>
      <c r="CD63" s="2">
        <v>88445</v>
      </c>
    </row>
    <row r="64" spans="1:82" x14ac:dyDescent="0.25">
      <c r="A64" s="2" t="str">
        <f>"59 jaar"</f>
        <v>59 jaar</v>
      </c>
      <c r="B64" s="2">
        <v>69975</v>
      </c>
      <c r="C64" s="2">
        <v>69560</v>
      </c>
      <c r="D64" s="2">
        <v>66993</v>
      </c>
      <c r="E64" s="2">
        <v>66503</v>
      </c>
      <c r="F64" s="2">
        <v>65262</v>
      </c>
      <c r="G64" s="2">
        <v>65041</v>
      </c>
      <c r="H64" s="2">
        <v>66373</v>
      </c>
      <c r="I64" s="2">
        <v>68289</v>
      </c>
      <c r="J64" s="2">
        <v>66192</v>
      </c>
      <c r="K64" s="2">
        <v>59966</v>
      </c>
      <c r="L64" s="2">
        <v>53965</v>
      </c>
      <c r="M64" s="2">
        <v>59002</v>
      </c>
      <c r="N64" s="2">
        <v>67205</v>
      </c>
      <c r="O64" s="2">
        <v>69928</v>
      </c>
      <c r="P64" s="2">
        <v>70109</v>
      </c>
      <c r="Q64" s="2">
        <v>78461</v>
      </c>
      <c r="R64" s="2">
        <v>76845</v>
      </c>
      <c r="S64" s="2">
        <v>77526</v>
      </c>
      <c r="T64" s="2">
        <v>77061</v>
      </c>
      <c r="U64" s="2">
        <v>77089</v>
      </c>
      <c r="V64" s="2">
        <v>77548</v>
      </c>
      <c r="W64" s="2">
        <v>80772</v>
      </c>
      <c r="X64" s="2">
        <v>81124</v>
      </c>
      <c r="Y64" s="2">
        <v>83485</v>
      </c>
      <c r="Z64" s="2">
        <v>85558</v>
      </c>
      <c r="AA64" s="2">
        <v>86773</v>
      </c>
      <c r="AB64" s="2">
        <v>88589</v>
      </c>
      <c r="AC64" s="2">
        <v>90276</v>
      </c>
      <c r="AD64" s="2">
        <v>92603</v>
      </c>
      <c r="AE64" s="2">
        <v>92007</v>
      </c>
      <c r="AF64" s="2">
        <v>93877</v>
      </c>
      <c r="AG64" s="2">
        <v>94729</v>
      </c>
      <c r="AH64" s="2">
        <v>96128</v>
      </c>
      <c r="AI64" s="2">
        <v>97646</v>
      </c>
      <c r="AJ64" s="2">
        <v>94354</v>
      </c>
      <c r="AK64" s="2">
        <v>91973</v>
      </c>
      <c r="AL64" s="2">
        <v>89151</v>
      </c>
      <c r="AM64" s="2">
        <v>88099</v>
      </c>
      <c r="AN64" s="2">
        <v>87634</v>
      </c>
      <c r="AO64" s="2">
        <v>88263</v>
      </c>
      <c r="AP64" s="2">
        <v>86370</v>
      </c>
      <c r="AQ64" s="2">
        <v>83812</v>
      </c>
      <c r="AR64" s="2">
        <v>80537</v>
      </c>
      <c r="AS64" s="2">
        <v>78784</v>
      </c>
      <c r="AT64" s="2">
        <v>76778</v>
      </c>
      <c r="AU64" s="2">
        <v>78885</v>
      </c>
      <c r="AV64" s="2">
        <v>80952</v>
      </c>
      <c r="AW64" s="2">
        <v>82697</v>
      </c>
      <c r="AX64" s="2">
        <v>84080</v>
      </c>
      <c r="AY64" s="2">
        <v>84658</v>
      </c>
      <c r="AZ64" s="2">
        <v>84626</v>
      </c>
      <c r="BA64" s="2">
        <v>83391</v>
      </c>
      <c r="BB64" s="2">
        <v>82286</v>
      </c>
      <c r="BC64" s="2">
        <v>80818</v>
      </c>
      <c r="BD64" s="2">
        <v>79742</v>
      </c>
      <c r="BE64" s="2">
        <v>81420</v>
      </c>
      <c r="BF64" s="2">
        <v>81851</v>
      </c>
      <c r="BG64" s="2">
        <v>82931</v>
      </c>
      <c r="BH64" s="2">
        <v>83670</v>
      </c>
      <c r="BI64" s="2">
        <v>86034</v>
      </c>
      <c r="BJ64" s="2">
        <v>86962</v>
      </c>
      <c r="BK64" s="2">
        <v>86539</v>
      </c>
      <c r="BL64" s="2">
        <v>84909</v>
      </c>
      <c r="BM64" s="2">
        <v>82109</v>
      </c>
      <c r="BN64" s="2">
        <v>81885</v>
      </c>
      <c r="BO64" s="2">
        <v>81856</v>
      </c>
      <c r="BP64" s="2">
        <v>82063</v>
      </c>
      <c r="BQ64" s="2">
        <v>80795</v>
      </c>
      <c r="BR64" s="2">
        <v>79942</v>
      </c>
      <c r="BS64" s="2">
        <v>80458</v>
      </c>
      <c r="BT64" s="2">
        <v>79244</v>
      </c>
      <c r="BU64" s="2">
        <v>78910</v>
      </c>
      <c r="BV64" s="2">
        <v>79500</v>
      </c>
      <c r="BW64" s="2">
        <v>82113</v>
      </c>
      <c r="BX64" s="2">
        <v>83460</v>
      </c>
      <c r="BY64" s="2">
        <v>85614</v>
      </c>
      <c r="BZ64" s="2">
        <v>86577</v>
      </c>
      <c r="CA64" s="2">
        <v>89024</v>
      </c>
      <c r="CB64" s="2">
        <v>88528</v>
      </c>
      <c r="CC64" s="2">
        <v>89572</v>
      </c>
      <c r="CD64" s="2">
        <v>88718</v>
      </c>
    </row>
    <row r="65" spans="1:82" x14ac:dyDescent="0.25">
      <c r="A65" s="2" t="str">
        <f>"60 jaar"</f>
        <v>60 jaar</v>
      </c>
      <c r="B65" s="2">
        <v>69514</v>
      </c>
      <c r="C65" s="2">
        <v>69429</v>
      </c>
      <c r="D65" s="2">
        <v>69089</v>
      </c>
      <c r="E65" s="2">
        <v>66507</v>
      </c>
      <c r="F65" s="2">
        <v>66033</v>
      </c>
      <c r="G65" s="2">
        <v>64771</v>
      </c>
      <c r="H65" s="2">
        <v>64625</v>
      </c>
      <c r="I65" s="2">
        <v>65873</v>
      </c>
      <c r="J65" s="2">
        <v>67772</v>
      </c>
      <c r="K65" s="2">
        <v>65671</v>
      </c>
      <c r="L65" s="2">
        <v>59548</v>
      </c>
      <c r="M65" s="2">
        <v>53604</v>
      </c>
      <c r="N65" s="2">
        <v>58587</v>
      </c>
      <c r="O65" s="2">
        <v>66719</v>
      </c>
      <c r="P65" s="2">
        <v>69507</v>
      </c>
      <c r="Q65" s="2">
        <v>69675</v>
      </c>
      <c r="R65" s="2">
        <v>77967</v>
      </c>
      <c r="S65" s="2">
        <v>76415</v>
      </c>
      <c r="T65" s="2">
        <v>77036</v>
      </c>
      <c r="U65" s="2">
        <v>76544</v>
      </c>
      <c r="V65" s="2">
        <v>76690</v>
      </c>
      <c r="W65" s="2">
        <v>76971</v>
      </c>
      <c r="X65" s="2">
        <v>80257</v>
      </c>
      <c r="Y65" s="2">
        <v>80528</v>
      </c>
      <c r="Z65" s="2">
        <v>82976</v>
      </c>
      <c r="AA65" s="2">
        <v>84967</v>
      </c>
      <c r="AB65" s="2">
        <v>86161</v>
      </c>
      <c r="AC65" s="2">
        <v>88066</v>
      </c>
      <c r="AD65" s="2">
        <v>89674</v>
      </c>
      <c r="AE65" s="2">
        <v>91998</v>
      </c>
      <c r="AF65" s="2">
        <v>91400</v>
      </c>
      <c r="AG65" s="2">
        <v>93266</v>
      </c>
      <c r="AH65" s="2">
        <v>94093</v>
      </c>
      <c r="AI65" s="2">
        <v>95482</v>
      </c>
      <c r="AJ65" s="2">
        <v>96982</v>
      </c>
      <c r="AK65" s="2">
        <v>93695</v>
      </c>
      <c r="AL65" s="2">
        <v>91334</v>
      </c>
      <c r="AM65" s="2">
        <v>88541</v>
      </c>
      <c r="AN65" s="2">
        <v>87486</v>
      </c>
      <c r="AO65" s="2">
        <v>87039</v>
      </c>
      <c r="AP65" s="2">
        <v>87668</v>
      </c>
      <c r="AQ65" s="2">
        <v>85794</v>
      </c>
      <c r="AR65" s="2">
        <v>83255</v>
      </c>
      <c r="AS65" s="2">
        <v>80004</v>
      </c>
      <c r="AT65" s="2">
        <v>78261</v>
      </c>
      <c r="AU65" s="2">
        <v>76276</v>
      </c>
      <c r="AV65" s="2">
        <v>78367</v>
      </c>
      <c r="AW65" s="2">
        <v>80439</v>
      </c>
      <c r="AX65" s="2">
        <v>82174</v>
      </c>
      <c r="AY65" s="2">
        <v>83552</v>
      </c>
      <c r="AZ65" s="2">
        <v>84126</v>
      </c>
      <c r="BA65" s="2">
        <v>84099</v>
      </c>
      <c r="BB65" s="2">
        <v>82871</v>
      </c>
      <c r="BC65" s="2">
        <v>81775</v>
      </c>
      <c r="BD65" s="2">
        <v>80325</v>
      </c>
      <c r="BE65" s="2">
        <v>79249</v>
      </c>
      <c r="BF65" s="2">
        <v>80922</v>
      </c>
      <c r="BG65" s="2">
        <v>81355</v>
      </c>
      <c r="BH65" s="2">
        <v>82435</v>
      </c>
      <c r="BI65" s="2">
        <v>83171</v>
      </c>
      <c r="BJ65" s="2">
        <v>85528</v>
      </c>
      <c r="BK65" s="2">
        <v>86458</v>
      </c>
      <c r="BL65" s="2">
        <v>86044</v>
      </c>
      <c r="BM65" s="2">
        <v>84423</v>
      </c>
      <c r="BN65" s="2">
        <v>81637</v>
      </c>
      <c r="BO65" s="2">
        <v>81418</v>
      </c>
      <c r="BP65" s="2">
        <v>81391</v>
      </c>
      <c r="BQ65" s="2">
        <v>81608</v>
      </c>
      <c r="BR65" s="2">
        <v>80341</v>
      </c>
      <c r="BS65" s="2">
        <v>79499</v>
      </c>
      <c r="BT65" s="2">
        <v>80017</v>
      </c>
      <c r="BU65" s="2">
        <v>78807</v>
      </c>
      <c r="BV65" s="2">
        <v>78477</v>
      </c>
      <c r="BW65" s="2">
        <v>79072</v>
      </c>
      <c r="BX65" s="2">
        <v>81672</v>
      </c>
      <c r="BY65" s="2">
        <v>83023</v>
      </c>
      <c r="BZ65" s="2">
        <v>85177</v>
      </c>
      <c r="CA65" s="2">
        <v>86133</v>
      </c>
      <c r="CB65" s="2">
        <v>88579</v>
      </c>
      <c r="CC65" s="2">
        <v>88084</v>
      </c>
      <c r="CD65" s="2">
        <v>89125</v>
      </c>
    </row>
    <row r="66" spans="1:82" x14ac:dyDescent="0.25">
      <c r="A66" s="2" t="str">
        <f>"61 jaar"</f>
        <v>61 jaar</v>
      </c>
      <c r="B66" s="2">
        <v>64769</v>
      </c>
      <c r="C66" s="2">
        <v>68912</v>
      </c>
      <c r="D66" s="2">
        <v>68832</v>
      </c>
      <c r="E66" s="2">
        <v>68519</v>
      </c>
      <c r="F66" s="2">
        <v>65960</v>
      </c>
      <c r="G66" s="2">
        <v>65488</v>
      </c>
      <c r="H66" s="2">
        <v>64266</v>
      </c>
      <c r="I66" s="2">
        <v>64107</v>
      </c>
      <c r="J66" s="2">
        <v>65317</v>
      </c>
      <c r="K66" s="2">
        <v>67197</v>
      </c>
      <c r="L66" s="2">
        <v>65108</v>
      </c>
      <c r="M66" s="2">
        <v>59160</v>
      </c>
      <c r="N66" s="2">
        <v>53234</v>
      </c>
      <c r="O66" s="2">
        <v>58180</v>
      </c>
      <c r="P66" s="2">
        <v>66254</v>
      </c>
      <c r="Q66" s="2">
        <v>69032</v>
      </c>
      <c r="R66" s="2">
        <v>69123</v>
      </c>
      <c r="S66" s="2">
        <v>77425</v>
      </c>
      <c r="T66" s="2">
        <v>75886</v>
      </c>
      <c r="U66" s="2">
        <v>76545</v>
      </c>
      <c r="V66" s="2">
        <v>76124</v>
      </c>
      <c r="W66" s="2">
        <v>76177</v>
      </c>
      <c r="X66" s="2">
        <v>76364</v>
      </c>
      <c r="Y66" s="2">
        <v>79668</v>
      </c>
      <c r="Z66" s="2">
        <v>79924</v>
      </c>
      <c r="AA66" s="2">
        <v>82436</v>
      </c>
      <c r="AB66" s="2">
        <v>84349</v>
      </c>
      <c r="AC66" s="2">
        <v>85577</v>
      </c>
      <c r="AD66" s="2">
        <v>87462</v>
      </c>
      <c r="AE66" s="2">
        <v>89052</v>
      </c>
      <c r="AF66" s="2">
        <v>91375</v>
      </c>
      <c r="AG66" s="2">
        <v>90770</v>
      </c>
      <c r="AH66" s="2">
        <v>92631</v>
      </c>
      <c r="AI66" s="2">
        <v>93451</v>
      </c>
      <c r="AJ66" s="2">
        <v>94815</v>
      </c>
      <c r="AK66" s="2">
        <v>96298</v>
      </c>
      <c r="AL66" s="2">
        <v>93032</v>
      </c>
      <c r="AM66" s="2">
        <v>90688</v>
      </c>
      <c r="AN66" s="2">
        <v>87918</v>
      </c>
      <c r="AO66" s="2">
        <v>86859</v>
      </c>
      <c r="AP66" s="2">
        <v>86425</v>
      </c>
      <c r="AQ66" s="2">
        <v>87054</v>
      </c>
      <c r="AR66" s="2">
        <v>85200</v>
      </c>
      <c r="AS66" s="2">
        <v>82683</v>
      </c>
      <c r="AT66" s="2">
        <v>79461</v>
      </c>
      <c r="AU66" s="2">
        <v>77733</v>
      </c>
      <c r="AV66" s="2">
        <v>75758</v>
      </c>
      <c r="AW66" s="2">
        <v>77842</v>
      </c>
      <c r="AX66" s="2">
        <v>79913</v>
      </c>
      <c r="AY66" s="2">
        <v>81643</v>
      </c>
      <c r="AZ66" s="2">
        <v>83008</v>
      </c>
      <c r="BA66" s="2">
        <v>83582</v>
      </c>
      <c r="BB66" s="2">
        <v>83556</v>
      </c>
      <c r="BC66" s="2">
        <v>82337</v>
      </c>
      <c r="BD66" s="2">
        <v>81249</v>
      </c>
      <c r="BE66" s="2">
        <v>79803</v>
      </c>
      <c r="BF66" s="2">
        <v>78741</v>
      </c>
      <c r="BG66" s="2">
        <v>80405</v>
      </c>
      <c r="BH66" s="2">
        <v>80838</v>
      </c>
      <c r="BI66" s="2">
        <v>81921</v>
      </c>
      <c r="BJ66" s="2">
        <v>82655</v>
      </c>
      <c r="BK66" s="2">
        <v>85006</v>
      </c>
      <c r="BL66" s="2">
        <v>85942</v>
      </c>
      <c r="BM66" s="2">
        <v>85522</v>
      </c>
      <c r="BN66" s="2">
        <v>83925</v>
      </c>
      <c r="BO66" s="2">
        <v>81150</v>
      </c>
      <c r="BP66" s="2">
        <v>80930</v>
      </c>
      <c r="BQ66" s="2">
        <v>80910</v>
      </c>
      <c r="BR66" s="2">
        <v>81130</v>
      </c>
      <c r="BS66" s="2">
        <v>79870</v>
      </c>
      <c r="BT66" s="2">
        <v>79033</v>
      </c>
      <c r="BU66" s="2">
        <v>79557</v>
      </c>
      <c r="BV66" s="2">
        <v>78355</v>
      </c>
      <c r="BW66" s="2">
        <v>78030</v>
      </c>
      <c r="BX66" s="2">
        <v>78628</v>
      </c>
      <c r="BY66" s="2">
        <v>81224</v>
      </c>
      <c r="BZ66" s="2">
        <v>82571</v>
      </c>
      <c r="CA66" s="2">
        <v>84723</v>
      </c>
      <c r="CB66" s="2">
        <v>85677</v>
      </c>
      <c r="CC66" s="2">
        <v>88117</v>
      </c>
      <c r="CD66" s="2">
        <v>87633</v>
      </c>
    </row>
    <row r="67" spans="1:82" x14ac:dyDescent="0.25">
      <c r="A67" s="2" t="str">
        <f>"62 jaar"</f>
        <v>62 jaar</v>
      </c>
      <c r="B67" s="2">
        <v>63369</v>
      </c>
      <c r="C67" s="2">
        <v>64153</v>
      </c>
      <c r="D67" s="2">
        <v>68208</v>
      </c>
      <c r="E67" s="2">
        <v>68227</v>
      </c>
      <c r="F67" s="2">
        <v>67871</v>
      </c>
      <c r="G67" s="2">
        <v>65335</v>
      </c>
      <c r="H67" s="2">
        <v>64952</v>
      </c>
      <c r="I67" s="2">
        <v>63705</v>
      </c>
      <c r="J67" s="2">
        <v>63504</v>
      </c>
      <c r="K67" s="2">
        <v>64775</v>
      </c>
      <c r="L67" s="2">
        <v>66634</v>
      </c>
      <c r="M67" s="2">
        <v>64578</v>
      </c>
      <c r="N67" s="2">
        <v>58722</v>
      </c>
      <c r="O67" s="2">
        <v>52799</v>
      </c>
      <c r="P67" s="2">
        <v>57809</v>
      </c>
      <c r="Q67" s="2">
        <v>65782</v>
      </c>
      <c r="R67" s="2">
        <v>68512</v>
      </c>
      <c r="S67" s="2">
        <v>68635</v>
      </c>
      <c r="T67" s="2">
        <v>76819</v>
      </c>
      <c r="U67" s="2">
        <v>75326</v>
      </c>
      <c r="V67" s="2">
        <v>76043</v>
      </c>
      <c r="W67" s="2">
        <v>75502</v>
      </c>
      <c r="X67" s="2">
        <v>75559</v>
      </c>
      <c r="Y67" s="2">
        <v>75696</v>
      </c>
      <c r="Z67" s="2">
        <v>79076</v>
      </c>
      <c r="AA67" s="2">
        <v>79300</v>
      </c>
      <c r="AB67" s="2">
        <v>81814</v>
      </c>
      <c r="AC67" s="2">
        <v>83709</v>
      </c>
      <c r="AD67" s="2">
        <v>84963</v>
      </c>
      <c r="AE67" s="2">
        <v>86832</v>
      </c>
      <c r="AF67" s="2">
        <v>88406</v>
      </c>
      <c r="AG67" s="2">
        <v>90731</v>
      </c>
      <c r="AH67" s="2">
        <v>90114</v>
      </c>
      <c r="AI67" s="2">
        <v>91963</v>
      </c>
      <c r="AJ67" s="2">
        <v>92774</v>
      </c>
      <c r="AK67" s="2">
        <v>94120</v>
      </c>
      <c r="AL67" s="2">
        <v>95596</v>
      </c>
      <c r="AM67" s="2">
        <v>92360</v>
      </c>
      <c r="AN67" s="2">
        <v>90045</v>
      </c>
      <c r="AO67" s="2">
        <v>87302</v>
      </c>
      <c r="AP67" s="2">
        <v>86249</v>
      </c>
      <c r="AQ67" s="2">
        <v>85828</v>
      </c>
      <c r="AR67" s="2">
        <v>86465</v>
      </c>
      <c r="AS67" s="2">
        <v>84630</v>
      </c>
      <c r="AT67" s="2">
        <v>82123</v>
      </c>
      <c r="AU67" s="2">
        <v>78935</v>
      </c>
      <c r="AV67" s="2">
        <v>77224</v>
      </c>
      <c r="AW67" s="2">
        <v>75258</v>
      </c>
      <c r="AX67" s="2">
        <v>77332</v>
      </c>
      <c r="AY67" s="2">
        <v>79402</v>
      </c>
      <c r="AZ67" s="2">
        <v>81127</v>
      </c>
      <c r="BA67" s="2">
        <v>82483</v>
      </c>
      <c r="BB67" s="2">
        <v>83059</v>
      </c>
      <c r="BC67" s="2">
        <v>83043</v>
      </c>
      <c r="BD67" s="2">
        <v>81833</v>
      </c>
      <c r="BE67" s="2">
        <v>80753</v>
      </c>
      <c r="BF67" s="2">
        <v>79317</v>
      </c>
      <c r="BG67" s="2">
        <v>78265</v>
      </c>
      <c r="BH67" s="2">
        <v>79921</v>
      </c>
      <c r="BI67" s="2">
        <v>80350</v>
      </c>
      <c r="BJ67" s="2">
        <v>81437</v>
      </c>
      <c r="BK67" s="2">
        <v>82167</v>
      </c>
      <c r="BL67" s="2">
        <v>84523</v>
      </c>
      <c r="BM67" s="2">
        <v>85458</v>
      </c>
      <c r="BN67" s="2">
        <v>85044</v>
      </c>
      <c r="BO67" s="2">
        <v>83458</v>
      </c>
      <c r="BP67" s="2">
        <v>80704</v>
      </c>
      <c r="BQ67" s="2">
        <v>80481</v>
      </c>
      <c r="BR67" s="2">
        <v>80470</v>
      </c>
      <c r="BS67" s="2">
        <v>80692</v>
      </c>
      <c r="BT67" s="2">
        <v>79435</v>
      </c>
      <c r="BU67" s="2">
        <v>78612</v>
      </c>
      <c r="BV67" s="2">
        <v>79137</v>
      </c>
      <c r="BW67" s="2">
        <v>77940</v>
      </c>
      <c r="BX67" s="2">
        <v>77621</v>
      </c>
      <c r="BY67" s="2">
        <v>78222</v>
      </c>
      <c r="BZ67" s="2">
        <v>80807</v>
      </c>
      <c r="CA67" s="2">
        <v>82159</v>
      </c>
      <c r="CB67" s="2">
        <v>84311</v>
      </c>
      <c r="CC67" s="2">
        <v>85269</v>
      </c>
      <c r="CD67" s="2">
        <v>87700</v>
      </c>
    </row>
    <row r="68" spans="1:82" x14ac:dyDescent="0.25">
      <c r="A68" s="2" t="str">
        <f>"63 jaar"</f>
        <v>63 jaar</v>
      </c>
      <c r="B68" s="2">
        <v>61192</v>
      </c>
      <c r="C68" s="2">
        <v>62706</v>
      </c>
      <c r="D68" s="2">
        <v>63531</v>
      </c>
      <c r="E68" s="2">
        <v>67521</v>
      </c>
      <c r="F68" s="2">
        <v>67460</v>
      </c>
      <c r="G68" s="2">
        <v>67152</v>
      </c>
      <c r="H68" s="2">
        <v>64685</v>
      </c>
      <c r="I68" s="2">
        <v>64353</v>
      </c>
      <c r="J68" s="2">
        <v>63100</v>
      </c>
      <c r="K68" s="2">
        <v>62914</v>
      </c>
      <c r="L68" s="2">
        <v>64173</v>
      </c>
      <c r="M68" s="2">
        <v>66140</v>
      </c>
      <c r="N68" s="2">
        <v>64015</v>
      </c>
      <c r="O68" s="2">
        <v>58281</v>
      </c>
      <c r="P68" s="2">
        <v>52388</v>
      </c>
      <c r="Q68" s="2">
        <v>57372</v>
      </c>
      <c r="R68" s="2">
        <v>65265</v>
      </c>
      <c r="S68" s="2">
        <v>67953</v>
      </c>
      <c r="T68" s="2">
        <v>68116</v>
      </c>
      <c r="U68" s="2">
        <v>76195</v>
      </c>
      <c r="V68" s="2">
        <v>74719</v>
      </c>
      <c r="W68" s="2">
        <v>75466</v>
      </c>
      <c r="X68" s="2">
        <v>74878</v>
      </c>
      <c r="Y68" s="2">
        <v>74882</v>
      </c>
      <c r="Z68" s="2">
        <v>75050</v>
      </c>
      <c r="AA68" s="2">
        <v>78435</v>
      </c>
      <c r="AB68" s="2">
        <v>78697</v>
      </c>
      <c r="AC68" s="2">
        <v>81149</v>
      </c>
      <c r="AD68" s="2">
        <v>83033</v>
      </c>
      <c r="AE68" s="2">
        <v>84285</v>
      </c>
      <c r="AF68" s="2">
        <v>86137</v>
      </c>
      <c r="AG68" s="2">
        <v>87697</v>
      </c>
      <c r="AH68" s="2">
        <v>90009</v>
      </c>
      <c r="AI68" s="2">
        <v>89381</v>
      </c>
      <c r="AJ68" s="2">
        <v>91224</v>
      </c>
      <c r="AK68" s="2">
        <v>92023</v>
      </c>
      <c r="AL68" s="2">
        <v>93362</v>
      </c>
      <c r="AM68" s="2">
        <v>94822</v>
      </c>
      <c r="AN68" s="2">
        <v>91613</v>
      </c>
      <c r="AO68" s="2">
        <v>89323</v>
      </c>
      <c r="AP68" s="2">
        <v>86606</v>
      </c>
      <c r="AQ68" s="2">
        <v>85554</v>
      </c>
      <c r="AR68" s="2">
        <v>85158</v>
      </c>
      <c r="AS68" s="2">
        <v>85789</v>
      </c>
      <c r="AT68" s="2">
        <v>83976</v>
      </c>
      <c r="AU68" s="2">
        <v>81500</v>
      </c>
      <c r="AV68" s="2">
        <v>78334</v>
      </c>
      <c r="AW68" s="2">
        <v>76629</v>
      </c>
      <c r="AX68" s="2">
        <v>74686</v>
      </c>
      <c r="AY68" s="2">
        <v>76748</v>
      </c>
      <c r="AZ68" s="2">
        <v>78809</v>
      </c>
      <c r="BA68" s="2">
        <v>80534</v>
      </c>
      <c r="BB68" s="2">
        <v>81881</v>
      </c>
      <c r="BC68" s="2">
        <v>82456</v>
      </c>
      <c r="BD68" s="2">
        <v>82439</v>
      </c>
      <c r="BE68" s="2">
        <v>81248</v>
      </c>
      <c r="BF68" s="2">
        <v>80176</v>
      </c>
      <c r="BG68" s="2">
        <v>78748</v>
      </c>
      <c r="BH68" s="2">
        <v>77700</v>
      </c>
      <c r="BI68" s="2">
        <v>79349</v>
      </c>
      <c r="BJ68" s="2">
        <v>79780</v>
      </c>
      <c r="BK68" s="2">
        <v>80868</v>
      </c>
      <c r="BL68" s="2">
        <v>81601</v>
      </c>
      <c r="BM68" s="2">
        <v>83946</v>
      </c>
      <c r="BN68" s="2">
        <v>84883</v>
      </c>
      <c r="BO68" s="2">
        <v>84481</v>
      </c>
      <c r="BP68" s="2">
        <v>82904</v>
      </c>
      <c r="BQ68" s="2">
        <v>80164</v>
      </c>
      <c r="BR68" s="2">
        <v>79945</v>
      </c>
      <c r="BS68" s="2">
        <v>79938</v>
      </c>
      <c r="BT68" s="2">
        <v>80164</v>
      </c>
      <c r="BU68" s="2">
        <v>78922</v>
      </c>
      <c r="BV68" s="2">
        <v>78103</v>
      </c>
      <c r="BW68" s="2">
        <v>78633</v>
      </c>
      <c r="BX68" s="2">
        <v>77443</v>
      </c>
      <c r="BY68" s="2">
        <v>77135</v>
      </c>
      <c r="BZ68" s="2">
        <v>77729</v>
      </c>
      <c r="CA68" s="2">
        <v>80308</v>
      </c>
      <c r="CB68" s="2">
        <v>81660</v>
      </c>
      <c r="CC68" s="2">
        <v>83807</v>
      </c>
      <c r="CD68" s="2">
        <v>84764</v>
      </c>
    </row>
    <row r="69" spans="1:82" x14ac:dyDescent="0.25">
      <c r="A69" s="2" t="str">
        <f>"64 jaar"</f>
        <v>64 jaar</v>
      </c>
      <c r="B69" s="2">
        <v>61337</v>
      </c>
      <c r="C69" s="2">
        <v>60458</v>
      </c>
      <c r="D69" s="2">
        <v>61958</v>
      </c>
      <c r="E69" s="2">
        <v>62793</v>
      </c>
      <c r="F69" s="2">
        <v>66768</v>
      </c>
      <c r="G69" s="2">
        <v>66680</v>
      </c>
      <c r="H69" s="2">
        <v>66451</v>
      </c>
      <c r="I69" s="2">
        <v>64014</v>
      </c>
      <c r="J69" s="2">
        <v>63632</v>
      </c>
      <c r="K69" s="2">
        <v>62394</v>
      </c>
      <c r="L69" s="2">
        <v>62281</v>
      </c>
      <c r="M69" s="2">
        <v>63526</v>
      </c>
      <c r="N69" s="2">
        <v>65514</v>
      </c>
      <c r="O69" s="2">
        <v>63520</v>
      </c>
      <c r="P69" s="2">
        <v>57691</v>
      </c>
      <c r="Q69" s="2">
        <v>51908</v>
      </c>
      <c r="R69" s="2">
        <v>56927</v>
      </c>
      <c r="S69" s="2">
        <v>64716</v>
      </c>
      <c r="T69" s="2">
        <v>67314</v>
      </c>
      <c r="U69" s="2">
        <v>67563</v>
      </c>
      <c r="V69" s="2">
        <v>75569</v>
      </c>
      <c r="W69" s="2">
        <v>74058</v>
      </c>
      <c r="X69" s="2">
        <v>74719</v>
      </c>
      <c r="Y69" s="2">
        <v>74229</v>
      </c>
      <c r="Z69" s="2">
        <v>74230</v>
      </c>
      <c r="AA69" s="2">
        <v>74417</v>
      </c>
      <c r="AB69" s="2">
        <v>77764</v>
      </c>
      <c r="AC69" s="2">
        <v>78055</v>
      </c>
      <c r="AD69" s="2">
        <v>80468</v>
      </c>
      <c r="AE69" s="2">
        <v>82342</v>
      </c>
      <c r="AF69" s="2">
        <v>83589</v>
      </c>
      <c r="AG69" s="2">
        <v>85426</v>
      </c>
      <c r="AH69" s="2">
        <v>86977</v>
      </c>
      <c r="AI69" s="2">
        <v>89281</v>
      </c>
      <c r="AJ69" s="2">
        <v>88661</v>
      </c>
      <c r="AK69" s="2">
        <v>90495</v>
      </c>
      <c r="AL69" s="2">
        <v>91290</v>
      </c>
      <c r="AM69" s="2">
        <v>92629</v>
      </c>
      <c r="AN69" s="2">
        <v>94080</v>
      </c>
      <c r="AO69" s="2">
        <v>90903</v>
      </c>
      <c r="AP69" s="2">
        <v>88631</v>
      </c>
      <c r="AQ69" s="2">
        <v>85950</v>
      </c>
      <c r="AR69" s="2">
        <v>84902</v>
      </c>
      <c r="AS69" s="2">
        <v>84516</v>
      </c>
      <c r="AT69" s="2">
        <v>85152</v>
      </c>
      <c r="AU69" s="2">
        <v>83364</v>
      </c>
      <c r="AV69" s="2">
        <v>80905</v>
      </c>
      <c r="AW69" s="2">
        <v>77765</v>
      </c>
      <c r="AX69" s="2">
        <v>76081</v>
      </c>
      <c r="AY69" s="2">
        <v>74156</v>
      </c>
      <c r="AZ69" s="2">
        <v>76210</v>
      </c>
      <c r="BA69" s="2">
        <v>78261</v>
      </c>
      <c r="BB69" s="2">
        <v>79985</v>
      </c>
      <c r="BC69" s="2">
        <v>81335</v>
      </c>
      <c r="BD69" s="2">
        <v>81901</v>
      </c>
      <c r="BE69" s="2">
        <v>81893</v>
      </c>
      <c r="BF69" s="2">
        <v>80716</v>
      </c>
      <c r="BG69" s="2">
        <v>79652</v>
      </c>
      <c r="BH69" s="2">
        <v>78225</v>
      </c>
      <c r="BI69" s="2">
        <v>77188</v>
      </c>
      <c r="BJ69" s="2">
        <v>78836</v>
      </c>
      <c r="BK69" s="2">
        <v>79267</v>
      </c>
      <c r="BL69" s="2">
        <v>80359</v>
      </c>
      <c r="BM69" s="2">
        <v>81098</v>
      </c>
      <c r="BN69" s="2">
        <v>83447</v>
      </c>
      <c r="BO69" s="2">
        <v>84380</v>
      </c>
      <c r="BP69" s="2">
        <v>83991</v>
      </c>
      <c r="BQ69" s="2">
        <v>82431</v>
      </c>
      <c r="BR69" s="2">
        <v>79698</v>
      </c>
      <c r="BS69" s="2">
        <v>79480</v>
      </c>
      <c r="BT69" s="2">
        <v>79478</v>
      </c>
      <c r="BU69" s="2">
        <v>79705</v>
      </c>
      <c r="BV69" s="2">
        <v>78475</v>
      </c>
      <c r="BW69" s="2">
        <v>77671</v>
      </c>
      <c r="BX69" s="2">
        <v>78192</v>
      </c>
      <c r="BY69" s="2">
        <v>77015</v>
      </c>
      <c r="BZ69" s="2">
        <v>76713</v>
      </c>
      <c r="CA69" s="2">
        <v>77316</v>
      </c>
      <c r="CB69" s="2">
        <v>79886</v>
      </c>
      <c r="CC69" s="2">
        <v>81241</v>
      </c>
      <c r="CD69" s="2">
        <v>83389</v>
      </c>
    </row>
    <row r="70" spans="1:82" x14ac:dyDescent="0.25">
      <c r="A70" s="2" t="str">
        <f>"65 jaar"</f>
        <v>65 jaar</v>
      </c>
      <c r="B70" s="2">
        <v>61053</v>
      </c>
      <c r="C70" s="2">
        <v>60495</v>
      </c>
      <c r="D70" s="2">
        <v>59652</v>
      </c>
      <c r="E70" s="2">
        <v>61130</v>
      </c>
      <c r="F70" s="2">
        <v>61982</v>
      </c>
      <c r="G70" s="2">
        <v>65921</v>
      </c>
      <c r="H70" s="2">
        <v>65868</v>
      </c>
      <c r="I70" s="2">
        <v>65625</v>
      </c>
      <c r="J70" s="2">
        <v>63210</v>
      </c>
      <c r="K70" s="2">
        <v>62867</v>
      </c>
      <c r="L70" s="2">
        <v>61672</v>
      </c>
      <c r="M70" s="2">
        <v>61571</v>
      </c>
      <c r="N70" s="2">
        <v>62889</v>
      </c>
      <c r="O70" s="2">
        <v>64853</v>
      </c>
      <c r="P70" s="2">
        <v>62874</v>
      </c>
      <c r="Q70" s="2">
        <v>57101</v>
      </c>
      <c r="R70" s="2">
        <v>51408</v>
      </c>
      <c r="S70" s="2">
        <v>56352</v>
      </c>
      <c r="T70" s="2">
        <v>64101</v>
      </c>
      <c r="U70" s="2">
        <v>66618</v>
      </c>
      <c r="V70" s="2">
        <v>66944</v>
      </c>
      <c r="W70" s="2">
        <v>74845</v>
      </c>
      <c r="X70" s="2">
        <v>73212</v>
      </c>
      <c r="Y70" s="2">
        <v>73994</v>
      </c>
      <c r="Z70" s="2">
        <v>73463</v>
      </c>
      <c r="AA70" s="2">
        <v>73469</v>
      </c>
      <c r="AB70" s="2">
        <v>73643</v>
      </c>
      <c r="AC70" s="2">
        <v>77020</v>
      </c>
      <c r="AD70" s="2">
        <v>77311</v>
      </c>
      <c r="AE70" s="2">
        <v>79704</v>
      </c>
      <c r="AF70" s="2">
        <v>81580</v>
      </c>
      <c r="AG70" s="2">
        <v>82821</v>
      </c>
      <c r="AH70" s="2">
        <v>84634</v>
      </c>
      <c r="AI70" s="2">
        <v>86185</v>
      </c>
      <c r="AJ70" s="2">
        <v>88466</v>
      </c>
      <c r="AK70" s="2">
        <v>87860</v>
      </c>
      <c r="AL70" s="2">
        <v>89687</v>
      </c>
      <c r="AM70" s="2">
        <v>90479</v>
      </c>
      <c r="AN70" s="2">
        <v>91814</v>
      </c>
      <c r="AO70" s="2">
        <v>93261</v>
      </c>
      <c r="AP70" s="2">
        <v>90109</v>
      </c>
      <c r="AQ70" s="2">
        <v>87869</v>
      </c>
      <c r="AR70" s="2">
        <v>85209</v>
      </c>
      <c r="AS70" s="2">
        <v>84173</v>
      </c>
      <c r="AT70" s="2">
        <v>83811</v>
      </c>
      <c r="AU70" s="2">
        <v>84444</v>
      </c>
      <c r="AV70" s="2">
        <v>82678</v>
      </c>
      <c r="AW70" s="2">
        <v>80244</v>
      </c>
      <c r="AX70" s="2">
        <v>77128</v>
      </c>
      <c r="AY70" s="2">
        <v>75464</v>
      </c>
      <c r="AZ70" s="2">
        <v>73548</v>
      </c>
      <c r="BA70" s="2">
        <v>75610</v>
      </c>
      <c r="BB70" s="2">
        <v>77655</v>
      </c>
      <c r="BC70" s="2">
        <v>79378</v>
      </c>
      <c r="BD70" s="2">
        <v>80715</v>
      </c>
      <c r="BE70" s="2">
        <v>81286</v>
      </c>
      <c r="BF70" s="2">
        <v>81285</v>
      </c>
      <c r="BG70" s="2">
        <v>80114</v>
      </c>
      <c r="BH70" s="2">
        <v>79063</v>
      </c>
      <c r="BI70" s="2">
        <v>77641</v>
      </c>
      <c r="BJ70" s="2">
        <v>76609</v>
      </c>
      <c r="BK70" s="2">
        <v>78261</v>
      </c>
      <c r="BL70" s="2">
        <v>78693</v>
      </c>
      <c r="BM70" s="2">
        <v>79786</v>
      </c>
      <c r="BN70" s="2">
        <v>80529</v>
      </c>
      <c r="BO70" s="2">
        <v>82879</v>
      </c>
      <c r="BP70" s="2">
        <v>83815</v>
      </c>
      <c r="BQ70" s="2">
        <v>83428</v>
      </c>
      <c r="BR70" s="2">
        <v>81883</v>
      </c>
      <c r="BS70" s="2">
        <v>79160</v>
      </c>
      <c r="BT70" s="2">
        <v>78951</v>
      </c>
      <c r="BU70" s="2">
        <v>78954</v>
      </c>
      <c r="BV70" s="2">
        <v>79187</v>
      </c>
      <c r="BW70" s="2">
        <v>77966</v>
      </c>
      <c r="BX70" s="2">
        <v>77169</v>
      </c>
      <c r="BY70" s="2">
        <v>77690</v>
      </c>
      <c r="BZ70" s="2">
        <v>76525</v>
      </c>
      <c r="CA70" s="2">
        <v>76227</v>
      </c>
      <c r="CB70" s="2">
        <v>76837</v>
      </c>
      <c r="CC70" s="2">
        <v>79399</v>
      </c>
      <c r="CD70" s="2">
        <v>80756</v>
      </c>
    </row>
    <row r="71" spans="1:82" x14ac:dyDescent="0.25">
      <c r="A71" s="2" t="str">
        <f>"66 jaar"</f>
        <v>66 jaar</v>
      </c>
      <c r="B71" s="2">
        <v>59449</v>
      </c>
      <c r="C71" s="2">
        <v>60105</v>
      </c>
      <c r="D71" s="2">
        <v>59606</v>
      </c>
      <c r="E71" s="2">
        <v>58752</v>
      </c>
      <c r="F71" s="2">
        <v>60209</v>
      </c>
      <c r="G71" s="2">
        <v>61119</v>
      </c>
      <c r="H71" s="2">
        <v>65030</v>
      </c>
      <c r="I71" s="2">
        <v>65008</v>
      </c>
      <c r="J71" s="2">
        <v>64674</v>
      </c>
      <c r="K71" s="2">
        <v>62398</v>
      </c>
      <c r="L71" s="2">
        <v>62070</v>
      </c>
      <c r="M71" s="2">
        <v>60911</v>
      </c>
      <c r="N71" s="2">
        <v>60834</v>
      </c>
      <c r="O71" s="2">
        <v>62200</v>
      </c>
      <c r="P71" s="2">
        <v>64163</v>
      </c>
      <c r="Q71" s="2">
        <v>62219</v>
      </c>
      <c r="R71" s="2">
        <v>56465</v>
      </c>
      <c r="S71" s="2">
        <v>50892</v>
      </c>
      <c r="T71" s="2">
        <v>55774</v>
      </c>
      <c r="U71" s="2">
        <v>63433</v>
      </c>
      <c r="V71" s="2">
        <v>65900</v>
      </c>
      <c r="W71" s="2">
        <v>66146</v>
      </c>
      <c r="X71" s="2">
        <v>74002</v>
      </c>
      <c r="Y71" s="2">
        <v>72366</v>
      </c>
      <c r="Z71" s="2">
        <v>73155</v>
      </c>
      <c r="AA71" s="2">
        <v>72761</v>
      </c>
      <c r="AB71" s="2">
        <v>72736</v>
      </c>
      <c r="AC71" s="2">
        <v>72886</v>
      </c>
      <c r="AD71" s="2">
        <v>76239</v>
      </c>
      <c r="AE71" s="2">
        <v>76547</v>
      </c>
      <c r="AF71" s="2">
        <v>78919</v>
      </c>
      <c r="AG71" s="2">
        <v>80789</v>
      </c>
      <c r="AH71" s="2">
        <v>82026</v>
      </c>
      <c r="AI71" s="2">
        <v>83830</v>
      </c>
      <c r="AJ71" s="2">
        <v>85381</v>
      </c>
      <c r="AK71" s="2">
        <v>87648</v>
      </c>
      <c r="AL71" s="2">
        <v>87040</v>
      </c>
      <c r="AM71" s="2">
        <v>88867</v>
      </c>
      <c r="AN71" s="2">
        <v>89662</v>
      </c>
      <c r="AO71" s="2">
        <v>90991</v>
      </c>
      <c r="AP71" s="2">
        <v>92447</v>
      </c>
      <c r="AQ71" s="2">
        <v>89330</v>
      </c>
      <c r="AR71" s="2">
        <v>87115</v>
      </c>
      <c r="AS71" s="2">
        <v>84487</v>
      </c>
      <c r="AT71" s="2">
        <v>83468</v>
      </c>
      <c r="AU71" s="2">
        <v>83122</v>
      </c>
      <c r="AV71" s="2">
        <v>83759</v>
      </c>
      <c r="AW71" s="2">
        <v>82013</v>
      </c>
      <c r="AX71" s="2">
        <v>79609</v>
      </c>
      <c r="AY71" s="2">
        <v>76522</v>
      </c>
      <c r="AZ71" s="2">
        <v>74865</v>
      </c>
      <c r="BA71" s="2">
        <v>72974</v>
      </c>
      <c r="BB71" s="2">
        <v>75023</v>
      </c>
      <c r="BC71" s="2">
        <v>77064</v>
      </c>
      <c r="BD71" s="2">
        <v>78782</v>
      </c>
      <c r="BE71" s="2">
        <v>80120</v>
      </c>
      <c r="BF71" s="2">
        <v>80696</v>
      </c>
      <c r="BG71" s="2">
        <v>80708</v>
      </c>
      <c r="BH71" s="2">
        <v>79543</v>
      </c>
      <c r="BI71" s="2">
        <v>78501</v>
      </c>
      <c r="BJ71" s="2">
        <v>77102</v>
      </c>
      <c r="BK71" s="2">
        <v>76068</v>
      </c>
      <c r="BL71" s="2">
        <v>77721</v>
      </c>
      <c r="BM71" s="2">
        <v>78159</v>
      </c>
      <c r="BN71" s="2">
        <v>79256</v>
      </c>
      <c r="BO71" s="2">
        <v>80002</v>
      </c>
      <c r="BP71" s="2">
        <v>82346</v>
      </c>
      <c r="BQ71" s="2">
        <v>83286</v>
      </c>
      <c r="BR71" s="2">
        <v>82908</v>
      </c>
      <c r="BS71" s="2">
        <v>81377</v>
      </c>
      <c r="BT71" s="2">
        <v>78675</v>
      </c>
      <c r="BU71" s="2">
        <v>78468</v>
      </c>
      <c r="BV71" s="2">
        <v>78466</v>
      </c>
      <c r="BW71" s="2">
        <v>78709</v>
      </c>
      <c r="BX71" s="2">
        <v>77499</v>
      </c>
      <c r="BY71" s="2">
        <v>76707</v>
      </c>
      <c r="BZ71" s="2">
        <v>77227</v>
      </c>
      <c r="CA71" s="2">
        <v>76080</v>
      </c>
      <c r="CB71" s="2">
        <v>75782</v>
      </c>
      <c r="CC71" s="2">
        <v>76397</v>
      </c>
      <c r="CD71" s="2">
        <v>78957</v>
      </c>
    </row>
    <row r="72" spans="1:82" x14ac:dyDescent="0.25">
      <c r="A72" s="2" t="str">
        <f>"67 jaar"</f>
        <v>67 jaar</v>
      </c>
      <c r="B72" s="2">
        <v>58847</v>
      </c>
      <c r="C72" s="2">
        <v>58491</v>
      </c>
      <c r="D72" s="2">
        <v>59100</v>
      </c>
      <c r="E72" s="2">
        <v>58590</v>
      </c>
      <c r="F72" s="2">
        <v>57844</v>
      </c>
      <c r="G72" s="2">
        <v>59190</v>
      </c>
      <c r="H72" s="2">
        <v>60189</v>
      </c>
      <c r="I72" s="2">
        <v>64008</v>
      </c>
      <c r="J72" s="2">
        <v>64064</v>
      </c>
      <c r="K72" s="2">
        <v>63751</v>
      </c>
      <c r="L72" s="2">
        <v>61582</v>
      </c>
      <c r="M72" s="2">
        <v>61305</v>
      </c>
      <c r="N72" s="2">
        <v>60147</v>
      </c>
      <c r="O72" s="2">
        <v>60112</v>
      </c>
      <c r="P72" s="2">
        <v>61516</v>
      </c>
      <c r="Q72" s="2">
        <v>63431</v>
      </c>
      <c r="R72" s="2">
        <v>61550</v>
      </c>
      <c r="S72" s="2">
        <v>55868</v>
      </c>
      <c r="T72" s="2">
        <v>50301</v>
      </c>
      <c r="U72" s="2">
        <v>55186</v>
      </c>
      <c r="V72" s="2">
        <v>62703</v>
      </c>
      <c r="W72" s="2">
        <v>65190</v>
      </c>
      <c r="X72" s="2">
        <v>65237</v>
      </c>
      <c r="Y72" s="2">
        <v>73048</v>
      </c>
      <c r="Z72" s="2">
        <v>71495</v>
      </c>
      <c r="AA72" s="2">
        <v>72389</v>
      </c>
      <c r="AB72" s="2">
        <v>72030</v>
      </c>
      <c r="AC72" s="2">
        <v>71933</v>
      </c>
      <c r="AD72" s="2">
        <v>72103</v>
      </c>
      <c r="AE72" s="2">
        <v>75445</v>
      </c>
      <c r="AF72" s="2">
        <v>75762</v>
      </c>
      <c r="AG72" s="2">
        <v>78116</v>
      </c>
      <c r="AH72" s="2">
        <v>79984</v>
      </c>
      <c r="AI72" s="2">
        <v>81217</v>
      </c>
      <c r="AJ72" s="2">
        <v>83007</v>
      </c>
      <c r="AK72" s="2">
        <v>84557</v>
      </c>
      <c r="AL72" s="2">
        <v>86814</v>
      </c>
      <c r="AM72" s="2">
        <v>86219</v>
      </c>
      <c r="AN72" s="2">
        <v>88051</v>
      </c>
      <c r="AO72" s="2">
        <v>88847</v>
      </c>
      <c r="AP72" s="2">
        <v>90187</v>
      </c>
      <c r="AQ72" s="2">
        <v>91641</v>
      </c>
      <c r="AR72" s="2">
        <v>88561</v>
      </c>
      <c r="AS72" s="2">
        <v>86379</v>
      </c>
      <c r="AT72" s="2">
        <v>83775</v>
      </c>
      <c r="AU72" s="2">
        <v>82775</v>
      </c>
      <c r="AV72" s="2">
        <v>82442</v>
      </c>
      <c r="AW72" s="2">
        <v>83088</v>
      </c>
      <c r="AX72" s="2">
        <v>81361</v>
      </c>
      <c r="AY72" s="2">
        <v>78982</v>
      </c>
      <c r="AZ72" s="2">
        <v>75925</v>
      </c>
      <c r="BA72" s="2">
        <v>74291</v>
      </c>
      <c r="BB72" s="2">
        <v>72420</v>
      </c>
      <c r="BC72" s="2">
        <v>74464</v>
      </c>
      <c r="BD72" s="2">
        <v>76497</v>
      </c>
      <c r="BE72" s="2">
        <v>78216</v>
      </c>
      <c r="BF72" s="2">
        <v>79550</v>
      </c>
      <c r="BG72" s="2">
        <v>80130</v>
      </c>
      <c r="BH72" s="2">
        <v>80151</v>
      </c>
      <c r="BI72" s="2">
        <v>78998</v>
      </c>
      <c r="BJ72" s="2">
        <v>77969</v>
      </c>
      <c r="BK72" s="2">
        <v>76582</v>
      </c>
      <c r="BL72" s="2">
        <v>75553</v>
      </c>
      <c r="BM72" s="2">
        <v>77209</v>
      </c>
      <c r="BN72" s="2">
        <v>77647</v>
      </c>
      <c r="BO72" s="2">
        <v>78749</v>
      </c>
      <c r="BP72" s="2">
        <v>79495</v>
      </c>
      <c r="BQ72" s="2">
        <v>81838</v>
      </c>
      <c r="BR72" s="2">
        <v>82779</v>
      </c>
      <c r="BS72" s="2">
        <v>82411</v>
      </c>
      <c r="BT72" s="2">
        <v>80893</v>
      </c>
      <c r="BU72" s="2">
        <v>78207</v>
      </c>
      <c r="BV72" s="2">
        <v>78007</v>
      </c>
      <c r="BW72" s="2">
        <v>78009</v>
      </c>
      <c r="BX72" s="2">
        <v>78254</v>
      </c>
      <c r="BY72" s="2">
        <v>77059</v>
      </c>
      <c r="BZ72" s="2">
        <v>76273</v>
      </c>
      <c r="CA72" s="2">
        <v>76797</v>
      </c>
      <c r="CB72" s="2">
        <v>75658</v>
      </c>
      <c r="CC72" s="2">
        <v>75370</v>
      </c>
      <c r="CD72" s="2">
        <v>75989</v>
      </c>
    </row>
    <row r="73" spans="1:82" x14ac:dyDescent="0.25">
      <c r="A73" s="2" t="str">
        <f>"68 jaar"</f>
        <v>68 jaar</v>
      </c>
      <c r="B73" s="2">
        <v>55287</v>
      </c>
      <c r="C73" s="2">
        <v>57711</v>
      </c>
      <c r="D73" s="2">
        <v>57500</v>
      </c>
      <c r="E73" s="2">
        <v>58014</v>
      </c>
      <c r="F73" s="2">
        <v>57592</v>
      </c>
      <c r="G73" s="2">
        <v>56867</v>
      </c>
      <c r="H73" s="2">
        <v>58216</v>
      </c>
      <c r="I73" s="2">
        <v>59155</v>
      </c>
      <c r="J73" s="2">
        <v>62959</v>
      </c>
      <c r="K73" s="2">
        <v>63022</v>
      </c>
      <c r="L73" s="2">
        <v>62792</v>
      </c>
      <c r="M73" s="2">
        <v>60687</v>
      </c>
      <c r="N73" s="2">
        <v>60441</v>
      </c>
      <c r="O73" s="2">
        <v>59257</v>
      </c>
      <c r="P73" s="2">
        <v>59409</v>
      </c>
      <c r="Q73" s="2">
        <v>60707</v>
      </c>
      <c r="R73" s="2">
        <v>62613</v>
      </c>
      <c r="S73" s="2">
        <v>60795</v>
      </c>
      <c r="T73" s="2">
        <v>55169</v>
      </c>
      <c r="U73" s="2">
        <v>49692</v>
      </c>
      <c r="V73" s="2">
        <v>54509</v>
      </c>
      <c r="W73" s="2">
        <v>61913</v>
      </c>
      <c r="X73" s="2">
        <v>64380</v>
      </c>
      <c r="Y73" s="2">
        <v>64393</v>
      </c>
      <c r="Z73" s="2">
        <v>72104</v>
      </c>
      <c r="AA73" s="2">
        <v>70656</v>
      </c>
      <c r="AB73" s="2">
        <v>71515</v>
      </c>
      <c r="AC73" s="2">
        <v>71204</v>
      </c>
      <c r="AD73" s="2">
        <v>71119</v>
      </c>
      <c r="AE73" s="2">
        <v>71303</v>
      </c>
      <c r="AF73" s="2">
        <v>74623</v>
      </c>
      <c r="AG73" s="2">
        <v>74954</v>
      </c>
      <c r="AH73" s="2">
        <v>77288</v>
      </c>
      <c r="AI73" s="2">
        <v>79151</v>
      </c>
      <c r="AJ73" s="2">
        <v>80388</v>
      </c>
      <c r="AK73" s="2">
        <v>82166</v>
      </c>
      <c r="AL73" s="2">
        <v>83719</v>
      </c>
      <c r="AM73" s="2">
        <v>85969</v>
      </c>
      <c r="AN73" s="2">
        <v>85394</v>
      </c>
      <c r="AO73" s="2">
        <v>87233</v>
      </c>
      <c r="AP73" s="2">
        <v>88032</v>
      </c>
      <c r="AQ73" s="2">
        <v>89367</v>
      </c>
      <c r="AR73" s="2">
        <v>90823</v>
      </c>
      <c r="AS73" s="2">
        <v>87784</v>
      </c>
      <c r="AT73" s="2">
        <v>85629</v>
      </c>
      <c r="AU73" s="2">
        <v>83062</v>
      </c>
      <c r="AV73" s="2">
        <v>82076</v>
      </c>
      <c r="AW73" s="2">
        <v>81767</v>
      </c>
      <c r="AX73" s="2">
        <v>82412</v>
      </c>
      <c r="AY73" s="2">
        <v>80712</v>
      </c>
      <c r="AZ73" s="2">
        <v>78360</v>
      </c>
      <c r="BA73" s="2">
        <v>75329</v>
      </c>
      <c r="BB73" s="2">
        <v>73713</v>
      </c>
      <c r="BC73" s="2">
        <v>71864</v>
      </c>
      <c r="BD73" s="2">
        <v>73907</v>
      </c>
      <c r="BE73" s="2">
        <v>75936</v>
      </c>
      <c r="BF73" s="2">
        <v>77656</v>
      </c>
      <c r="BG73" s="2">
        <v>78976</v>
      </c>
      <c r="BH73" s="2">
        <v>79568</v>
      </c>
      <c r="BI73" s="2">
        <v>79596</v>
      </c>
      <c r="BJ73" s="2">
        <v>78458</v>
      </c>
      <c r="BK73" s="2">
        <v>77440</v>
      </c>
      <c r="BL73" s="2">
        <v>76074</v>
      </c>
      <c r="BM73" s="2">
        <v>75056</v>
      </c>
      <c r="BN73" s="2">
        <v>76716</v>
      </c>
      <c r="BO73" s="2">
        <v>77154</v>
      </c>
      <c r="BP73" s="2">
        <v>78258</v>
      </c>
      <c r="BQ73" s="2">
        <v>79010</v>
      </c>
      <c r="BR73" s="2">
        <v>81347</v>
      </c>
      <c r="BS73" s="2">
        <v>82282</v>
      </c>
      <c r="BT73" s="2">
        <v>81929</v>
      </c>
      <c r="BU73" s="2">
        <v>80423</v>
      </c>
      <c r="BV73" s="2">
        <v>77755</v>
      </c>
      <c r="BW73" s="2">
        <v>77560</v>
      </c>
      <c r="BX73" s="2">
        <v>77571</v>
      </c>
      <c r="BY73" s="2">
        <v>77823</v>
      </c>
      <c r="BZ73" s="2">
        <v>76639</v>
      </c>
      <c r="CA73" s="2">
        <v>75861</v>
      </c>
      <c r="CB73" s="2">
        <v>76392</v>
      </c>
      <c r="CC73" s="2">
        <v>75263</v>
      </c>
      <c r="CD73" s="2">
        <v>74983</v>
      </c>
    </row>
    <row r="74" spans="1:82" x14ac:dyDescent="0.25">
      <c r="A74" s="2" t="str">
        <f>"69 jaar"</f>
        <v>69 jaar</v>
      </c>
      <c r="B74" s="2">
        <v>54417</v>
      </c>
      <c r="C74" s="2">
        <v>54169</v>
      </c>
      <c r="D74" s="2">
        <v>56505</v>
      </c>
      <c r="E74" s="2">
        <v>56303</v>
      </c>
      <c r="F74" s="2">
        <v>56865</v>
      </c>
      <c r="G74" s="2">
        <v>56472</v>
      </c>
      <c r="H74" s="2">
        <v>55797</v>
      </c>
      <c r="I74" s="2">
        <v>57169</v>
      </c>
      <c r="J74" s="2">
        <v>58017</v>
      </c>
      <c r="K74" s="2">
        <v>61865</v>
      </c>
      <c r="L74" s="2">
        <v>61953</v>
      </c>
      <c r="M74" s="2">
        <v>61736</v>
      </c>
      <c r="N74" s="2">
        <v>59704</v>
      </c>
      <c r="O74" s="2">
        <v>59483</v>
      </c>
      <c r="P74" s="2">
        <v>58420</v>
      </c>
      <c r="Q74" s="2">
        <v>58506</v>
      </c>
      <c r="R74" s="2">
        <v>59925</v>
      </c>
      <c r="S74" s="2">
        <v>61788</v>
      </c>
      <c r="T74" s="2">
        <v>60000</v>
      </c>
      <c r="U74" s="2">
        <v>54411</v>
      </c>
      <c r="V74" s="2">
        <v>49033</v>
      </c>
      <c r="W74" s="2">
        <v>53807</v>
      </c>
      <c r="X74" s="2">
        <v>60980</v>
      </c>
      <c r="Y74" s="2">
        <v>63452</v>
      </c>
      <c r="Z74" s="2">
        <v>63522</v>
      </c>
      <c r="AA74" s="2">
        <v>71175</v>
      </c>
      <c r="AB74" s="2">
        <v>69779</v>
      </c>
      <c r="AC74" s="2">
        <v>70668</v>
      </c>
      <c r="AD74" s="2">
        <v>70319</v>
      </c>
      <c r="AE74" s="2">
        <v>70263</v>
      </c>
      <c r="AF74" s="2">
        <v>70467</v>
      </c>
      <c r="AG74" s="2">
        <v>73760</v>
      </c>
      <c r="AH74" s="2">
        <v>74108</v>
      </c>
      <c r="AI74" s="2">
        <v>76428</v>
      </c>
      <c r="AJ74" s="2">
        <v>78286</v>
      </c>
      <c r="AK74" s="2">
        <v>79523</v>
      </c>
      <c r="AL74" s="2">
        <v>81295</v>
      </c>
      <c r="AM74" s="2">
        <v>82852</v>
      </c>
      <c r="AN74" s="2">
        <v>85092</v>
      </c>
      <c r="AO74" s="2">
        <v>84542</v>
      </c>
      <c r="AP74" s="2">
        <v>86377</v>
      </c>
      <c r="AQ74" s="2">
        <v>87178</v>
      </c>
      <c r="AR74" s="2">
        <v>88520</v>
      </c>
      <c r="AS74" s="2">
        <v>89977</v>
      </c>
      <c r="AT74" s="2">
        <v>86974</v>
      </c>
      <c r="AU74" s="2">
        <v>84861</v>
      </c>
      <c r="AV74" s="2">
        <v>82325</v>
      </c>
      <c r="AW74" s="2">
        <v>81355</v>
      </c>
      <c r="AX74" s="2">
        <v>81056</v>
      </c>
      <c r="AY74" s="2">
        <v>81711</v>
      </c>
      <c r="AZ74" s="2">
        <v>80034</v>
      </c>
      <c r="BA74" s="2">
        <v>77712</v>
      </c>
      <c r="BB74" s="2">
        <v>74718</v>
      </c>
      <c r="BC74" s="2">
        <v>73118</v>
      </c>
      <c r="BD74" s="2">
        <v>71289</v>
      </c>
      <c r="BE74" s="2">
        <v>73324</v>
      </c>
      <c r="BF74" s="2">
        <v>75352</v>
      </c>
      <c r="BG74" s="2">
        <v>77078</v>
      </c>
      <c r="BH74" s="2">
        <v>78395</v>
      </c>
      <c r="BI74" s="2">
        <v>78994</v>
      </c>
      <c r="BJ74" s="2">
        <v>79032</v>
      </c>
      <c r="BK74" s="2">
        <v>77901</v>
      </c>
      <c r="BL74" s="2">
        <v>76894</v>
      </c>
      <c r="BM74" s="2">
        <v>75548</v>
      </c>
      <c r="BN74" s="2">
        <v>74541</v>
      </c>
      <c r="BO74" s="2">
        <v>76206</v>
      </c>
      <c r="BP74" s="2">
        <v>76644</v>
      </c>
      <c r="BQ74" s="2">
        <v>77747</v>
      </c>
      <c r="BR74" s="2">
        <v>78501</v>
      </c>
      <c r="BS74" s="2">
        <v>80843</v>
      </c>
      <c r="BT74" s="2">
        <v>81770</v>
      </c>
      <c r="BU74" s="2">
        <v>81434</v>
      </c>
      <c r="BV74" s="2">
        <v>79942</v>
      </c>
      <c r="BW74" s="2">
        <v>77291</v>
      </c>
      <c r="BX74" s="2">
        <v>77103</v>
      </c>
      <c r="BY74" s="2">
        <v>77115</v>
      </c>
      <c r="BZ74" s="2">
        <v>77376</v>
      </c>
      <c r="CA74" s="2">
        <v>76208</v>
      </c>
      <c r="CB74" s="2">
        <v>75438</v>
      </c>
      <c r="CC74" s="2">
        <v>75971</v>
      </c>
      <c r="CD74" s="2">
        <v>74849</v>
      </c>
    </row>
    <row r="75" spans="1:82" x14ac:dyDescent="0.25">
      <c r="A75" s="2" t="str">
        <f>"70 jaar"</f>
        <v>70 jaar</v>
      </c>
      <c r="B75" s="2">
        <v>53062</v>
      </c>
      <c r="C75" s="2">
        <v>53174</v>
      </c>
      <c r="D75" s="2">
        <v>52908</v>
      </c>
      <c r="E75" s="2">
        <v>55320</v>
      </c>
      <c r="F75" s="2">
        <v>55038</v>
      </c>
      <c r="G75" s="2">
        <v>55657</v>
      </c>
      <c r="H75" s="2">
        <v>55298</v>
      </c>
      <c r="I75" s="2">
        <v>54618</v>
      </c>
      <c r="J75" s="2">
        <v>56024</v>
      </c>
      <c r="K75" s="2">
        <v>56872</v>
      </c>
      <c r="L75" s="2">
        <v>60751</v>
      </c>
      <c r="M75" s="2">
        <v>60868</v>
      </c>
      <c r="N75" s="2">
        <v>60651</v>
      </c>
      <c r="O75" s="2">
        <v>58684</v>
      </c>
      <c r="P75" s="2">
        <v>58570</v>
      </c>
      <c r="Q75" s="2">
        <v>57511</v>
      </c>
      <c r="R75" s="2">
        <v>57632</v>
      </c>
      <c r="S75" s="2">
        <v>59079</v>
      </c>
      <c r="T75" s="2">
        <v>60892</v>
      </c>
      <c r="U75" s="2">
        <v>59048</v>
      </c>
      <c r="V75" s="2">
        <v>53573</v>
      </c>
      <c r="W75" s="2">
        <v>48307</v>
      </c>
      <c r="X75" s="2">
        <v>52940</v>
      </c>
      <c r="Y75" s="2">
        <v>60086</v>
      </c>
      <c r="Z75" s="2">
        <v>62500</v>
      </c>
      <c r="AA75" s="2">
        <v>62651</v>
      </c>
      <c r="AB75" s="2">
        <v>70171</v>
      </c>
      <c r="AC75" s="2">
        <v>68814</v>
      </c>
      <c r="AD75" s="2">
        <v>69679</v>
      </c>
      <c r="AE75" s="2">
        <v>69368</v>
      </c>
      <c r="AF75" s="2">
        <v>69341</v>
      </c>
      <c r="AG75" s="2">
        <v>69559</v>
      </c>
      <c r="AH75" s="2">
        <v>72825</v>
      </c>
      <c r="AI75" s="2">
        <v>73183</v>
      </c>
      <c r="AJ75" s="2">
        <v>75492</v>
      </c>
      <c r="AK75" s="2">
        <v>77348</v>
      </c>
      <c r="AL75" s="2">
        <v>78587</v>
      </c>
      <c r="AM75" s="2">
        <v>80356</v>
      </c>
      <c r="AN75" s="2">
        <v>81921</v>
      </c>
      <c r="AO75" s="2">
        <v>84149</v>
      </c>
      <c r="AP75" s="2">
        <v>83620</v>
      </c>
      <c r="AQ75" s="2">
        <v>85460</v>
      </c>
      <c r="AR75" s="2">
        <v>86268</v>
      </c>
      <c r="AS75" s="2">
        <v>87615</v>
      </c>
      <c r="AT75" s="2">
        <v>89073</v>
      </c>
      <c r="AU75" s="2">
        <v>86114</v>
      </c>
      <c r="AV75" s="2">
        <v>84030</v>
      </c>
      <c r="AW75" s="2">
        <v>81528</v>
      </c>
      <c r="AX75" s="2">
        <v>80574</v>
      </c>
      <c r="AY75" s="2">
        <v>80294</v>
      </c>
      <c r="AZ75" s="2">
        <v>80956</v>
      </c>
      <c r="BA75" s="2">
        <v>79306</v>
      </c>
      <c r="BB75" s="2">
        <v>77014</v>
      </c>
      <c r="BC75" s="2">
        <v>74054</v>
      </c>
      <c r="BD75" s="2">
        <v>72480</v>
      </c>
      <c r="BE75" s="2">
        <v>70675</v>
      </c>
      <c r="BF75" s="2">
        <v>72709</v>
      </c>
      <c r="BG75" s="2">
        <v>74728</v>
      </c>
      <c r="BH75" s="2">
        <v>76447</v>
      </c>
      <c r="BI75" s="2">
        <v>77761</v>
      </c>
      <c r="BJ75" s="2">
        <v>78375</v>
      </c>
      <c r="BK75" s="2">
        <v>78425</v>
      </c>
      <c r="BL75" s="2">
        <v>77307</v>
      </c>
      <c r="BM75" s="2">
        <v>76309</v>
      </c>
      <c r="BN75" s="2">
        <v>74983</v>
      </c>
      <c r="BO75" s="2">
        <v>73990</v>
      </c>
      <c r="BP75" s="2">
        <v>75655</v>
      </c>
      <c r="BQ75" s="2">
        <v>76093</v>
      </c>
      <c r="BR75" s="2">
        <v>77201</v>
      </c>
      <c r="BS75" s="2">
        <v>77957</v>
      </c>
      <c r="BT75" s="2">
        <v>80297</v>
      </c>
      <c r="BU75" s="2">
        <v>81228</v>
      </c>
      <c r="BV75" s="2">
        <v>80904</v>
      </c>
      <c r="BW75" s="2">
        <v>79426</v>
      </c>
      <c r="BX75" s="2">
        <v>76791</v>
      </c>
      <c r="BY75" s="2">
        <v>76615</v>
      </c>
      <c r="BZ75" s="2">
        <v>76633</v>
      </c>
      <c r="CA75" s="2">
        <v>76898</v>
      </c>
      <c r="CB75" s="2">
        <v>75749</v>
      </c>
      <c r="CC75" s="2">
        <v>74989</v>
      </c>
      <c r="CD75" s="2">
        <v>75523</v>
      </c>
    </row>
    <row r="76" spans="1:82" x14ac:dyDescent="0.25">
      <c r="A76" s="2" t="str">
        <f>"71 jaar"</f>
        <v>71 jaar</v>
      </c>
      <c r="B76" s="2">
        <v>40217</v>
      </c>
      <c r="C76" s="2">
        <v>51719</v>
      </c>
      <c r="D76" s="2">
        <v>51919</v>
      </c>
      <c r="E76" s="2">
        <v>51593</v>
      </c>
      <c r="F76" s="2">
        <v>53886</v>
      </c>
      <c r="G76" s="2">
        <v>53741</v>
      </c>
      <c r="H76" s="2">
        <v>54344</v>
      </c>
      <c r="I76" s="2">
        <v>54024</v>
      </c>
      <c r="J76" s="2">
        <v>53385</v>
      </c>
      <c r="K76" s="2">
        <v>54765</v>
      </c>
      <c r="L76" s="2">
        <v>55631</v>
      </c>
      <c r="M76" s="2">
        <v>59484</v>
      </c>
      <c r="N76" s="2">
        <v>59683</v>
      </c>
      <c r="O76" s="2">
        <v>59490</v>
      </c>
      <c r="P76" s="2">
        <v>57616</v>
      </c>
      <c r="Q76" s="2">
        <v>57516</v>
      </c>
      <c r="R76" s="2">
        <v>56564</v>
      </c>
      <c r="S76" s="2">
        <v>56702</v>
      </c>
      <c r="T76" s="2">
        <v>58162</v>
      </c>
      <c r="U76" s="2">
        <v>59951</v>
      </c>
      <c r="V76" s="2">
        <v>58076</v>
      </c>
      <c r="W76" s="2">
        <v>52722</v>
      </c>
      <c r="X76" s="2">
        <v>47454</v>
      </c>
      <c r="Y76" s="2">
        <v>52048</v>
      </c>
      <c r="Z76" s="2">
        <v>59096</v>
      </c>
      <c r="AA76" s="2">
        <v>61583</v>
      </c>
      <c r="AB76" s="2">
        <v>61730</v>
      </c>
      <c r="AC76" s="2">
        <v>69115</v>
      </c>
      <c r="AD76" s="2">
        <v>67779</v>
      </c>
      <c r="AE76" s="2">
        <v>68660</v>
      </c>
      <c r="AF76" s="2">
        <v>68369</v>
      </c>
      <c r="AG76" s="2">
        <v>68366</v>
      </c>
      <c r="AH76" s="2">
        <v>68607</v>
      </c>
      <c r="AI76" s="2">
        <v>71849</v>
      </c>
      <c r="AJ76" s="2">
        <v>72228</v>
      </c>
      <c r="AK76" s="2">
        <v>74520</v>
      </c>
      <c r="AL76" s="2">
        <v>76374</v>
      </c>
      <c r="AM76" s="2">
        <v>77623</v>
      </c>
      <c r="AN76" s="2">
        <v>79392</v>
      </c>
      <c r="AO76" s="2">
        <v>80958</v>
      </c>
      <c r="AP76" s="2">
        <v>83176</v>
      </c>
      <c r="AQ76" s="2">
        <v>82672</v>
      </c>
      <c r="AR76" s="2">
        <v>84516</v>
      </c>
      <c r="AS76" s="2">
        <v>85332</v>
      </c>
      <c r="AT76" s="2">
        <v>86683</v>
      </c>
      <c r="AU76" s="2">
        <v>88147</v>
      </c>
      <c r="AV76" s="2">
        <v>85235</v>
      </c>
      <c r="AW76" s="2">
        <v>83184</v>
      </c>
      <c r="AX76" s="2">
        <v>80719</v>
      </c>
      <c r="AY76" s="2">
        <v>79783</v>
      </c>
      <c r="AZ76" s="2">
        <v>79517</v>
      </c>
      <c r="BA76" s="2">
        <v>80186</v>
      </c>
      <c r="BB76" s="2">
        <v>78565</v>
      </c>
      <c r="BC76" s="2">
        <v>76301</v>
      </c>
      <c r="BD76" s="2">
        <v>73381</v>
      </c>
      <c r="BE76" s="2">
        <v>71831</v>
      </c>
      <c r="BF76" s="2">
        <v>70061</v>
      </c>
      <c r="BG76" s="2">
        <v>72087</v>
      </c>
      <c r="BH76" s="2">
        <v>74101</v>
      </c>
      <c r="BI76" s="2">
        <v>75822</v>
      </c>
      <c r="BJ76" s="2">
        <v>77140</v>
      </c>
      <c r="BK76" s="2">
        <v>77754</v>
      </c>
      <c r="BL76" s="2">
        <v>77817</v>
      </c>
      <c r="BM76" s="2">
        <v>76717</v>
      </c>
      <c r="BN76" s="2">
        <v>75730</v>
      </c>
      <c r="BO76" s="2">
        <v>74422</v>
      </c>
      <c r="BP76" s="2">
        <v>73446</v>
      </c>
      <c r="BQ76" s="2">
        <v>75105</v>
      </c>
      <c r="BR76" s="2">
        <v>75553</v>
      </c>
      <c r="BS76" s="2">
        <v>76665</v>
      </c>
      <c r="BT76" s="2">
        <v>77429</v>
      </c>
      <c r="BU76" s="2">
        <v>79765</v>
      </c>
      <c r="BV76" s="2">
        <v>80701</v>
      </c>
      <c r="BW76" s="2">
        <v>80385</v>
      </c>
      <c r="BX76" s="2">
        <v>78920</v>
      </c>
      <c r="BY76" s="2">
        <v>76307</v>
      </c>
      <c r="BZ76" s="2">
        <v>76140</v>
      </c>
      <c r="CA76" s="2">
        <v>76168</v>
      </c>
      <c r="CB76" s="2">
        <v>76440</v>
      </c>
      <c r="CC76" s="2">
        <v>75306</v>
      </c>
      <c r="CD76" s="2">
        <v>74558</v>
      </c>
    </row>
    <row r="77" spans="1:82" x14ac:dyDescent="0.25">
      <c r="A77" s="2" t="str">
        <f>"72 jaar"</f>
        <v>72 jaar</v>
      </c>
      <c r="B77" s="2">
        <v>27216</v>
      </c>
      <c r="C77" s="2">
        <v>39046</v>
      </c>
      <c r="D77" s="2">
        <v>50237</v>
      </c>
      <c r="E77" s="2">
        <v>50434</v>
      </c>
      <c r="F77" s="2">
        <v>50159</v>
      </c>
      <c r="G77" s="2">
        <v>52437</v>
      </c>
      <c r="H77" s="2">
        <v>52365</v>
      </c>
      <c r="I77" s="2">
        <v>52933</v>
      </c>
      <c r="J77" s="2">
        <v>52623</v>
      </c>
      <c r="K77" s="2">
        <v>52113</v>
      </c>
      <c r="L77" s="2">
        <v>53416</v>
      </c>
      <c r="M77" s="2">
        <v>54414</v>
      </c>
      <c r="N77" s="2">
        <v>58268</v>
      </c>
      <c r="O77" s="2">
        <v>58374</v>
      </c>
      <c r="P77" s="2">
        <v>58323</v>
      </c>
      <c r="Q77" s="2">
        <v>56436</v>
      </c>
      <c r="R77" s="2">
        <v>56412</v>
      </c>
      <c r="S77" s="2">
        <v>55588</v>
      </c>
      <c r="T77" s="2">
        <v>55595</v>
      </c>
      <c r="U77" s="2">
        <v>57060</v>
      </c>
      <c r="V77" s="2">
        <v>58831</v>
      </c>
      <c r="W77" s="2">
        <v>57000</v>
      </c>
      <c r="X77" s="2">
        <v>51762</v>
      </c>
      <c r="Y77" s="2">
        <v>46611</v>
      </c>
      <c r="Z77" s="2">
        <v>51168</v>
      </c>
      <c r="AA77" s="2">
        <v>58099</v>
      </c>
      <c r="AB77" s="2">
        <v>60558</v>
      </c>
      <c r="AC77" s="2">
        <v>60698</v>
      </c>
      <c r="AD77" s="2">
        <v>67970</v>
      </c>
      <c r="AE77" s="2">
        <v>66680</v>
      </c>
      <c r="AF77" s="2">
        <v>67568</v>
      </c>
      <c r="AG77" s="2">
        <v>67301</v>
      </c>
      <c r="AH77" s="2">
        <v>67326</v>
      </c>
      <c r="AI77" s="2">
        <v>67593</v>
      </c>
      <c r="AJ77" s="2">
        <v>70806</v>
      </c>
      <c r="AK77" s="2">
        <v>71204</v>
      </c>
      <c r="AL77" s="2">
        <v>73478</v>
      </c>
      <c r="AM77" s="2">
        <v>75340</v>
      </c>
      <c r="AN77" s="2">
        <v>76588</v>
      </c>
      <c r="AO77" s="2">
        <v>78361</v>
      </c>
      <c r="AP77" s="2">
        <v>79936</v>
      </c>
      <c r="AQ77" s="2">
        <v>82147</v>
      </c>
      <c r="AR77" s="2">
        <v>81665</v>
      </c>
      <c r="AS77" s="2">
        <v>83517</v>
      </c>
      <c r="AT77" s="2">
        <v>84341</v>
      </c>
      <c r="AU77" s="2">
        <v>85701</v>
      </c>
      <c r="AV77" s="2">
        <v>87168</v>
      </c>
      <c r="AW77" s="2">
        <v>84310</v>
      </c>
      <c r="AX77" s="2">
        <v>82293</v>
      </c>
      <c r="AY77" s="2">
        <v>79869</v>
      </c>
      <c r="AZ77" s="2">
        <v>78961</v>
      </c>
      <c r="BA77" s="2">
        <v>78711</v>
      </c>
      <c r="BB77" s="2">
        <v>79386</v>
      </c>
      <c r="BC77" s="2">
        <v>77801</v>
      </c>
      <c r="BD77" s="2">
        <v>75561</v>
      </c>
      <c r="BE77" s="2">
        <v>72683</v>
      </c>
      <c r="BF77" s="2">
        <v>71160</v>
      </c>
      <c r="BG77" s="2">
        <v>69413</v>
      </c>
      <c r="BH77" s="2">
        <v>71438</v>
      </c>
      <c r="BI77" s="2">
        <v>73455</v>
      </c>
      <c r="BJ77" s="2">
        <v>75176</v>
      </c>
      <c r="BK77" s="2">
        <v>76491</v>
      </c>
      <c r="BL77" s="2">
        <v>77112</v>
      </c>
      <c r="BM77" s="2">
        <v>77181</v>
      </c>
      <c r="BN77" s="2">
        <v>76099</v>
      </c>
      <c r="BO77" s="2">
        <v>75136</v>
      </c>
      <c r="BP77" s="2">
        <v>73835</v>
      </c>
      <c r="BQ77" s="2">
        <v>72882</v>
      </c>
      <c r="BR77" s="2">
        <v>74539</v>
      </c>
      <c r="BS77" s="2">
        <v>74988</v>
      </c>
      <c r="BT77" s="2">
        <v>76102</v>
      </c>
      <c r="BU77" s="2">
        <v>76876</v>
      </c>
      <c r="BV77" s="2">
        <v>79209</v>
      </c>
      <c r="BW77" s="2">
        <v>80151</v>
      </c>
      <c r="BX77" s="2">
        <v>79850</v>
      </c>
      <c r="BY77" s="2">
        <v>78399</v>
      </c>
      <c r="BZ77" s="2">
        <v>75809</v>
      </c>
      <c r="CA77" s="2">
        <v>75647</v>
      </c>
      <c r="CB77" s="2">
        <v>75690</v>
      </c>
      <c r="CC77" s="2">
        <v>75967</v>
      </c>
      <c r="CD77" s="2">
        <v>74850</v>
      </c>
    </row>
    <row r="78" spans="1:82" x14ac:dyDescent="0.25">
      <c r="A78" s="2" t="str">
        <f>"73 jaar"</f>
        <v>73 jaar</v>
      </c>
      <c r="B78" s="2">
        <v>26382</v>
      </c>
      <c r="C78" s="2">
        <v>26310</v>
      </c>
      <c r="D78" s="2">
        <v>37793</v>
      </c>
      <c r="E78" s="2">
        <v>48667</v>
      </c>
      <c r="F78" s="2">
        <v>48958</v>
      </c>
      <c r="G78" s="2">
        <v>48650</v>
      </c>
      <c r="H78" s="2">
        <v>50901</v>
      </c>
      <c r="I78" s="2">
        <v>50906</v>
      </c>
      <c r="J78" s="2">
        <v>51491</v>
      </c>
      <c r="K78" s="2">
        <v>51176</v>
      </c>
      <c r="L78" s="2">
        <v>50709</v>
      </c>
      <c r="M78" s="2">
        <v>52043</v>
      </c>
      <c r="N78" s="2">
        <v>53014</v>
      </c>
      <c r="O78" s="2">
        <v>56949</v>
      </c>
      <c r="P78" s="2">
        <v>57041</v>
      </c>
      <c r="Q78" s="2">
        <v>57027</v>
      </c>
      <c r="R78" s="2">
        <v>55235</v>
      </c>
      <c r="S78" s="2">
        <v>55292</v>
      </c>
      <c r="T78" s="2">
        <v>54468</v>
      </c>
      <c r="U78" s="2">
        <v>54473</v>
      </c>
      <c r="V78" s="2">
        <v>55978</v>
      </c>
      <c r="W78" s="2">
        <v>57686</v>
      </c>
      <c r="X78" s="2">
        <v>55830</v>
      </c>
      <c r="Y78" s="2">
        <v>50665</v>
      </c>
      <c r="Z78" s="2">
        <v>45710</v>
      </c>
      <c r="AA78" s="2">
        <v>50139</v>
      </c>
      <c r="AB78" s="2">
        <v>56967</v>
      </c>
      <c r="AC78" s="2">
        <v>59401</v>
      </c>
      <c r="AD78" s="2">
        <v>59622</v>
      </c>
      <c r="AE78" s="2">
        <v>66797</v>
      </c>
      <c r="AF78" s="2">
        <v>65553</v>
      </c>
      <c r="AG78" s="2">
        <v>66456</v>
      </c>
      <c r="AH78" s="2">
        <v>66213</v>
      </c>
      <c r="AI78" s="2">
        <v>66272</v>
      </c>
      <c r="AJ78" s="2">
        <v>66556</v>
      </c>
      <c r="AK78" s="2">
        <v>69742</v>
      </c>
      <c r="AL78" s="2">
        <v>70162</v>
      </c>
      <c r="AM78" s="2">
        <v>72438</v>
      </c>
      <c r="AN78" s="2">
        <v>74296</v>
      </c>
      <c r="AO78" s="2">
        <v>75551</v>
      </c>
      <c r="AP78" s="2">
        <v>77326</v>
      </c>
      <c r="AQ78" s="2">
        <v>78907</v>
      </c>
      <c r="AR78" s="2">
        <v>81106</v>
      </c>
      <c r="AS78" s="2">
        <v>80652</v>
      </c>
      <c r="AT78" s="2">
        <v>82504</v>
      </c>
      <c r="AU78" s="2">
        <v>83347</v>
      </c>
      <c r="AV78" s="2">
        <v>84712</v>
      </c>
      <c r="AW78" s="2">
        <v>86179</v>
      </c>
      <c r="AX78" s="2">
        <v>83374</v>
      </c>
      <c r="AY78" s="2">
        <v>81399</v>
      </c>
      <c r="AZ78" s="2">
        <v>79018</v>
      </c>
      <c r="BA78" s="2">
        <v>78143</v>
      </c>
      <c r="BB78" s="2">
        <v>77909</v>
      </c>
      <c r="BC78" s="2">
        <v>78595</v>
      </c>
      <c r="BD78" s="2">
        <v>77041</v>
      </c>
      <c r="BE78" s="2">
        <v>74839</v>
      </c>
      <c r="BF78" s="2">
        <v>72003</v>
      </c>
      <c r="BG78" s="2">
        <v>70504</v>
      </c>
      <c r="BH78" s="2">
        <v>68791</v>
      </c>
      <c r="BI78" s="2">
        <v>70802</v>
      </c>
      <c r="BJ78" s="2">
        <v>72824</v>
      </c>
      <c r="BK78" s="2">
        <v>74541</v>
      </c>
      <c r="BL78" s="2">
        <v>75863</v>
      </c>
      <c r="BM78" s="2">
        <v>76488</v>
      </c>
      <c r="BN78" s="2">
        <v>76563</v>
      </c>
      <c r="BO78" s="2">
        <v>75506</v>
      </c>
      <c r="BP78" s="2">
        <v>74569</v>
      </c>
      <c r="BQ78" s="2">
        <v>73282</v>
      </c>
      <c r="BR78" s="2">
        <v>72354</v>
      </c>
      <c r="BS78" s="2">
        <v>74002</v>
      </c>
      <c r="BT78" s="2">
        <v>74461</v>
      </c>
      <c r="BU78" s="2">
        <v>75580</v>
      </c>
      <c r="BV78" s="2">
        <v>76358</v>
      </c>
      <c r="BW78" s="2">
        <v>78682</v>
      </c>
      <c r="BX78" s="2">
        <v>79634</v>
      </c>
      <c r="BY78" s="2">
        <v>79344</v>
      </c>
      <c r="BZ78" s="2">
        <v>77914</v>
      </c>
      <c r="CA78" s="2">
        <v>75346</v>
      </c>
      <c r="CB78" s="2">
        <v>75190</v>
      </c>
      <c r="CC78" s="2">
        <v>75246</v>
      </c>
      <c r="CD78" s="2">
        <v>75529</v>
      </c>
    </row>
    <row r="79" spans="1:82" x14ac:dyDescent="0.25">
      <c r="A79" s="2" t="str">
        <f>"74 jaar"</f>
        <v>74 jaar</v>
      </c>
      <c r="B79" s="2">
        <v>29432</v>
      </c>
      <c r="C79" s="2">
        <v>25434</v>
      </c>
      <c r="D79" s="2">
        <v>25401</v>
      </c>
      <c r="E79" s="2">
        <v>36456</v>
      </c>
      <c r="F79" s="2">
        <v>47079</v>
      </c>
      <c r="G79" s="2">
        <v>47406</v>
      </c>
      <c r="H79" s="2">
        <v>47050</v>
      </c>
      <c r="I79" s="2">
        <v>49326</v>
      </c>
      <c r="J79" s="2">
        <v>49290</v>
      </c>
      <c r="K79" s="2">
        <v>49941</v>
      </c>
      <c r="L79" s="2">
        <v>49640</v>
      </c>
      <c r="M79" s="2">
        <v>49281</v>
      </c>
      <c r="N79" s="2">
        <v>50693</v>
      </c>
      <c r="O79" s="2">
        <v>51578</v>
      </c>
      <c r="P79" s="2">
        <v>55450</v>
      </c>
      <c r="Q79" s="2">
        <v>55652</v>
      </c>
      <c r="R79" s="2">
        <v>55666</v>
      </c>
      <c r="S79" s="2">
        <v>53971</v>
      </c>
      <c r="T79" s="2">
        <v>54031</v>
      </c>
      <c r="U79" s="2">
        <v>53227</v>
      </c>
      <c r="V79" s="2">
        <v>53283</v>
      </c>
      <c r="W79" s="2">
        <v>54808</v>
      </c>
      <c r="X79" s="2">
        <v>56370</v>
      </c>
      <c r="Y79" s="2">
        <v>54581</v>
      </c>
      <c r="Z79" s="2">
        <v>49679</v>
      </c>
      <c r="AA79" s="2">
        <v>44757</v>
      </c>
      <c r="AB79" s="2">
        <v>49116</v>
      </c>
      <c r="AC79" s="2">
        <v>55858</v>
      </c>
      <c r="AD79" s="2">
        <v>58247</v>
      </c>
      <c r="AE79" s="2">
        <v>58493</v>
      </c>
      <c r="AF79" s="2">
        <v>65558</v>
      </c>
      <c r="AG79" s="2">
        <v>64365</v>
      </c>
      <c r="AH79" s="2">
        <v>65289</v>
      </c>
      <c r="AI79" s="2">
        <v>65069</v>
      </c>
      <c r="AJ79" s="2">
        <v>65161</v>
      </c>
      <c r="AK79" s="2">
        <v>65461</v>
      </c>
      <c r="AL79" s="2">
        <v>68620</v>
      </c>
      <c r="AM79" s="2">
        <v>69065</v>
      </c>
      <c r="AN79" s="2">
        <v>71336</v>
      </c>
      <c r="AO79" s="2">
        <v>73192</v>
      </c>
      <c r="AP79" s="2">
        <v>74463</v>
      </c>
      <c r="AQ79" s="2">
        <v>76232</v>
      </c>
      <c r="AR79" s="2">
        <v>77817</v>
      </c>
      <c r="AS79" s="2">
        <v>80013</v>
      </c>
      <c r="AT79" s="2">
        <v>79591</v>
      </c>
      <c r="AU79" s="2">
        <v>81444</v>
      </c>
      <c r="AV79" s="2">
        <v>82299</v>
      </c>
      <c r="AW79" s="2">
        <v>83671</v>
      </c>
      <c r="AX79" s="2">
        <v>85146</v>
      </c>
      <c r="AY79" s="2">
        <v>82394</v>
      </c>
      <c r="AZ79" s="2">
        <v>80464</v>
      </c>
      <c r="BA79" s="2">
        <v>78130</v>
      </c>
      <c r="BB79" s="2">
        <v>77280</v>
      </c>
      <c r="BC79" s="2">
        <v>77066</v>
      </c>
      <c r="BD79" s="2">
        <v>77760</v>
      </c>
      <c r="BE79" s="2">
        <v>76239</v>
      </c>
      <c r="BF79" s="2">
        <v>74076</v>
      </c>
      <c r="BG79" s="2">
        <v>71287</v>
      </c>
      <c r="BH79" s="2">
        <v>69813</v>
      </c>
      <c r="BI79" s="2">
        <v>68128</v>
      </c>
      <c r="BJ79" s="2">
        <v>70137</v>
      </c>
      <c r="BK79" s="2">
        <v>72159</v>
      </c>
      <c r="BL79" s="2">
        <v>73870</v>
      </c>
      <c r="BM79" s="2">
        <v>75197</v>
      </c>
      <c r="BN79" s="2">
        <v>75833</v>
      </c>
      <c r="BO79" s="2">
        <v>75915</v>
      </c>
      <c r="BP79" s="2">
        <v>74881</v>
      </c>
      <c r="BQ79" s="2">
        <v>73967</v>
      </c>
      <c r="BR79" s="2">
        <v>72700</v>
      </c>
      <c r="BS79" s="2">
        <v>71789</v>
      </c>
      <c r="BT79" s="2">
        <v>73435</v>
      </c>
      <c r="BU79" s="2">
        <v>73905</v>
      </c>
      <c r="BV79" s="2">
        <v>75023</v>
      </c>
      <c r="BW79" s="2">
        <v>75809</v>
      </c>
      <c r="BX79" s="2">
        <v>78131</v>
      </c>
      <c r="BY79" s="2">
        <v>79093</v>
      </c>
      <c r="BZ79" s="2">
        <v>78812</v>
      </c>
      <c r="CA79" s="2">
        <v>77406</v>
      </c>
      <c r="CB79" s="2">
        <v>74857</v>
      </c>
      <c r="CC79" s="2">
        <v>74707</v>
      </c>
      <c r="CD79" s="2">
        <v>74767</v>
      </c>
    </row>
    <row r="80" spans="1:82" x14ac:dyDescent="0.25">
      <c r="A80" s="2" t="str">
        <f>"75 jaar"</f>
        <v>75 jaar</v>
      </c>
      <c r="B80" s="2">
        <v>34340</v>
      </c>
      <c r="C80" s="2">
        <v>28257</v>
      </c>
      <c r="D80" s="2">
        <v>24437</v>
      </c>
      <c r="E80" s="2">
        <v>24405</v>
      </c>
      <c r="F80" s="2">
        <v>35071</v>
      </c>
      <c r="G80" s="2">
        <v>45323</v>
      </c>
      <c r="H80" s="2">
        <v>45692</v>
      </c>
      <c r="I80" s="2">
        <v>45429</v>
      </c>
      <c r="J80" s="2">
        <v>47660</v>
      </c>
      <c r="K80" s="2">
        <v>47619</v>
      </c>
      <c r="L80" s="2">
        <v>48296</v>
      </c>
      <c r="M80" s="2">
        <v>48068</v>
      </c>
      <c r="N80" s="2">
        <v>47730</v>
      </c>
      <c r="O80" s="2">
        <v>49107</v>
      </c>
      <c r="P80" s="2">
        <v>50130</v>
      </c>
      <c r="Q80" s="2">
        <v>53908</v>
      </c>
      <c r="R80" s="2">
        <v>54155</v>
      </c>
      <c r="S80" s="2">
        <v>54192</v>
      </c>
      <c r="T80" s="2">
        <v>52620</v>
      </c>
      <c r="U80" s="2">
        <v>52744</v>
      </c>
      <c r="V80" s="2">
        <v>51917</v>
      </c>
      <c r="W80" s="2">
        <v>52072</v>
      </c>
      <c r="X80" s="2">
        <v>53507</v>
      </c>
      <c r="Y80" s="2">
        <v>55048</v>
      </c>
      <c r="Z80" s="2">
        <v>53334</v>
      </c>
      <c r="AA80" s="2">
        <v>48569</v>
      </c>
      <c r="AB80" s="2">
        <v>43735</v>
      </c>
      <c r="AC80" s="2">
        <v>48075</v>
      </c>
      <c r="AD80" s="2">
        <v>54660</v>
      </c>
      <c r="AE80" s="2">
        <v>57031</v>
      </c>
      <c r="AF80" s="2">
        <v>57301</v>
      </c>
      <c r="AG80" s="2">
        <v>64255</v>
      </c>
      <c r="AH80" s="2">
        <v>63113</v>
      </c>
      <c r="AI80" s="2">
        <v>64051</v>
      </c>
      <c r="AJ80" s="2">
        <v>63858</v>
      </c>
      <c r="AK80" s="2">
        <v>63985</v>
      </c>
      <c r="AL80" s="2">
        <v>64312</v>
      </c>
      <c r="AM80" s="2">
        <v>67439</v>
      </c>
      <c r="AN80" s="2">
        <v>67911</v>
      </c>
      <c r="AO80" s="2">
        <v>70172</v>
      </c>
      <c r="AP80" s="2">
        <v>72032</v>
      </c>
      <c r="AQ80" s="2">
        <v>73306</v>
      </c>
      <c r="AR80" s="2">
        <v>75078</v>
      </c>
      <c r="AS80" s="2">
        <v>76663</v>
      </c>
      <c r="AT80" s="2">
        <v>78871</v>
      </c>
      <c r="AU80" s="2">
        <v>78470</v>
      </c>
      <c r="AV80" s="2">
        <v>80331</v>
      </c>
      <c r="AW80" s="2">
        <v>81198</v>
      </c>
      <c r="AX80" s="2">
        <v>82565</v>
      </c>
      <c r="AY80" s="2">
        <v>84060</v>
      </c>
      <c r="AZ80" s="2">
        <v>81352</v>
      </c>
      <c r="BA80" s="2">
        <v>79464</v>
      </c>
      <c r="BB80" s="2">
        <v>77175</v>
      </c>
      <c r="BC80" s="2">
        <v>76360</v>
      </c>
      <c r="BD80" s="2">
        <v>76169</v>
      </c>
      <c r="BE80" s="2">
        <v>76879</v>
      </c>
      <c r="BF80" s="2">
        <v>75389</v>
      </c>
      <c r="BG80" s="2">
        <v>73266</v>
      </c>
      <c r="BH80" s="2">
        <v>70520</v>
      </c>
      <c r="BI80" s="2">
        <v>69079</v>
      </c>
      <c r="BJ80" s="2">
        <v>67422</v>
      </c>
      <c r="BK80" s="2">
        <v>69431</v>
      </c>
      <c r="BL80" s="2">
        <v>71450</v>
      </c>
      <c r="BM80" s="2">
        <v>73166</v>
      </c>
      <c r="BN80" s="2">
        <v>74500</v>
      </c>
      <c r="BO80" s="2">
        <v>75146</v>
      </c>
      <c r="BP80" s="2">
        <v>75236</v>
      </c>
      <c r="BQ80" s="2">
        <v>74228</v>
      </c>
      <c r="BR80" s="2">
        <v>73329</v>
      </c>
      <c r="BS80" s="2">
        <v>72089</v>
      </c>
      <c r="BT80" s="2">
        <v>71191</v>
      </c>
      <c r="BU80" s="2">
        <v>72837</v>
      </c>
      <c r="BV80" s="2">
        <v>73320</v>
      </c>
      <c r="BW80" s="2">
        <v>74440</v>
      </c>
      <c r="BX80" s="2">
        <v>75233</v>
      </c>
      <c r="BY80" s="2">
        <v>77553</v>
      </c>
      <c r="BZ80" s="2">
        <v>78523</v>
      </c>
      <c r="CA80" s="2">
        <v>78254</v>
      </c>
      <c r="CB80" s="2">
        <v>76868</v>
      </c>
      <c r="CC80" s="2">
        <v>74345</v>
      </c>
      <c r="CD80" s="2">
        <v>74207</v>
      </c>
    </row>
    <row r="81" spans="1:82" x14ac:dyDescent="0.25">
      <c r="A81" s="2" t="str">
        <f>"76 jaar"</f>
        <v>76 jaar</v>
      </c>
      <c r="B81" s="2">
        <v>37904</v>
      </c>
      <c r="C81" s="2">
        <v>32838</v>
      </c>
      <c r="D81" s="2">
        <v>27010</v>
      </c>
      <c r="E81" s="2">
        <v>23360</v>
      </c>
      <c r="F81" s="2">
        <v>23359</v>
      </c>
      <c r="G81" s="2">
        <v>33588</v>
      </c>
      <c r="H81" s="2">
        <v>43552</v>
      </c>
      <c r="I81" s="2">
        <v>43924</v>
      </c>
      <c r="J81" s="2">
        <v>43700</v>
      </c>
      <c r="K81" s="2">
        <v>45851</v>
      </c>
      <c r="L81" s="2">
        <v>45886</v>
      </c>
      <c r="M81" s="2">
        <v>46646</v>
      </c>
      <c r="N81" s="2">
        <v>46400</v>
      </c>
      <c r="O81" s="2">
        <v>46154</v>
      </c>
      <c r="P81" s="2">
        <v>47531</v>
      </c>
      <c r="Q81" s="2">
        <v>48587</v>
      </c>
      <c r="R81" s="2">
        <v>52240</v>
      </c>
      <c r="S81" s="2">
        <v>52617</v>
      </c>
      <c r="T81" s="2">
        <v>52640</v>
      </c>
      <c r="U81" s="2">
        <v>51147</v>
      </c>
      <c r="V81" s="2">
        <v>51361</v>
      </c>
      <c r="W81" s="2">
        <v>50591</v>
      </c>
      <c r="X81" s="2">
        <v>50693</v>
      </c>
      <c r="Y81" s="2">
        <v>52074</v>
      </c>
      <c r="Z81" s="2">
        <v>53699</v>
      </c>
      <c r="AA81" s="2">
        <v>52000</v>
      </c>
      <c r="AB81" s="2">
        <v>47342</v>
      </c>
      <c r="AC81" s="2">
        <v>42620</v>
      </c>
      <c r="AD81" s="2">
        <v>46934</v>
      </c>
      <c r="AE81" s="2">
        <v>53383</v>
      </c>
      <c r="AF81" s="2">
        <v>55732</v>
      </c>
      <c r="AG81" s="2">
        <v>56035</v>
      </c>
      <c r="AH81" s="2">
        <v>62849</v>
      </c>
      <c r="AI81" s="2">
        <v>61767</v>
      </c>
      <c r="AJ81" s="2">
        <v>62722</v>
      </c>
      <c r="AK81" s="2">
        <v>62568</v>
      </c>
      <c r="AL81" s="2">
        <v>62722</v>
      </c>
      <c r="AM81" s="2">
        <v>63071</v>
      </c>
      <c r="AN81" s="2">
        <v>66177</v>
      </c>
      <c r="AO81" s="2">
        <v>66665</v>
      </c>
      <c r="AP81" s="2">
        <v>68922</v>
      </c>
      <c r="AQ81" s="2">
        <v>70777</v>
      </c>
      <c r="AR81" s="2">
        <v>72063</v>
      </c>
      <c r="AS81" s="2">
        <v>73835</v>
      </c>
      <c r="AT81" s="2">
        <v>75420</v>
      </c>
      <c r="AU81" s="2">
        <v>77623</v>
      </c>
      <c r="AV81" s="2">
        <v>77253</v>
      </c>
      <c r="AW81" s="2">
        <v>79122</v>
      </c>
      <c r="AX81" s="2">
        <v>80003</v>
      </c>
      <c r="AY81" s="2">
        <v>81374</v>
      </c>
      <c r="AZ81" s="2">
        <v>82878</v>
      </c>
      <c r="BA81" s="2">
        <v>80231</v>
      </c>
      <c r="BB81" s="2">
        <v>78388</v>
      </c>
      <c r="BC81" s="2">
        <v>76149</v>
      </c>
      <c r="BD81" s="2">
        <v>75364</v>
      </c>
      <c r="BE81" s="2">
        <v>75198</v>
      </c>
      <c r="BF81" s="2">
        <v>75928</v>
      </c>
      <c r="BG81" s="2">
        <v>74468</v>
      </c>
      <c r="BH81" s="2">
        <v>72390</v>
      </c>
      <c r="BI81" s="2">
        <v>69692</v>
      </c>
      <c r="BJ81" s="2">
        <v>68282</v>
      </c>
      <c r="BK81" s="2">
        <v>66659</v>
      </c>
      <c r="BL81" s="2">
        <v>68669</v>
      </c>
      <c r="BM81" s="2">
        <v>70685</v>
      </c>
      <c r="BN81" s="2">
        <v>72399</v>
      </c>
      <c r="BO81" s="2">
        <v>73738</v>
      </c>
      <c r="BP81" s="2">
        <v>74395</v>
      </c>
      <c r="BQ81" s="2">
        <v>74495</v>
      </c>
      <c r="BR81" s="2">
        <v>73513</v>
      </c>
      <c r="BS81" s="2">
        <v>72641</v>
      </c>
      <c r="BT81" s="2">
        <v>71419</v>
      </c>
      <c r="BU81" s="2">
        <v>70546</v>
      </c>
      <c r="BV81" s="2">
        <v>72189</v>
      </c>
      <c r="BW81" s="2">
        <v>72681</v>
      </c>
      <c r="BX81" s="2">
        <v>73806</v>
      </c>
      <c r="BY81" s="2">
        <v>74607</v>
      </c>
      <c r="BZ81" s="2">
        <v>76922</v>
      </c>
      <c r="CA81" s="2">
        <v>77896</v>
      </c>
      <c r="CB81" s="2">
        <v>77646</v>
      </c>
      <c r="CC81" s="2">
        <v>76278</v>
      </c>
      <c r="CD81" s="2">
        <v>73781</v>
      </c>
    </row>
    <row r="82" spans="1:82" x14ac:dyDescent="0.25">
      <c r="A82" s="2" t="str">
        <f>"77 jaar"</f>
        <v>77 jaar</v>
      </c>
      <c r="B82" s="2">
        <v>36338</v>
      </c>
      <c r="C82" s="2">
        <v>36115</v>
      </c>
      <c r="D82" s="2">
        <v>31262</v>
      </c>
      <c r="E82" s="2">
        <v>25720</v>
      </c>
      <c r="F82" s="2">
        <v>22317</v>
      </c>
      <c r="G82" s="2">
        <v>22284</v>
      </c>
      <c r="H82" s="2">
        <v>32087</v>
      </c>
      <c r="I82" s="2">
        <v>41709</v>
      </c>
      <c r="J82" s="2">
        <v>42063</v>
      </c>
      <c r="K82" s="2">
        <v>41925</v>
      </c>
      <c r="L82" s="2">
        <v>43989</v>
      </c>
      <c r="M82" s="2">
        <v>44076</v>
      </c>
      <c r="N82" s="2">
        <v>44834</v>
      </c>
      <c r="O82" s="2">
        <v>44574</v>
      </c>
      <c r="P82" s="2">
        <v>44495</v>
      </c>
      <c r="Q82" s="2">
        <v>45883</v>
      </c>
      <c r="R82" s="2">
        <v>46960</v>
      </c>
      <c r="S82" s="2">
        <v>50553</v>
      </c>
      <c r="T82" s="2">
        <v>50891</v>
      </c>
      <c r="U82" s="2">
        <v>50971</v>
      </c>
      <c r="V82" s="2">
        <v>49557</v>
      </c>
      <c r="W82" s="2">
        <v>49851</v>
      </c>
      <c r="X82" s="2">
        <v>49073</v>
      </c>
      <c r="Y82" s="2">
        <v>49185</v>
      </c>
      <c r="Z82" s="2">
        <v>50687</v>
      </c>
      <c r="AA82" s="2">
        <v>52144</v>
      </c>
      <c r="AB82" s="2">
        <v>50536</v>
      </c>
      <c r="AC82" s="2">
        <v>46047</v>
      </c>
      <c r="AD82" s="2">
        <v>41512</v>
      </c>
      <c r="AE82" s="2">
        <v>45727</v>
      </c>
      <c r="AF82" s="2">
        <v>52059</v>
      </c>
      <c r="AG82" s="2">
        <v>54369</v>
      </c>
      <c r="AH82" s="2">
        <v>54714</v>
      </c>
      <c r="AI82" s="2">
        <v>61391</v>
      </c>
      <c r="AJ82" s="2">
        <v>60376</v>
      </c>
      <c r="AK82" s="2">
        <v>61346</v>
      </c>
      <c r="AL82" s="2">
        <v>61226</v>
      </c>
      <c r="AM82" s="2">
        <v>61413</v>
      </c>
      <c r="AN82" s="2">
        <v>61788</v>
      </c>
      <c r="AO82" s="2">
        <v>64864</v>
      </c>
      <c r="AP82" s="2">
        <v>65376</v>
      </c>
      <c r="AQ82" s="2">
        <v>67624</v>
      </c>
      <c r="AR82" s="2">
        <v>69470</v>
      </c>
      <c r="AS82" s="2">
        <v>70772</v>
      </c>
      <c r="AT82" s="2">
        <v>72543</v>
      </c>
      <c r="AU82" s="2">
        <v>74128</v>
      </c>
      <c r="AV82" s="2">
        <v>76333</v>
      </c>
      <c r="AW82" s="2">
        <v>76000</v>
      </c>
      <c r="AX82" s="2">
        <v>77870</v>
      </c>
      <c r="AY82" s="2">
        <v>78767</v>
      </c>
      <c r="AZ82" s="2">
        <v>80137</v>
      </c>
      <c r="BA82" s="2">
        <v>81653</v>
      </c>
      <c r="BB82" s="2">
        <v>79073</v>
      </c>
      <c r="BC82" s="2">
        <v>77286</v>
      </c>
      <c r="BD82" s="2">
        <v>75096</v>
      </c>
      <c r="BE82" s="2">
        <v>74344</v>
      </c>
      <c r="BF82" s="2">
        <v>74200</v>
      </c>
      <c r="BG82" s="2">
        <v>74953</v>
      </c>
      <c r="BH82" s="2">
        <v>73532</v>
      </c>
      <c r="BI82" s="2">
        <v>71489</v>
      </c>
      <c r="BJ82" s="2">
        <v>68843</v>
      </c>
      <c r="BK82" s="2">
        <v>67473</v>
      </c>
      <c r="BL82" s="2">
        <v>65884</v>
      </c>
      <c r="BM82" s="2">
        <v>67887</v>
      </c>
      <c r="BN82" s="2">
        <v>69905</v>
      </c>
      <c r="BO82" s="2">
        <v>71622</v>
      </c>
      <c r="BP82" s="2">
        <v>72963</v>
      </c>
      <c r="BQ82" s="2">
        <v>73628</v>
      </c>
      <c r="BR82" s="2">
        <v>73744</v>
      </c>
      <c r="BS82" s="2">
        <v>72792</v>
      </c>
      <c r="BT82" s="2">
        <v>71945</v>
      </c>
      <c r="BU82" s="2">
        <v>70754</v>
      </c>
      <c r="BV82" s="2">
        <v>69896</v>
      </c>
      <c r="BW82" s="2">
        <v>71544</v>
      </c>
      <c r="BX82" s="2">
        <v>72045</v>
      </c>
      <c r="BY82" s="2">
        <v>73176</v>
      </c>
      <c r="BZ82" s="2">
        <v>73981</v>
      </c>
      <c r="CA82" s="2">
        <v>76293</v>
      </c>
      <c r="CB82" s="2">
        <v>77272</v>
      </c>
      <c r="CC82" s="2">
        <v>77034</v>
      </c>
      <c r="CD82" s="2">
        <v>75696</v>
      </c>
    </row>
    <row r="83" spans="1:82" x14ac:dyDescent="0.25">
      <c r="A83" s="2" t="str">
        <f>"78 jaar"</f>
        <v>78 jaar</v>
      </c>
      <c r="B83" s="2">
        <v>34142</v>
      </c>
      <c r="C83" s="2">
        <v>34428</v>
      </c>
      <c r="D83" s="2">
        <v>34198</v>
      </c>
      <c r="E83" s="2">
        <v>29600</v>
      </c>
      <c r="F83" s="2">
        <v>24446</v>
      </c>
      <c r="G83" s="2">
        <v>21133</v>
      </c>
      <c r="H83" s="2">
        <v>21145</v>
      </c>
      <c r="I83" s="2">
        <v>30512</v>
      </c>
      <c r="J83" s="2">
        <v>39723</v>
      </c>
      <c r="K83" s="2">
        <v>40147</v>
      </c>
      <c r="L83" s="2">
        <v>40096</v>
      </c>
      <c r="M83" s="2">
        <v>42024</v>
      </c>
      <c r="N83" s="2">
        <v>42067</v>
      </c>
      <c r="O83" s="2">
        <v>42921</v>
      </c>
      <c r="P83" s="2">
        <v>42693</v>
      </c>
      <c r="Q83" s="2">
        <v>42719</v>
      </c>
      <c r="R83" s="2">
        <v>44163</v>
      </c>
      <c r="S83" s="2">
        <v>45165</v>
      </c>
      <c r="T83" s="2">
        <v>48639</v>
      </c>
      <c r="U83" s="2">
        <v>49085</v>
      </c>
      <c r="V83" s="2">
        <v>49185</v>
      </c>
      <c r="W83" s="2">
        <v>47927</v>
      </c>
      <c r="X83" s="2">
        <v>48204</v>
      </c>
      <c r="Y83" s="2">
        <v>47399</v>
      </c>
      <c r="Z83" s="2">
        <v>47648</v>
      </c>
      <c r="AA83" s="2">
        <v>49112</v>
      </c>
      <c r="AB83" s="2">
        <v>50563</v>
      </c>
      <c r="AC83" s="2">
        <v>49033</v>
      </c>
      <c r="AD83" s="2">
        <v>44690</v>
      </c>
      <c r="AE83" s="2">
        <v>40320</v>
      </c>
      <c r="AF83" s="2">
        <v>44426</v>
      </c>
      <c r="AG83" s="2">
        <v>50627</v>
      </c>
      <c r="AH83" s="2">
        <v>52898</v>
      </c>
      <c r="AI83" s="2">
        <v>53275</v>
      </c>
      <c r="AJ83" s="2">
        <v>59794</v>
      </c>
      <c r="AK83" s="2">
        <v>58847</v>
      </c>
      <c r="AL83" s="2">
        <v>59831</v>
      </c>
      <c r="AM83" s="2">
        <v>59749</v>
      </c>
      <c r="AN83" s="2">
        <v>59967</v>
      </c>
      <c r="AO83" s="2">
        <v>60366</v>
      </c>
      <c r="AP83" s="2">
        <v>63414</v>
      </c>
      <c r="AQ83" s="2">
        <v>63951</v>
      </c>
      <c r="AR83" s="2">
        <v>66186</v>
      </c>
      <c r="AS83" s="2">
        <v>68029</v>
      </c>
      <c r="AT83" s="2">
        <v>69342</v>
      </c>
      <c r="AU83" s="2">
        <v>71113</v>
      </c>
      <c r="AV83" s="2">
        <v>72697</v>
      </c>
      <c r="AW83" s="2">
        <v>74894</v>
      </c>
      <c r="AX83" s="2">
        <v>74594</v>
      </c>
      <c r="AY83" s="2">
        <v>76469</v>
      </c>
      <c r="AZ83" s="2">
        <v>77380</v>
      </c>
      <c r="BA83" s="2">
        <v>78755</v>
      </c>
      <c r="BB83" s="2">
        <v>80287</v>
      </c>
      <c r="BC83" s="2">
        <v>77771</v>
      </c>
      <c r="BD83" s="2">
        <v>76043</v>
      </c>
      <c r="BE83" s="2">
        <v>73912</v>
      </c>
      <c r="BF83" s="2">
        <v>73194</v>
      </c>
      <c r="BG83" s="2">
        <v>73076</v>
      </c>
      <c r="BH83" s="2">
        <v>73851</v>
      </c>
      <c r="BI83" s="2">
        <v>72465</v>
      </c>
      <c r="BJ83" s="2">
        <v>70479</v>
      </c>
      <c r="BK83" s="2">
        <v>67882</v>
      </c>
      <c r="BL83" s="2">
        <v>66546</v>
      </c>
      <c r="BM83" s="2">
        <v>65000</v>
      </c>
      <c r="BN83" s="2">
        <v>66998</v>
      </c>
      <c r="BO83" s="2">
        <v>69010</v>
      </c>
      <c r="BP83" s="2">
        <v>70731</v>
      </c>
      <c r="BQ83" s="2">
        <v>72073</v>
      </c>
      <c r="BR83" s="2">
        <v>72754</v>
      </c>
      <c r="BS83" s="2">
        <v>72883</v>
      </c>
      <c r="BT83" s="2">
        <v>71967</v>
      </c>
      <c r="BU83" s="2">
        <v>71139</v>
      </c>
      <c r="BV83" s="2">
        <v>69980</v>
      </c>
      <c r="BW83" s="2">
        <v>69147</v>
      </c>
      <c r="BX83" s="2">
        <v>70794</v>
      </c>
      <c r="BY83" s="2">
        <v>71308</v>
      </c>
      <c r="BZ83" s="2">
        <v>72454</v>
      </c>
      <c r="CA83" s="2">
        <v>73259</v>
      </c>
      <c r="CB83" s="2">
        <v>75568</v>
      </c>
      <c r="CC83" s="2">
        <v>76545</v>
      </c>
      <c r="CD83" s="2">
        <v>76331</v>
      </c>
    </row>
    <row r="84" spans="1:82" x14ac:dyDescent="0.25">
      <c r="A84" s="2" t="str">
        <f>"79 jaar"</f>
        <v>79 jaar</v>
      </c>
      <c r="B84" s="2">
        <v>30305</v>
      </c>
      <c r="C84" s="2">
        <v>32070</v>
      </c>
      <c r="D84" s="2">
        <v>32370</v>
      </c>
      <c r="E84" s="2">
        <v>32137</v>
      </c>
      <c r="F84" s="2">
        <v>28014</v>
      </c>
      <c r="G84" s="2">
        <v>23033</v>
      </c>
      <c r="H84" s="2">
        <v>19998</v>
      </c>
      <c r="I84" s="2">
        <v>20001</v>
      </c>
      <c r="J84" s="2">
        <v>28898</v>
      </c>
      <c r="K84" s="2">
        <v>37620</v>
      </c>
      <c r="L84" s="2">
        <v>38126</v>
      </c>
      <c r="M84" s="2">
        <v>38167</v>
      </c>
      <c r="N84" s="2">
        <v>40037</v>
      </c>
      <c r="O84" s="2">
        <v>39947</v>
      </c>
      <c r="P84" s="2">
        <v>40949</v>
      </c>
      <c r="Q84" s="2">
        <v>40775</v>
      </c>
      <c r="R84" s="2">
        <v>40805</v>
      </c>
      <c r="S84" s="2">
        <v>42402</v>
      </c>
      <c r="T84" s="2">
        <v>43277</v>
      </c>
      <c r="U84" s="2">
        <v>46737</v>
      </c>
      <c r="V84" s="2">
        <v>47221</v>
      </c>
      <c r="W84" s="2">
        <v>47304</v>
      </c>
      <c r="X84" s="2">
        <v>46110</v>
      </c>
      <c r="Y84" s="2">
        <v>46406</v>
      </c>
      <c r="Z84" s="2">
        <v>45764</v>
      </c>
      <c r="AA84" s="2">
        <v>45958</v>
      </c>
      <c r="AB84" s="2">
        <v>47490</v>
      </c>
      <c r="AC84" s="2">
        <v>48899</v>
      </c>
      <c r="AD84" s="2">
        <v>47406</v>
      </c>
      <c r="AE84" s="2">
        <v>43229</v>
      </c>
      <c r="AF84" s="2">
        <v>39036</v>
      </c>
      <c r="AG84" s="2">
        <v>43031</v>
      </c>
      <c r="AH84" s="2">
        <v>49095</v>
      </c>
      <c r="AI84" s="2">
        <v>51325</v>
      </c>
      <c r="AJ84" s="2">
        <v>51740</v>
      </c>
      <c r="AK84" s="2">
        <v>58100</v>
      </c>
      <c r="AL84" s="2">
        <v>57218</v>
      </c>
      <c r="AM84" s="2">
        <v>58215</v>
      </c>
      <c r="AN84" s="2">
        <v>58166</v>
      </c>
      <c r="AO84" s="2">
        <v>58420</v>
      </c>
      <c r="AP84" s="2">
        <v>58846</v>
      </c>
      <c r="AQ84" s="2">
        <v>61858</v>
      </c>
      <c r="AR84" s="2">
        <v>62421</v>
      </c>
      <c r="AS84" s="2">
        <v>64639</v>
      </c>
      <c r="AT84" s="2">
        <v>66485</v>
      </c>
      <c r="AU84" s="2">
        <v>67803</v>
      </c>
      <c r="AV84" s="2">
        <v>69568</v>
      </c>
      <c r="AW84" s="2">
        <v>71156</v>
      </c>
      <c r="AX84" s="2">
        <v>73338</v>
      </c>
      <c r="AY84" s="2">
        <v>73079</v>
      </c>
      <c r="AZ84" s="2">
        <v>74958</v>
      </c>
      <c r="BA84" s="2">
        <v>75889</v>
      </c>
      <c r="BB84" s="2">
        <v>77269</v>
      </c>
      <c r="BC84" s="2">
        <v>78812</v>
      </c>
      <c r="BD84" s="2">
        <v>76370</v>
      </c>
      <c r="BE84" s="2">
        <v>74709</v>
      </c>
      <c r="BF84" s="2">
        <v>72645</v>
      </c>
      <c r="BG84" s="2">
        <v>71959</v>
      </c>
      <c r="BH84" s="2">
        <v>71867</v>
      </c>
      <c r="BI84" s="2">
        <v>72658</v>
      </c>
      <c r="BJ84" s="2">
        <v>71318</v>
      </c>
      <c r="BK84" s="2">
        <v>69387</v>
      </c>
      <c r="BL84" s="2">
        <v>66857</v>
      </c>
      <c r="BM84" s="2">
        <v>65565</v>
      </c>
      <c r="BN84" s="2">
        <v>64056</v>
      </c>
      <c r="BO84" s="2">
        <v>66048</v>
      </c>
      <c r="BP84" s="2">
        <v>68055</v>
      </c>
      <c r="BQ84" s="2">
        <v>69780</v>
      </c>
      <c r="BR84" s="2">
        <v>71121</v>
      </c>
      <c r="BS84" s="2">
        <v>71816</v>
      </c>
      <c r="BT84" s="2">
        <v>71963</v>
      </c>
      <c r="BU84" s="2">
        <v>71082</v>
      </c>
      <c r="BV84" s="2">
        <v>70286</v>
      </c>
      <c r="BW84" s="2">
        <v>69151</v>
      </c>
      <c r="BX84" s="2">
        <v>68354</v>
      </c>
      <c r="BY84" s="2">
        <v>69996</v>
      </c>
      <c r="BZ84" s="2">
        <v>70519</v>
      </c>
      <c r="CA84" s="2">
        <v>71669</v>
      </c>
      <c r="CB84" s="2">
        <v>72486</v>
      </c>
      <c r="CC84" s="2">
        <v>74789</v>
      </c>
      <c r="CD84" s="2">
        <v>75776</v>
      </c>
    </row>
    <row r="85" spans="1:82" x14ac:dyDescent="0.25">
      <c r="A85" s="2" t="str">
        <f>"80 jaar"</f>
        <v>80 jaar</v>
      </c>
      <c r="B85" s="2">
        <v>28596</v>
      </c>
      <c r="C85" s="2">
        <v>28335</v>
      </c>
      <c r="D85" s="2">
        <v>30094</v>
      </c>
      <c r="E85" s="2">
        <v>30211</v>
      </c>
      <c r="F85" s="2">
        <v>30173</v>
      </c>
      <c r="G85" s="2">
        <v>26255</v>
      </c>
      <c r="H85" s="2">
        <v>21566</v>
      </c>
      <c r="I85" s="2">
        <v>18785</v>
      </c>
      <c r="J85" s="2">
        <v>18776</v>
      </c>
      <c r="K85" s="2">
        <v>27186</v>
      </c>
      <c r="L85" s="2">
        <v>35423</v>
      </c>
      <c r="M85" s="2">
        <v>36074</v>
      </c>
      <c r="N85" s="2">
        <v>36111</v>
      </c>
      <c r="O85" s="2">
        <v>37824</v>
      </c>
      <c r="P85" s="2">
        <v>37880</v>
      </c>
      <c r="Q85" s="2">
        <v>38823</v>
      </c>
      <c r="R85" s="2">
        <v>38737</v>
      </c>
      <c r="S85" s="2">
        <v>38915</v>
      </c>
      <c r="T85" s="2">
        <v>40339</v>
      </c>
      <c r="U85" s="2">
        <v>41305</v>
      </c>
      <c r="V85" s="2">
        <v>44631</v>
      </c>
      <c r="W85" s="2">
        <v>45227</v>
      </c>
      <c r="X85" s="2">
        <v>45293</v>
      </c>
      <c r="Y85" s="2">
        <v>44203</v>
      </c>
      <c r="Z85" s="2">
        <v>44607</v>
      </c>
      <c r="AA85" s="2">
        <v>43920</v>
      </c>
      <c r="AB85" s="2">
        <v>44249</v>
      </c>
      <c r="AC85" s="2">
        <v>45705</v>
      </c>
      <c r="AD85" s="2">
        <v>47058</v>
      </c>
      <c r="AE85" s="2">
        <v>45660</v>
      </c>
      <c r="AF85" s="2">
        <v>41665</v>
      </c>
      <c r="AG85" s="2">
        <v>37657</v>
      </c>
      <c r="AH85" s="2">
        <v>41537</v>
      </c>
      <c r="AI85" s="2">
        <v>47433</v>
      </c>
      <c r="AJ85" s="2">
        <v>49617</v>
      </c>
      <c r="AK85" s="2">
        <v>50064</v>
      </c>
      <c r="AL85" s="2">
        <v>56252</v>
      </c>
      <c r="AM85" s="2">
        <v>55438</v>
      </c>
      <c r="AN85" s="2">
        <v>56456</v>
      </c>
      <c r="AO85" s="2">
        <v>56441</v>
      </c>
      <c r="AP85" s="2">
        <v>56733</v>
      </c>
      <c r="AQ85" s="2">
        <v>57193</v>
      </c>
      <c r="AR85" s="2">
        <v>60156</v>
      </c>
      <c r="AS85" s="2">
        <v>60744</v>
      </c>
      <c r="AT85" s="2">
        <v>62949</v>
      </c>
      <c r="AU85" s="2">
        <v>64777</v>
      </c>
      <c r="AV85" s="2">
        <v>66112</v>
      </c>
      <c r="AW85" s="2">
        <v>67862</v>
      </c>
      <c r="AX85" s="2">
        <v>69451</v>
      </c>
      <c r="AY85" s="2">
        <v>71620</v>
      </c>
      <c r="AZ85" s="2">
        <v>71401</v>
      </c>
      <c r="BA85" s="2">
        <v>73284</v>
      </c>
      <c r="BB85" s="2">
        <v>74224</v>
      </c>
      <c r="BC85" s="2">
        <v>75612</v>
      </c>
      <c r="BD85" s="2">
        <v>77160</v>
      </c>
      <c r="BE85" s="2">
        <v>74795</v>
      </c>
      <c r="BF85" s="2">
        <v>73203</v>
      </c>
      <c r="BG85" s="2">
        <v>71206</v>
      </c>
      <c r="BH85" s="2">
        <v>70563</v>
      </c>
      <c r="BI85" s="2">
        <v>70511</v>
      </c>
      <c r="BJ85" s="2">
        <v>71312</v>
      </c>
      <c r="BK85" s="2">
        <v>70025</v>
      </c>
      <c r="BL85" s="2">
        <v>68164</v>
      </c>
      <c r="BM85" s="2">
        <v>65696</v>
      </c>
      <c r="BN85" s="2">
        <v>64444</v>
      </c>
      <c r="BO85" s="2">
        <v>62983</v>
      </c>
      <c r="BP85" s="2">
        <v>64967</v>
      </c>
      <c r="BQ85" s="2">
        <v>66969</v>
      </c>
      <c r="BR85" s="2">
        <v>68692</v>
      </c>
      <c r="BS85" s="2">
        <v>70032</v>
      </c>
      <c r="BT85" s="2">
        <v>70735</v>
      </c>
      <c r="BU85" s="2">
        <v>70909</v>
      </c>
      <c r="BV85" s="2">
        <v>70063</v>
      </c>
      <c r="BW85" s="2">
        <v>69300</v>
      </c>
      <c r="BX85" s="2">
        <v>68200</v>
      </c>
      <c r="BY85" s="2">
        <v>67433</v>
      </c>
      <c r="BZ85" s="2">
        <v>69069</v>
      </c>
      <c r="CA85" s="2">
        <v>69600</v>
      </c>
      <c r="CB85" s="2">
        <v>70757</v>
      </c>
      <c r="CC85" s="2">
        <v>71586</v>
      </c>
      <c r="CD85" s="2">
        <v>73881</v>
      </c>
    </row>
    <row r="86" spans="1:82" x14ac:dyDescent="0.25">
      <c r="A86" s="2" t="str">
        <f>"81 jaar"</f>
        <v>81 jaar</v>
      </c>
      <c r="B86" s="2">
        <v>26047</v>
      </c>
      <c r="C86" s="2">
        <v>26506</v>
      </c>
      <c r="D86" s="2">
        <v>26375</v>
      </c>
      <c r="E86" s="2">
        <v>27882</v>
      </c>
      <c r="F86" s="2">
        <v>28059</v>
      </c>
      <c r="G86" s="2">
        <v>28088</v>
      </c>
      <c r="H86" s="2">
        <v>24428</v>
      </c>
      <c r="I86" s="2">
        <v>20106</v>
      </c>
      <c r="J86" s="2">
        <v>17504</v>
      </c>
      <c r="K86" s="2">
        <v>17531</v>
      </c>
      <c r="L86" s="2">
        <v>25374</v>
      </c>
      <c r="M86" s="2">
        <v>33243</v>
      </c>
      <c r="N86" s="2">
        <v>33900</v>
      </c>
      <c r="O86" s="2">
        <v>33815</v>
      </c>
      <c r="P86" s="2">
        <v>35603</v>
      </c>
      <c r="Q86" s="2">
        <v>35744</v>
      </c>
      <c r="R86" s="2">
        <v>36751</v>
      </c>
      <c r="S86" s="2">
        <v>36759</v>
      </c>
      <c r="T86" s="2">
        <v>36869</v>
      </c>
      <c r="U86" s="2">
        <v>38250</v>
      </c>
      <c r="V86" s="2">
        <v>39220</v>
      </c>
      <c r="W86" s="2">
        <v>42369</v>
      </c>
      <c r="X86" s="2">
        <v>42936</v>
      </c>
      <c r="Y86" s="2">
        <v>43098</v>
      </c>
      <c r="Z86" s="2">
        <v>42232</v>
      </c>
      <c r="AA86" s="2">
        <v>42597</v>
      </c>
      <c r="AB86" s="2">
        <v>41919</v>
      </c>
      <c r="AC86" s="2">
        <v>42346</v>
      </c>
      <c r="AD86" s="2">
        <v>43744</v>
      </c>
      <c r="AE86" s="2">
        <v>45068</v>
      </c>
      <c r="AF86" s="2">
        <v>43781</v>
      </c>
      <c r="AG86" s="2">
        <v>39974</v>
      </c>
      <c r="AH86" s="2">
        <v>36163</v>
      </c>
      <c r="AI86" s="2">
        <v>39913</v>
      </c>
      <c r="AJ86" s="2">
        <v>45628</v>
      </c>
      <c r="AK86" s="2">
        <v>47774</v>
      </c>
      <c r="AL86" s="2">
        <v>48255</v>
      </c>
      <c r="AM86" s="2">
        <v>54252</v>
      </c>
      <c r="AN86" s="2">
        <v>53511</v>
      </c>
      <c r="AO86" s="2">
        <v>54544</v>
      </c>
      <c r="AP86" s="2">
        <v>54569</v>
      </c>
      <c r="AQ86" s="2">
        <v>54888</v>
      </c>
      <c r="AR86" s="2">
        <v>55378</v>
      </c>
      <c r="AS86" s="2">
        <v>58288</v>
      </c>
      <c r="AT86" s="2">
        <v>58896</v>
      </c>
      <c r="AU86" s="2">
        <v>61085</v>
      </c>
      <c r="AV86" s="2">
        <v>62898</v>
      </c>
      <c r="AW86" s="2">
        <v>64235</v>
      </c>
      <c r="AX86" s="2">
        <v>65972</v>
      </c>
      <c r="AY86" s="2">
        <v>67557</v>
      </c>
      <c r="AZ86" s="2">
        <v>69707</v>
      </c>
      <c r="BA86" s="2">
        <v>69537</v>
      </c>
      <c r="BB86" s="2">
        <v>71409</v>
      </c>
      <c r="BC86" s="2">
        <v>72368</v>
      </c>
      <c r="BD86" s="2">
        <v>73761</v>
      </c>
      <c r="BE86" s="2">
        <v>75312</v>
      </c>
      <c r="BF86" s="2">
        <v>73042</v>
      </c>
      <c r="BG86" s="2">
        <v>71521</v>
      </c>
      <c r="BH86" s="2">
        <v>69596</v>
      </c>
      <c r="BI86" s="2">
        <v>69002</v>
      </c>
      <c r="BJ86" s="2">
        <v>68985</v>
      </c>
      <c r="BK86" s="2">
        <v>69807</v>
      </c>
      <c r="BL86" s="2">
        <v>68576</v>
      </c>
      <c r="BM86" s="2">
        <v>66781</v>
      </c>
      <c r="BN86" s="2">
        <v>64386</v>
      </c>
      <c r="BO86" s="2">
        <v>63184</v>
      </c>
      <c r="BP86" s="2">
        <v>61777</v>
      </c>
      <c r="BQ86" s="2">
        <v>63751</v>
      </c>
      <c r="BR86" s="2">
        <v>65742</v>
      </c>
      <c r="BS86" s="2">
        <v>67467</v>
      </c>
      <c r="BT86" s="2">
        <v>68801</v>
      </c>
      <c r="BU86" s="2">
        <v>69518</v>
      </c>
      <c r="BV86" s="2">
        <v>69717</v>
      </c>
      <c r="BW86" s="2">
        <v>68912</v>
      </c>
      <c r="BX86" s="2">
        <v>68188</v>
      </c>
      <c r="BY86" s="2">
        <v>67125</v>
      </c>
      <c r="BZ86" s="2">
        <v>66393</v>
      </c>
      <c r="CA86" s="2">
        <v>68022</v>
      </c>
      <c r="CB86" s="2">
        <v>68567</v>
      </c>
      <c r="CC86" s="2">
        <v>69730</v>
      </c>
      <c r="CD86" s="2">
        <v>70569</v>
      </c>
    </row>
    <row r="87" spans="1:82" x14ac:dyDescent="0.25">
      <c r="A87" s="2" t="str">
        <f>"82 jaar"</f>
        <v>82 jaar</v>
      </c>
      <c r="B87" s="2">
        <v>23561</v>
      </c>
      <c r="C87" s="2">
        <v>23848</v>
      </c>
      <c r="D87" s="2">
        <v>24362</v>
      </c>
      <c r="E87" s="2">
        <v>24185</v>
      </c>
      <c r="F87" s="2">
        <v>25705</v>
      </c>
      <c r="G87" s="2">
        <v>25928</v>
      </c>
      <c r="H87" s="2">
        <v>25917</v>
      </c>
      <c r="I87" s="2">
        <v>22589</v>
      </c>
      <c r="J87" s="2">
        <v>18576</v>
      </c>
      <c r="K87" s="2">
        <v>16234</v>
      </c>
      <c r="L87" s="2">
        <v>16308</v>
      </c>
      <c r="M87" s="2">
        <v>23563</v>
      </c>
      <c r="N87" s="2">
        <v>30822</v>
      </c>
      <c r="O87" s="2">
        <v>31548</v>
      </c>
      <c r="P87" s="2">
        <v>31608</v>
      </c>
      <c r="Q87" s="2">
        <v>33317</v>
      </c>
      <c r="R87" s="2">
        <v>33504</v>
      </c>
      <c r="S87" s="2">
        <v>34618</v>
      </c>
      <c r="T87" s="2">
        <v>34532</v>
      </c>
      <c r="U87" s="2">
        <v>34850</v>
      </c>
      <c r="V87" s="2">
        <v>36099</v>
      </c>
      <c r="W87" s="2">
        <v>37070</v>
      </c>
      <c r="X87" s="2">
        <v>40088</v>
      </c>
      <c r="Y87" s="2">
        <v>40516</v>
      </c>
      <c r="Z87" s="2">
        <v>40909</v>
      </c>
      <c r="AA87" s="2">
        <v>40035</v>
      </c>
      <c r="AB87" s="2">
        <v>40539</v>
      </c>
      <c r="AC87" s="2">
        <v>39876</v>
      </c>
      <c r="AD87" s="2">
        <v>40290</v>
      </c>
      <c r="AE87" s="2">
        <v>41663</v>
      </c>
      <c r="AF87" s="2">
        <v>42965</v>
      </c>
      <c r="AG87" s="2">
        <v>41779</v>
      </c>
      <c r="AH87" s="2">
        <v>38176</v>
      </c>
      <c r="AI87" s="2">
        <v>34570</v>
      </c>
      <c r="AJ87" s="2">
        <v>38189</v>
      </c>
      <c r="AK87" s="2">
        <v>43703</v>
      </c>
      <c r="AL87" s="2">
        <v>45794</v>
      </c>
      <c r="AM87" s="2">
        <v>46305</v>
      </c>
      <c r="AN87" s="2">
        <v>52092</v>
      </c>
      <c r="AO87" s="2">
        <v>51426</v>
      </c>
      <c r="AP87" s="2">
        <v>52461</v>
      </c>
      <c r="AQ87" s="2">
        <v>52538</v>
      </c>
      <c r="AR87" s="2">
        <v>52886</v>
      </c>
      <c r="AS87" s="2">
        <v>53397</v>
      </c>
      <c r="AT87" s="2">
        <v>56255</v>
      </c>
      <c r="AU87" s="2">
        <v>56883</v>
      </c>
      <c r="AV87" s="2">
        <v>59041</v>
      </c>
      <c r="AW87" s="2">
        <v>60846</v>
      </c>
      <c r="AX87" s="2">
        <v>62182</v>
      </c>
      <c r="AY87" s="2">
        <v>63899</v>
      </c>
      <c r="AZ87" s="2">
        <v>65485</v>
      </c>
      <c r="BA87" s="2">
        <v>67619</v>
      </c>
      <c r="BB87" s="2">
        <v>67488</v>
      </c>
      <c r="BC87" s="2">
        <v>69347</v>
      </c>
      <c r="BD87" s="2">
        <v>70327</v>
      </c>
      <c r="BE87" s="2">
        <v>71723</v>
      </c>
      <c r="BF87" s="2">
        <v>73270</v>
      </c>
      <c r="BG87" s="2">
        <v>71103</v>
      </c>
      <c r="BH87" s="2">
        <v>69660</v>
      </c>
      <c r="BI87" s="2">
        <v>67821</v>
      </c>
      <c r="BJ87" s="2">
        <v>67276</v>
      </c>
      <c r="BK87" s="2">
        <v>67291</v>
      </c>
      <c r="BL87" s="2">
        <v>68132</v>
      </c>
      <c r="BM87" s="2">
        <v>66962</v>
      </c>
      <c r="BN87" s="2">
        <v>65243</v>
      </c>
      <c r="BO87" s="2">
        <v>62932</v>
      </c>
      <c r="BP87" s="2">
        <v>61779</v>
      </c>
      <c r="BQ87" s="2">
        <v>60436</v>
      </c>
      <c r="BR87" s="2">
        <v>62392</v>
      </c>
      <c r="BS87" s="2">
        <v>64373</v>
      </c>
      <c r="BT87" s="2">
        <v>66100</v>
      </c>
      <c r="BU87" s="2">
        <v>67433</v>
      </c>
      <c r="BV87" s="2">
        <v>68163</v>
      </c>
      <c r="BW87" s="2">
        <v>68387</v>
      </c>
      <c r="BX87" s="2">
        <v>67619</v>
      </c>
      <c r="BY87" s="2">
        <v>66937</v>
      </c>
      <c r="BZ87" s="2">
        <v>65922</v>
      </c>
      <c r="CA87" s="2">
        <v>65229</v>
      </c>
      <c r="CB87" s="2">
        <v>66852</v>
      </c>
      <c r="CC87" s="2">
        <v>67413</v>
      </c>
      <c r="CD87" s="2">
        <v>68577</v>
      </c>
    </row>
    <row r="88" spans="1:82" x14ac:dyDescent="0.25">
      <c r="A88" s="2" t="str">
        <f>"83 jaar"</f>
        <v>83 jaar</v>
      </c>
      <c r="B88" s="2">
        <v>21107</v>
      </c>
      <c r="C88" s="2">
        <v>21435</v>
      </c>
      <c r="D88" s="2">
        <v>21704</v>
      </c>
      <c r="E88" s="2">
        <v>22073</v>
      </c>
      <c r="F88" s="2">
        <v>22111</v>
      </c>
      <c r="G88" s="2">
        <v>23460</v>
      </c>
      <c r="H88" s="2">
        <v>23815</v>
      </c>
      <c r="I88" s="2">
        <v>23716</v>
      </c>
      <c r="J88" s="2">
        <v>20727</v>
      </c>
      <c r="K88" s="2">
        <v>17042</v>
      </c>
      <c r="L88" s="2">
        <v>14855</v>
      </c>
      <c r="M88" s="2">
        <v>15087</v>
      </c>
      <c r="N88" s="2">
        <v>21666</v>
      </c>
      <c r="O88" s="2">
        <v>28304</v>
      </c>
      <c r="P88" s="2">
        <v>29149</v>
      </c>
      <c r="Q88" s="2">
        <v>29374</v>
      </c>
      <c r="R88" s="2">
        <v>30953</v>
      </c>
      <c r="S88" s="2">
        <v>31232</v>
      </c>
      <c r="T88" s="2">
        <v>32221</v>
      </c>
      <c r="U88" s="2">
        <v>32160</v>
      </c>
      <c r="V88" s="2">
        <v>32605</v>
      </c>
      <c r="W88" s="2">
        <v>33820</v>
      </c>
      <c r="X88" s="2">
        <v>34742</v>
      </c>
      <c r="Y88" s="2">
        <v>37647</v>
      </c>
      <c r="Z88" s="2">
        <v>38221</v>
      </c>
      <c r="AA88" s="2">
        <v>38468</v>
      </c>
      <c r="AB88" s="2">
        <v>37770</v>
      </c>
      <c r="AC88" s="2">
        <v>38303</v>
      </c>
      <c r="AD88" s="2">
        <v>37645</v>
      </c>
      <c r="AE88" s="2">
        <v>38074</v>
      </c>
      <c r="AF88" s="2">
        <v>39413</v>
      </c>
      <c r="AG88" s="2">
        <v>40694</v>
      </c>
      <c r="AH88" s="2">
        <v>39629</v>
      </c>
      <c r="AI88" s="2">
        <v>36232</v>
      </c>
      <c r="AJ88" s="2">
        <v>32846</v>
      </c>
      <c r="AK88" s="2">
        <v>36322</v>
      </c>
      <c r="AL88" s="2">
        <v>41606</v>
      </c>
      <c r="AM88" s="2">
        <v>43631</v>
      </c>
      <c r="AN88" s="2">
        <v>44165</v>
      </c>
      <c r="AO88" s="2">
        <v>49729</v>
      </c>
      <c r="AP88" s="2">
        <v>49142</v>
      </c>
      <c r="AQ88" s="2">
        <v>50176</v>
      </c>
      <c r="AR88" s="2">
        <v>50292</v>
      </c>
      <c r="AS88" s="2">
        <v>50685</v>
      </c>
      <c r="AT88" s="2">
        <v>51215</v>
      </c>
      <c r="AU88" s="2">
        <v>54001</v>
      </c>
      <c r="AV88" s="2">
        <v>54645</v>
      </c>
      <c r="AW88" s="2">
        <v>56768</v>
      </c>
      <c r="AX88" s="2">
        <v>58549</v>
      </c>
      <c r="AY88" s="2">
        <v>59881</v>
      </c>
      <c r="AZ88" s="2">
        <v>61575</v>
      </c>
      <c r="BA88" s="2">
        <v>63152</v>
      </c>
      <c r="BB88" s="2">
        <v>65260</v>
      </c>
      <c r="BC88" s="2">
        <v>65175</v>
      </c>
      <c r="BD88" s="2">
        <v>67022</v>
      </c>
      <c r="BE88" s="2">
        <v>68014</v>
      </c>
      <c r="BF88" s="2">
        <v>69407</v>
      </c>
      <c r="BG88" s="2">
        <v>70945</v>
      </c>
      <c r="BH88" s="2">
        <v>68892</v>
      </c>
      <c r="BI88" s="2">
        <v>67540</v>
      </c>
      <c r="BJ88" s="2">
        <v>65791</v>
      </c>
      <c r="BK88" s="2">
        <v>65290</v>
      </c>
      <c r="BL88" s="2">
        <v>65337</v>
      </c>
      <c r="BM88" s="2">
        <v>66197</v>
      </c>
      <c r="BN88" s="2">
        <v>65088</v>
      </c>
      <c r="BO88" s="2">
        <v>63449</v>
      </c>
      <c r="BP88" s="2">
        <v>61234</v>
      </c>
      <c r="BQ88" s="2">
        <v>60146</v>
      </c>
      <c r="BR88" s="2">
        <v>58868</v>
      </c>
      <c r="BS88" s="2">
        <v>60801</v>
      </c>
      <c r="BT88" s="2">
        <v>62768</v>
      </c>
      <c r="BU88" s="2">
        <v>64488</v>
      </c>
      <c r="BV88" s="2">
        <v>65815</v>
      </c>
      <c r="BW88" s="2">
        <v>66563</v>
      </c>
      <c r="BX88" s="2">
        <v>66803</v>
      </c>
      <c r="BY88" s="2">
        <v>66085</v>
      </c>
      <c r="BZ88" s="2">
        <v>65448</v>
      </c>
      <c r="CA88" s="2">
        <v>64492</v>
      </c>
      <c r="CB88" s="2">
        <v>63833</v>
      </c>
      <c r="CC88" s="2">
        <v>65450</v>
      </c>
      <c r="CD88" s="2">
        <v>66021</v>
      </c>
    </row>
    <row r="89" spans="1:82" x14ac:dyDescent="0.25">
      <c r="A89" s="2" t="str">
        <f>"84 jaar"</f>
        <v>84 jaar</v>
      </c>
      <c r="B89" s="2">
        <v>18311</v>
      </c>
      <c r="C89" s="2">
        <v>19008</v>
      </c>
      <c r="D89" s="2">
        <v>19413</v>
      </c>
      <c r="E89" s="2">
        <v>19481</v>
      </c>
      <c r="F89" s="2">
        <v>19990</v>
      </c>
      <c r="G89" s="2">
        <v>20010</v>
      </c>
      <c r="H89" s="2">
        <v>21214</v>
      </c>
      <c r="I89" s="2">
        <v>21559</v>
      </c>
      <c r="J89" s="2">
        <v>21474</v>
      </c>
      <c r="K89" s="2">
        <v>18770</v>
      </c>
      <c r="L89" s="2">
        <v>15518</v>
      </c>
      <c r="M89" s="2">
        <v>13549</v>
      </c>
      <c r="N89" s="2">
        <v>13730</v>
      </c>
      <c r="O89" s="2">
        <v>19677</v>
      </c>
      <c r="P89" s="2">
        <v>25940</v>
      </c>
      <c r="Q89" s="2">
        <v>26710</v>
      </c>
      <c r="R89" s="2">
        <v>27058</v>
      </c>
      <c r="S89" s="2">
        <v>28630</v>
      </c>
      <c r="T89" s="2">
        <v>28800</v>
      </c>
      <c r="U89" s="2">
        <v>29716</v>
      </c>
      <c r="V89" s="2">
        <v>29786</v>
      </c>
      <c r="W89" s="2">
        <v>30307</v>
      </c>
      <c r="X89" s="2">
        <v>31367</v>
      </c>
      <c r="Y89" s="2">
        <v>32344</v>
      </c>
      <c r="Z89" s="2">
        <v>35226</v>
      </c>
      <c r="AA89" s="2">
        <v>35693</v>
      </c>
      <c r="AB89" s="2">
        <v>35995</v>
      </c>
      <c r="AC89" s="2">
        <v>35504</v>
      </c>
      <c r="AD89" s="2">
        <v>35859</v>
      </c>
      <c r="AE89" s="2">
        <v>35282</v>
      </c>
      <c r="AF89" s="2">
        <v>35731</v>
      </c>
      <c r="AG89" s="2">
        <v>37030</v>
      </c>
      <c r="AH89" s="2">
        <v>38277</v>
      </c>
      <c r="AI89" s="2">
        <v>37326</v>
      </c>
      <c r="AJ89" s="2">
        <v>34156</v>
      </c>
      <c r="AK89" s="2">
        <v>30994</v>
      </c>
      <c r="AL89" s="2">
        <v>34311</v>
      </c>
      <c r="AM89" s="2">
        <v>39352</v>
      </c>
      <c r="AN89" s="2">
        <v>41308</v>
      </c>
      <c r="AO89" s="2">
        <v>41861</v>
      </c>
      <c r="AP89" s="2">
        <v>47170</v>
      </c>
      <c r="AQ89" s="2">
        <v>46662</v>
      </c>
      <c r="AR89" s="2">
        <v>47700</v>
      </c>
      <c r="AS89" s="2">
        <v>47855</v>
      </c>
      <c r="AT89" s="2">
        <v>48282</v>
      </c>
      <c r="AU89" s="2">
        <v>48825</v>
      </c>
      <c r="AV89" s="2">
        <v>51533</v>
      </c>
      <c r="AW89" s="2">
        <v>52192</v>
      </c>
      <c r="AX89" s="2">
        <v>54262</v>
      </c>
      <c r="AY89" s="2">
        <v>56008</v>
      </c>
      <c r="AZ89" s="2">
        <v>57337</v>
      </c>
      <c r="BA89" s="2">
        <v>58998</v>
      </c>
      <c r="BB89" s="2">
        <v>60559</v>
      </c>
      <c r="BC89" s="2">
        <v>62642</v>
      </c>
      <c r="BD89" s="2">
        <v>62600</v>
      </c>
      <c r="BE89" s="2">
        <v>64427</v>
      </c>
      <c r="BF89" s="2">
        <v>65430</v>
      </c>
      <c r="BG89" s="2">
        <v>66816</v>
      </c>
      <c r="BH89" s="2">
        <v>68346</v>
      </c>
      <c r="BI89" s="2">
        <v>66407</v>
      </c>
      <c r="BJ89" s="2">
        <v>65156</v>
      </c>
      <c r="BK89" s="2">
        <v>63503</v>
      </c>
      <c r="BL89" s="2">
        <v>63062</v>
      </c>
      <c r="BM89" s="2">
        <v>63148</v>
      </c>
      <c r="BN89" s="2">
        <v>64018</v>
      </c>
      <c r="BO89" s="2">
        <v>62984</v>
      </c>
      <c r="BP89" s="2">
        <v>61432</v>
      </c>
      <c r="BQ89" s="2">
        <v>59320</v>
      </c>
      <c r="BR89" s="2">
        <v>58295</v>
      </c>
      <c r="BS89" s="2">
        <v>57090</v>
      </c>
      <c r="BT89" s="2">
        <v>59001</v>
      </c>
      <c r="BU89" s="2">
        <v>60954</v>
      </c>
      <c r="BV89" s="2">
        <v>62653</v>
      </c>
      <c r="BW89" s="2">
        <v>63973</v>
      </c>
      <c r="BX89" s="2">
        <v>64741</v>
      </c>
      <c r="BY89" s="2">
        <v>64999</v>
      </c>
      <c r="BZ89" s="2">
        <v>64334</v>
      </c>
      <c r="CA89" s="2">
        <v>63745</v>
      </c>
      <c r="CB89" s="2">
        <v>62842</v>
      </c>
      <c r="CC89" s="2">
        <v>62230</v>
      </c>
      <c r="CD89" s="2">
        <v>63837</v>
      </c>
    </row>
    <row r="90" spans="1:82" x14ac:dyDescent="0.25">
      <c r="A90" s="2" t="str">
        <f>"85 jaar"</f>
        <v>85 jaar</v>
      </c>
      <c r="B90" s="2">
        <v>15828</v>
      </c>
      <c r="C90" s="2">
        <v>16258</v>
      </c>
      <c r="D90" s="2">
        <v>16913</v>
      </c>
      <c r="E90" s="2">
        <v>17240</v>
      </c>
      <c r="F90" s="2">
        <v>17404</v>
      </c>
      <c r="G90" s="2">
        <v>17917</v>
      </c>
      <c r="H90" s="2">
        <v>17903</v>
      </c>
      <c r="I90" s="2">
        <v>18906</v>
      </c>
      <c r="J90" s="2">
        <v>19363</v>
      </c>
      <c r="K90" s="2">
        <v>19301</v>
      </c>
      <c r="L90" s="2">
        <v>16789</v>
      </c>
      <c r="M90" s="2">
        <v>13992</v>
      </c>
      <c r="N90" s="2">
        <v>12190</v>
      </c>
      <c r="O90" s="2">
        <v>12431</v>
      </c>
      <c r="P90" s="2">
        <v>17876</v>
      </c>
      <c r="Q90" s="2">
        <v>23527</v>
      </c>
      <c r="R90" s="2">
        <v>24300</v>
      </c>
      <c r="S90" s="2">
        <v>24733</v>
      </c>
      <c r="T90" s="2">
        <v>26187</v>
      </c>
      <c r="U90" s="2">
        <v>26336</v>
      </c>
      <c r="V90" s="2">
        <v>27191</v>
      </c>
      <c r="W90" s="2">
        <v>27470</v>
      </c>
      <c r="X90" s="2">
        <v>27818</v>
      </c>
      <c r="Y90" s="2">
        <v>28845</v>
      </c>
      <c r="Z90" s="2">
        <v>29925</v>
      </c>
      <c r="AA90" s="2">
        <v>32588</v>
      </c>
      <c r="AB90" s="2">
        <v>33147</v>
      </c>
      <c r="AC90" s="2">
        <v>33311</v>
      </c>
      <c r="AD90" s="2">
        <v>32904</v>
      </c>
      <c r="AE90" s="2">
        <v>33280</v>
      </c>
      <c r="AF90" s="2">
        <v>32789</v>
      </c>
      <c r="AG90" s="2">
        <v>33241</v>
      </c>
      <c r="AH90" s="2">
        <v>34493</v>
      </c>
      <c r="AI90" s="2">
        <v>35700</v>
      </c>
      <c r="AJ90" s="2">
        <v>34858</v>
      </c>
      <c r="AK90" s="2">
        <v>31936</v>
      </c>
      <c r="AL90" s="2">
        <v>29014</v>
      </c>
      <c r="AM90" s="2">
        <v>32152</v>
      </c>
      <c r="AN90" s="2">
        <v>36915</v>
      </c>
      <c r="AO90" s="2">
        <v>38785</v>
      </c>
      <c r="AP90" s="2">
        <v>39357</v>
      </c>
      <c r="AQ90" s="2">
        <v>44383</v>
      </c>
      <c r="AR90" s="2">
        <v>43955</v>
      </c>
      <c r="AS90" s="2">
        <v>44976</v>
      </c>
      <c r="AT90" s="2">
        <v>45171</v>
      </c>
      <c r="AU90" s="2">
        <v>45625</v>
      </c>
      <c r="AV90" s="2">
        <v>46181</v>
      </c>
      <c r="AW90" s="2">
        <v>48794</v>
      </c>
      <c r="AX90" s="2">
        <v>49465</v>
      </c>
      <c r="AY90" s="2">
        <v>51482</v>
      </c>
      <c r="AZ90" s="2">
        <v>53191</v>
      </c>
      <c r="BA90" s="2">
        <v>54498</v>
      </c>
      <c r="BB90" s="2">
        <v>56125</v>
      </c>
      <c r="BC90" s="2">
        <v>57656</v>
      </c>
      <c r="BD90" s="2">
        <v>59694</v>
      </c>
      <c r="BE90" s="2">
        <v>59699</v>
      </c>
      <c r="BF90" s="2">
        <v>61497</v>
      </c>
      <c r="BG90" s="2">
        <v>62504</v>
      </c>
      <c r="BH90" s="2">
        <v>63885</v>
      </c>
      <c r="BI90" s="2">
        <v>65399</v>
      </c>
      <c r="BJ90" s="2">
        <v>63586</v>
      </c>
      <c r="BK90" s="2">
        <v>62432</v>
      </c>
      <c r="BL90" s="2">
        <v>60886</v>
      </c>
      <c r="BM90" s="2">
        <v>60512</v>
      </c>
      <c r="BN90" s="2">
        <v>60633</v>
      </c>
      <c r="BO90" s="2">
        <v>61514</v>
      </c>
      <c r="BP90" s="2">
        <v>60560</v>
      </c>
      <c r="BQ90" s="2">
        <v>59107</v>
      </c>
      <c r="BR90" s="2">
        <v>57110</v>
      </c>
      <c r="BS90" s="2">
        <v>56157</v>
      </c>
      <c r="BT90" s="2">
        <v>55029</v>
      </c>
      <c r="BU90" s="2">
        <v>56903</v>
      </c>
      <c r="BV90" s="2">
        <v>58832</v>
      </c>
      <c r="BW90" s="2">
        <v>60508</v>
      </c>
      <c r="BX90" s="2">
        <v>61824</v>
      </c>
      <c r="BY90" s="2">
        <v>62604</v>
      </c>
      <c r="BZ90" s="2">
        <v>62890</v>
      </c>
      <c r="CA90" s="2">
        <v>62280</v>
      </c>
      <c r="CB90" s="2">
        <v>61749</v>
      </c>
      <c r="CC90" s="2">
        <v>60908</v>
      </c>
      <c r="CD90" s="2">
        <v>60338</v>
      </c>
    </row>
    <row r="91" spans="1:82" x14ac:dyDescent="0.25">
      <c r="A91" s="2" t="str">
        <f>"86 jaar"</f>
        <v>86 jaar</v>
      </c>
      <c r="B91" s="2">
        <v>13554</v>
      </c>
      <c r="C91" s="2">
        <v>13899</v>
      </c>
      <c r="D91" s="2">
        <v>14317</v>
      </c>
      <c r="E91" s="2">
        <v>14813</v>
      </c>
      <c r="F91" s="2">
        <v>15191</v>
      </c>
      <c r="G91" s="2">
        <v>15420</v>
      </c>
      <c r="H91" s="2">
        <v>15867</v>
      </c>
      <c r="I91" s="2">
        <v>15857</v>
      </c>
      <c r="J91" s="2">
        <v>16779</v>
      </c>
      <c r="K91" s="2">
        <v>17171</v>
      </c>
      <c r="L91" s="2">
        <v>17116</v>
      </c>
      <c r="M91" s="2">
        <v>14937</v>
      </c>
      <c r="N91" s="2">
        <v>12479</v>
      </c>
      <c r="O91" s="2">
        <v>10756</v>
      </c>
      <c r="P91" s="2">
        <v>11116</v>
      </c>
      <c r="Q91" s="2">
        <v>15987</v>
      </c>
      <c r="R91" s="2">
        <v>21106</v>
      </c>
      <c r="S91" s="2">
        <v>21935</v>
      </c>
      <c r="T91" s="2">
        <v>22293</v>
      </c>
      <c r="U91" s="2">
        <v>23628</v>
      </c>
      <c r="V91" s="2">
        <v>23869</v>
      </c>
      <c r="W91" s="2">
        <v>24637</v>
      </c>
      <c r="X91" s="2">
        <v>24919</v>
      </c>
      <c r="Y91" s="2">
        <v>25242</v>
      </c>
      <c r="Z91" s="2">
        <v>26399</v>
      </c>
      <c r="AA91" s="2">
        <v>27424</v>
      </c>
      <c r="AB91" s="2">
        <v>29902</v>
      </c>
      <c r="AC91" s="2">
        <v>30428</v>
      </c>
      <c r="AD91" s="2">
        <v>30549</v>
      </c>
      <c r="AE91" s="2">
        <v>30204</v>
      </c>
      <c r="AF91" s="2">
        <v>30590</v>
      </c>
      <c r="AG91" s="2">
        <v>30182</v>
      </c>
      <c r="AH91" s="2">
        <v>30638</v>
      </c>
      <c r="AI91" s="2">
        <v>31833</v>
      </c>
      <c r="AJ91" s="2">
        <v>32982</v>
      </c>
      <c r="AK91" s="2">
        <v>32252</v>
      </c>
      <c r="AL91" s="2">
        <v>29580</v>
      </c>
      <c r="AM91" s="2">
        <v>26903</v>
      </c>
      <c r="AN91" s="2">
        <v>29846</v>
      </c>
      <c r="AO91" s="2">
        <v>34313</v>
      </c>
      <c r="AP91" s="2">
        <v>36083</v>
      </c>
      <c r="AQ91" s="2">
        <v>36671</v>
      </c>
      <c r="AR91" s="2">
        <v>41395</v>
      </c>
      <c r="AS91" s="2">
        <v>41044</v>
      </c>
      <c r="AT91" s="2">
        <v>42046</v>
      </c>
      <c r="AU91" s="2">
        <v>42275</v>
      </c>
      <c r="AV91" s="2">
        <v>42748</v>
      </c>
      <c r="AW91" s="2">
        <v>43309</v>
      </c>
      <c r="AX91" s="2">
        <v>45812</v>
      </c>
      <c r="AY91" s="2">
        <v>46489</v>
      </c>
      <c r="AZ91" s="2">
        <v>48436</v>
      </c>
      <c r="BA91" s="2">
        <v>50092</v>
      </c>
      <c r="BB91" s="2">
        <v>51376</v>
      </c>
      <c r="BC91" s="2">
        <v>52960</v>
      </c>
      <c r="BD91" s="2">
        <v>54447</v>
      </c>
      <c r="BE91" s="2">
        <v>56428</v>
      </c>
      <c r="BF91" s="2">
        <v>56487</v>
      </c>
      <c r="BG91" s="2">
        <v>58247</v>
      </c>
      <c r="BH91" s="2">
        <v>59250</v>
      </c>
      <c r="BI91" s="2">
        <v>60606</v>
      </c>
      <c r="BJ91" s="2">
        <v>62090</v>
      </c>
      <c r="BK91" s="2">
        <v>60418</v>
      </c>
      <c r="BL91" s="2">
        <v>59370</v>
      </c>
      <c r="BM91" s="2">
        <v>57944</v>
      </c>
      <c r="BN91" s="2">
        <v>57632</v>
      </c>
      <c r="BO91" s="2">
        <v>57799</v>
      </c>
      <c r="BP91" s="2">
        <v>58681</v>
      </c>
      <c r="BQ91" s="2">
        <v>57812</v>
      </c>
      <c r="BR91" s="2">
        <v>56470</v>
      </c>
      <c r="BS91" s="2">
        <v>54593</v>
      </c>
      <c r="BT91" s="2">
        <v>53724</v>
      </c>
      <c r="BU91" s="2">
        <v>52681</v>
      </c>
      <c r="BV91" s="2">
        <v>54509</v>
      </c>
      <c r="BW91" s="2">
        <v>56407</v>
      </c>
      <c r="BX91" s="2">
        <v>58055</v>
      </c>
      <c r="BY91" s="2">
        <v>59352</v>
      </c>
      <c r="BZ91" s="2">
        <v>60142</v>
      </c>
      <c r="CA91" s="2">
        <v>60452</v>
      </c>
      <c r="CB91" s="2">
        <v>59910</v>
      </c>
      <c r="CC91" s="2">
        <v>59437</v>
      </c>
      <c r="CD91" s="2">
        <v>58663</v>
      </c>
    </row>
    <row r="92" spans="1:82" x14ac:dyDescent="0.25">
      <c r="A92" s="2" t="str">
        <f>"87 jaar"</f>
        <v>87 jaar</v>
      </c>
      <c r="B92" s="2">
        <v>11115</v>
      </c>
      <c r="C92" s="2">
        <v>11817</v>
      </c>
      <c r="D92" s="2">
        <v>12064</v>
      </c>
      <c r="E92" s="2">
        <v>12302</v>
      </c>
      <c r="F92" s="2">
        <v>12900</v>
      </c>
      <c r="G92" s="2">
        <v>13292</v>
      </c>
      <c r="H92" s="2">
        <v>13379</v>
      </c>
      <c r="I92" s="2">
        <v>13888</v>
      </c>
      <c r="J92" s="2">
        <v>13876</v>
      </c>
      <c r="K92" s="2">
        <v>14692</v>
      </c>
      <c r="L92" s="2">
        <v>15014</v>
      </c>
      <c r="M92" s="2">
        <v>15041</v>
      </c>
      <c r="N92" s="2">
        <v>13098</v>
      </c>
      <c r="O92" s="2">
        <v>10847</v>
      </c>
      <c r="P92" s="2">
        <v>9461</v>
      </c>
      <c r="Q92" s="2">
        <v>9784</v>
      </c>
      <c r="R92" s="2">
        <v>14110</v>
      </c>
      <c r="S92" s="2">
        <v>18755</v>
      </c>
      <c r="T92" s="2">
        <v>19473</v>
      </c>
      <c r="U92" s="2">
        <v>19852</v>
      </c>
      <c r="V92" s="2">
        <v>21159</v>
      </c>
      <c r="W92" s="2">
        <v>21516</v>
      </c>
      <c r="X92" s="2">
        <v>21978</v>
      </c>
      <c r="Y92" s="2">
        <v>22306</v>
      </c>
      <c r="Z92" s="2">
        <v>22797</v>
      </c>
      <c r="AA92" s="2">
        <v>23786</v>
      </c>
      <c r="AB92" s="2">
        <v>24868</v>
      </c>
      <c r="AC92" s="2">
        <v>27035</v>
      </c>
      <c r="AD92" s="2">
        <v>27520</v>
      </c>
      <c r="AE92" s="2">
        <v>27673</v>
      </c>
      <c r="AF92" s="2">
        <v>27393</v>
      </c>
      <c r="AG92" s="2">
        <v>27788</v>
      </c>
      <c r="AH92" s="2">
        <v>27456</v>
      </c>
      <c r="AI92" s="2">
        <v>27910</v>
      </c>
      <c r="AJ92" s="2">
        <v>29029</v>
      </c>
      <c r="AK92" s="2">
        <v>30116</v>
      </c>
      <c r="AL92" s="2">
        <v>29496</v>
      </c>
      <c r="AM92" s="2">
        <v>27079</v>
      </c>
      <c r="AN92" s="2">
        <v>24661</v>
      </c>
      <c r="AO92" s="2">
        <v>27392</v>
      </c>
      <c r="AP92" s="2">
        <v>31531</v>
      </c>
      <c r="AQ92" s="2">
        <v>33207</v>
      </c>
      <c r="AR92" s="2">
        <v>33780</v>
      </c>
      <c r="AS92" s="2">
        <v>38174</v>
      </c>
      <c r="AT92" s="2">
        <v>37905</v>
      </c>
      <c r="AU92" s="2">
        <v>38869</v>
      </c>
      <c r="AV92" s="2">
        <v>39128</v>
      </c>
      <c r="AW92" s="2">
        <v>39612</v>
      </c>
      <c r="AX92" s="2">
        <v>40176</v>
      </c>
      <c r="AY92" s="2">
        <v>42550</v>
      </c>
      <c r="AZ92" s="2">
        <v>43230</v>
      </c>
      <c r="BA92" s="2">
        <v>45091</v>
      </c>
      <c r="BB92" s="2">
        <v>46688</v>
      </c>
      <c r="BC92" s="2">
        <v>47931</v>
      </c>
      <c r="BD92" s="2">
        <v>49457</v>
      </c>
      <c r="BE92" s="2">
        <v>50893</v>
      </c>
      <c r="BF92" s="2">
        <v>52793</v>
      </c>
      <c r="BG92" s="2">
        <v>52905</v>
      </c>
      <c r="BH92" s="2">
        <v>54611</v>
      </c>
      <c r="BI92" s="2">
        <v>55595</v>
      </c>
      <c r="BJ92" s="2">
        <v>56923</v>
      </c>
      <c r="BK92" s="2">
        <v>58372</v>
      </c>
      <c r="BL92" s="2">
        <v>56847</v>
      </c>
      <c r="BM92" s="2">
        <v>55906</v>
      </c>
      <c r="BN92" s="2">
        <v>54609</v>
      </c>
      <c r="BO92" s="2">
        <v>54367</v>
      </c>
      <c r="BP92" s="2">
        <v>54569</v>
      </c>
      <c r="BQ92" s="2">
        <v>55451</v>
      </c>
      <c r="BR92" s="2">
        <v>54677</v>
      </c>
      <c r="BS92" s="2">
        <v>53447</v>
      </c>
      <c r="BT92" s="2">
        <v>51707</v>
      </c>
      <c r="BU92" s="2">
        <v>50922</v>
      </c>
      <c r="BV92" s="2">
        <v>49974</v>
      </c>
      <c r="BW92" s="2">
        <v>51748</v>
      </c>
      <c r="BX92" s="2">
        <v>53600</v>
      </c>
      <c r="BY92" s="2">
        <v>55208</v>
      </c>
      <c r="BZ92" s="2">
        <v>56479</v>
      </c>
      <c r="CA92" s="2">
        <v>57280</v>
      </c>
      <c r="CB92" s="2">
        <v>57612</v>
      </c>
      <c r="CC92" s="2">
        <v>57139</v>
      </c>
      <c r="CD92" s="2">
        <v>56726</v>
      </c>
    </row>
    <row r="93" spans="1:82" x14ac:dyDescent="0.25">
      <c r="A93" s="2" t="str">
        <f>"88 jaar"</f>
        <v>88 jaar</v>
      </c>
      <c r="B93" s="2">
        <v>9145</v>
      </c>
      <c r="C93" s="2">
        <v>9484</v>
      </c>
      <c r="D93" s="2">
        <v>10181</v>
      </c>
      <c r="E93" s="2">
        <v>10266</v>
      </c>
      <c r="F93" s="2">
        <v>10578</v>
      </c>
      <c r="G93" s="2">
        <v>11093</v>
      </c>
      <c r="H93" s="2">
        <v>11337</v>
      </c>
      <c r="I93" s="2">
        <v>11460</v>
      </c>
      <c r="J93" s="2">
        <v>11837</v>
      </c>
      <c r="K93" s="2">
        <v>11945</v>
      </c>
      <c r="L93" s="2">
        <v>12657</v>
      </c>
      <c r="M93" s="2">
        <v>13026</v>
      </c>
      <c r="N93" s="2">
        <v>12982</v>
      </c>
      <c r="O93" s="2">
        <v>11248</v>
      </c>
      <c r="P93" s="2">
        <v>9440</v>
      </c>
      <c r="Q93" s="2">
        <v>8214</v>
      </c>
      <c r="R93" s="2">
        <v>8518</v>
      </c>
      <c r="S93" s="2">
        <v>12384</v>
      </c>
      <c r="T93" s="2">
        <v>16424</v>
      </c>
      <c r="U93" s="2">
        <v>17120</v>
      </c>
      <c r="V93" s="2">
        <v>17470</v>
      </c>
      <c r="W93" s="2">
        <v>18724</v>
      </c>
      <c r="X93" s="2">
        <v>18948</v>
      </c>
      <c r="Y93" s="2">
        <v>19457</v>
      </c>
      <c r="Z93" s="2">
        <v>19901</v>
      </c>
      <c r="AA93" s="2">
        <v>20190</v>
      </c>
      <c r="AB93" s="2">
        <v>21223</v>
      </c>
      <c r="AC93" s="2">
        <v>22205</v>
      </c>
      <c r="AD93" s="2">
        <v>24100</v>
      </c>
      <c r="AE93" s="2">
        <v>24568</v>
      </c>
      <c r="AF93" s="2">
        <v>24749</v>
      </c>
      <c r="AG93" s="2">
        <v>24526</v>
      </c>
      <c r="AH93" s="2">
        <v>24914</v>
      </c>
      <c r="AI93" s="2">
        <v>24663</v>
      </c>
      <c r="AJ93" s="2">
        <v>25099</v>
      </c>
      <c r="AK93" s="2">
        <v>26145</v>
      </c>
      <c r="AL93" s="2">
        <v>27155</v>
      </c>
      <c r="AM93" s="2">
        <v>26641</v>
      </c>
      <c r="AN93" s="2">
        <v>24486</v>
      </c>
      <c r="AO93" s="2">
        <v>22325</v>
      </c>
      <c r="AP93" s="2">
        <v>24833</v>
      </c>
      <c r="AQ93" s="2">
        <v>28624</v>
      </c>
      <c r="AR93" s="2">
        <v>30178</v>
      </c>
      <c r="AS93" s="2">
        <v>30747</v>
      </c>
      <c r="AT93" s="2">
        <v>34780</v>
      </c>
      <c r="AU93" s="2">
        <v>34585</v>
      </c>
      <c r="AV93" s="2">
        <v>35507</v>
      </c>
      <c r="AW93" s="2">
        <v>35783</v>
      </c>
      <c r="AX93" s="2">
        <v>36274</v>
      </c>
      <c r="AY93" s="2">
        <v>36830</v>
      </c>
      <c r="AZ93" s="2">
        <v>39056</v>
      </c>
      <c r="BA93" s="2">
        <v>39721</v>
      </c>
      <c r="BB93" s="2">
        <v>41481</v>
      </c>
      <c r="BC93" s="2">
        <v>43002</v>
      </c>
      <c r="BD93" s="2">
        <v>44200</v>
      </c>
      <c r="BE93" s="2">
        <v>45649</v>
      </c>
      <c r="BF93" s="2">
        <v>47029</v>
      </c>
      <c r="BG93" s="2">
        <v>48836</v>
      </c>
      <c r="BH93" s="2">
        <v>48988</v>
      </c>
      <c r="BI93" s="2">
        <v>50625</v>
      </c>
      <c r="BJ93" s="2">
        <v>51581</v>
      </c>
      <c r="BK93" s="2">
        <v>52869</v>
      </c>
      <c r="BL93" s="2">
        <v>54271</v>
      </c>
      <c r="BM93" s="2">
        <v>52903</v>
      </c>
      <c r="BN93" s="2">
        <v>52069</v>
      </c>
      <c r="BO93" s="2">
        <v>50904</v>
      </c>
      <c r="BP93" s="2">
        <v>50728</v>
      </c>
      <c r="BQ93" s="2">
        <v>50963</v>
      </c>
      <c r="BR93" s="2">
        <v>51833</v>
      </c>
      <c r="BS93" s="2">
        <v>51154</v>
      </c>
      <c r="BT93" s="2">
        <v>50046</v>
      </c>
      <c r="BU93" s="2">
        <v>48458</v>
      </c>
      <c r="BV93" s="2">
        <v>47762</v>
      </c>
      <c r="BW93" s="2">
        <v>46908</v>
      </c>
      <c r="BX93" s="2">
        <v>48614</v>
      </c>
      <c r="BY93" s="2">
        <v>50407</v>
      </c>
      <c r="BZ93" s="2">
        <v>51965</v>
      </c>
      <c r="CA93" s="2">
        <v>53198</v>
      </c>
      <c r="CB93" s="2">
        <v>53997</v>
      </c>
      <c r="CC93" s="2">
        <v>54350</v>
      </c>
      <c r="CD93" s="2">
        <v>53952</v>
      </c>
    </row>
    <row r="94" spans="1:82" x14ac:dyDescent="0.25">
      <c r="A94" s="2" t="str">
        <f>"89 jaar"</f>
        <v>89 jaar</v>
      </c>
      <c r="B94" s="2">
        <v>7436</v>
      </c>
      <c r="C94" s="2">
        <v>7661</v>
      </c>
      <c r="D94" s="2">
        <v>7981</v>
      </c>
      <c r="E94" s="2">
        <v>8523</v>
      </c>
      <c r="F94" s="2">
        <v>8673</v>
      </c>
      <c r="G94" s="2">
        <v>8809</v>
      </c>
      <c r="H94" s="2">
        <v>9350</v>
      </c>
      <c r="I94" s="2">
        <v>9631</v>
      </c>
      <c r="J94" s="2">
        <v>9680</v>
      </c>
      <c r="K94" s="2">
        <v>10049</v>
      </c>
      <c r="L94" s="2">
        <v>10207</v>
      </c>
      <c r="M94" s="2">
        <v>10703</v>
      </c>
      <c r="N94" s="2">
        <v>11056</v>
      </c>
      <c r="O94" s="2">
        <v>11029</v>
      </c>
      <c r="P94" s="2">
        <v>9596</v>
      </c>
      <c r="Q94" s="2">
        <v>8063</v>
      </c>
      <c r="R94" s="2">
        <v>7065</v>
      </c>
      <c r="S94" s="2">
        <v>7363</v>
      </c>
      <c r="T94" s="2">
        <v>10620</v>
      </c>
      <c r="U94" s="2">
        <v>14233</v>
      </c>
      <c r="V94" s="2">
        <v>14759</v>
      </c>
      <c r="W94" s="2">
        <v>15226</v>
      </c>
      <c r="X94" s="2">
        <v>16233</v>
      </c>
      <c r="Y94" s="2">
        <v>16434</v>
      </c>
      <c r="Z94" s="2">
        <v>17072</v>
      </c>
      <c r="AA94" s="2">
        <v>17348</v>
      </c>
      <c r="AB94" s="2">
        <v>17823</v>
      </c>
      <c r="AC94" s="2">
        <v>18639</v>
      </c>
      <c r="AD94" s="2">
        <v>19480</v>
      </c>
      <c r="AE94" s="2">
        <v>21161</v>
      </c>
      <c r="AF94" s="2">
        <v>21608</v>
      </c>
      <c r="AG94" s="2">
        <v>21802</v>
      </c>
      <c r="AH94" s="2">
        <v>21641</v>
      </c>
      <c r="AI94" s="2">
        <v>22021</v>
      </c>
      <c r="AJ94" s="2">
        <v>21828</v>
      </c>
      <c r="AK94" s="2">
        <v>22246</v>
      </c>
      <c r="AL94" s="2">
        <v>23202</v>
      </c>
      <c r="AM94" s="2">
        <v>24138</v>
      </c>
      <c r="AN94" s="2">
        <v>23722</v>
      </c>
      <c r="AO94" s="2">
        <v>21825</v>
      </c>
      <c r="AP94" s="2">
        <v>19925</v>
      </c>
      <c r="AQ94" s="2">
        <v>22185</v>
      </c>
      <c r="AR94" s="2">
        <v>25608</v>
      </c>
      <c r="AS94" s="2">
        <v>27027</v>
      </c>
      <c r="AT94" s="2">
        <v>27588</v>
      </c>
      <c r="AU94" s="2">
        <v>31236</v>
      </c>
      <c r="AV94" s="2">
        <v>31110</v>
      </c>
      <c r="AW94" s="2">
        <v>31980</v>
      </c>
      <c r="AX94" s="2">
        <v>32270</v>
      </c>
      <c r="AY94" s="2">
        <v>32755</v>
      </c>
      <c r="AZ94" s="2">
        <v>33291</v>
      </c>
      <c r="BA94" s="2">
        <v>35350</v>
      </c>
      <c r="BB94" s="2">
        <v>35994</v>
      </c>
      <c r="BC94" s="2">
        <v>37635</v>
      </c>
      <c r="BD94" s="2">
        <v>39066</v>
      </c>
      <c r="BE94" s="2">
        <v>40199</v>
      </c>
      <c r="BF94" s="2">
        <v>41560</v>
      </c>
      <c r="BG94" s="2">
        <v>42873</v>
      </c>
      <c r="BH94" s="2">
        <v>44570</v>
      </c>
      <c r="BI94" s="2">
        <v>44763</v>
      </c>
      <c r="BJ94" s="2">
        <v>46309</v>
      </c>
      <c r="BK94" s="2">
        <v>47231</v>
      </c>
      <c r="BL94" s="2">
        <v>48459</v>
      </c>
      <c r="BM94" s="2">
        <v>49801</v>
      </c>
      <c r="BN94" s="2">
        <v>48588</v>
      </c>
      <c r="BO94" s="2">
        <v>47869</v>
      </c>
      <c r="BP94" s="2">
        <v>46845</v>
      </c>
      <c r="BQ94" s="2">
        <v>46726</v>
      </c>
      <c r="BR94" s="2">
        <v>46992</v>
      </c>
      <c r="BS94" s="2">
        <v>47838</v>
      </c>
      <c r="BT94" s="2">
        <v>47265</v>
      </c>
      <c r="BU94" s="2">
        <v>46279</v>
      </c>
      <c r="BV94" s="2">
        <v>44848</v>
      </c>
      <c r="BW94" s="2">
        <v>44244</v>
      </c>
      <c r="BX94" s="2">
        <v>43495</v>
      </c>
      <c r="BY94" s="2">
        <v>45120</v>
      </c>
      <c r="BZ94" s="2">
        <v>46828</v>
      </c>
      <c r="CA94" s="2">
        <v>48322</v>
      </c>
      <c r="CB94" s="2">
        <v>49511</v>
      </c>
      <c r="CC94" s="2">
        <v>50305</v>
      </c>
      <c r="CD94" s="2">
        <v>50669</v>
      </c>
    </row>
    <row r="95" spans="1:82" x14ac:dyDescent="0.25">
      <c r="A95" s="2" t="str">
        <f>"90 jaar"</f>
        <v>90 jaar</v>
      </c>
      <c r="B95" s="2">
        <v>5583</v>
      </c>
      <c r="C95" s="2">
        <v>6207</v>
      </c>
      <c r="D95" s="2">
        <v>6343</v>
      </c>
      <c r="E95" s="2">
        <v>6556</v>
      </c>
      <c r="F95" s="2">
        <v>7102</v>
      </c>
      <c r="G95" s="2">
        <v>7249</v>
      </c>
      <c r="H95" s="2">
        <v>7303</v>
      </c>
      <c r="I95" s="2">
        <v>7767</v>
      </c>
      <c r="J95" s="2">
        <v>8097</v>
      </c>
      <c r="K95" s="2">
        <v>8023</v>
      </c>
      <c r="L95" s="2">
        <v>8302</v>
      </c>
      <c r="M95" s="2">
        <v>8550</v>
      </c>
      <c r="N95" s="2">
        <v>8975</v>
      </c>
      <c r="O95" s="2">
        <v>9149</v>
      </c>
      <c r="P95" s="2">
        <v>9246</v>
      </c>
      <c r="Q95" s="2">
        <v>8035</v>
      </c>
      <c r="R95" s="2">
        <v>6771</v>
      </c>
      <c r="S95" s="2">
        <v>5976</v>
      </c>
      <c r="T95" s="2">
        <v>6191</v>
      </c>
      <c r="U95" s="2">
        <v>9010</v>
      </c>
      <c r="V95" s="2">
        <v>12130</v>
      </c>
      <c r="W95" s="2">
        <v>12671</v>
      </c>
      <c r="X95" s="2">
        <v>12932</v>
      </c>
      <c r="Y95" s="2">
        <v>13843</v>
      </c>
      <c r="Z95" s="2">
        <v>14179</v>
      </c>
      <c r="AA95" s="2">
        <v>14576</v>
      </c>
      <c r="AB95" s="2">
        <v>15000</v>
      </c>
      <c r="AC95" s="2">
        <v>15367</v>
      </c>
      <c r="AD95" s="2">
        <v>16064</v>
      </c>
      <c r="AE95" s="2">
        <v>16815</v>
      </c>
      <c r="AF95" s="2">
        <v>18285</v>
      </c>
      <c r="AG95" s="2">
        <v>18707</v>
      </c>
      <c r="AH95" s="2">
        <v>18900</v>
      </c>
      <c r="AI95" s="2">
        <v>18786</v>
      </c>
      <c r="AJ95" s="2">
        <v>19140</v>
      </c>
      <c r="AK95" s="2">
        <v>19000</v>
      </c>
      <c r="AL95" s="2">
        <v>19390</v>
      </c>
      <c r="AM95" s="2">
        <v>20255</v>
      </c>
      <c r="AN95" s="2">
        <v>21103</v>
      </c>
      <c r="AO95" s="2">
        <v>20779</v>
      </c>
      <c r="AP95" s="2">
        <v>19141</v>
      </c>
      <c r="AQ95" s="2">
        <v>17495</v>
      </c>
      <c r="AR95" s="2">
        <v>19507</v>
      </c>
      <c r="AS95" s="2">
        <v>22543</v>
      </c>
      <c r="AT95" s="2">
        <v>23832</v>
      </c>
      <c r="AU95" s="2">
        <v>24364</v>
      </c>
      <c r="AV95" s="2">
        <v>27617</v>
      </c>
      <c r="AW95" s="2">
        <v>27539</v>
      </c>
      <c r="AX95" s="2">
        <v>28341</v>
      </c>
      <c r="AY95" s="2">
        <v>28639</v>
      </c>
      <c r="AZ95" s="2">
        <v>29114</v>
      </c>
      <c r="BA95" s="2">
        <v>29629</v>
      </c>
      <c r="BB95" s="2">
        <v>31498</v>
      </c>
      <c r="BC95" s="2">
        <v>32116</v>
      </c>
      <c r="BD95" s="2">
        <v>33624</v>
      </c>
      <c r="BE95" s="2">
        <v>34950</v>
      </c>
      <c r="BF95" s="2">
        <v>36004</v>
      </c>
      <c r="BG95" s="2">
        <v>37263</v>
      </c>
      <c r="BH95" s="2">
        <v>38482</v>
      </c>
      <c r="BI95" s="2">
        <v>40053</v>
      </c>
      <c r="BJ95" s="2">
        <v>40270</v>
      </c>
      <c r="BK95" s="2">
        <v>41723</v>
      </c>
      <c r="BL95" s="2">
        <v>42589</v>
      </c>
      <c r="BM95" s="2">
        <v>43744</v>
      </c>
      <c r="BN95" s="2">
        <v>45010</v>
      </c>
      <c r="BO95" s="2">
        <v>43952</v>
      </c>
      <c r="BP95" s="2">
        <v>43350</v>
      </c>
      <c r="BQ95" s="2">
        <v>42457</v>
      </c>
      <c r="BR95" s="2">
        <v>42398</v>
      </c>
      <c r="BS95" s="2">
        <v>42683</v>
      </c>
      <c r="BT95" s="2">
        <v>43492</v>
      </c>
      <c r="BU95" s="2">
        <v>43020</v>
      </c>
      <c r="BV95" s="2">
        <v>42154</v>
      </c>
      <c r="BW95" s="2">
        <v>40885</v>
      </c>
      <c r="BX95" s="2">
        <v>40382</v>
      </c>
      <c r="BY95" s="2">
        <v>39728</v>
      </c>
      <c r="BZ95" s="2">
        <v>41256</v>
      </c>
      <c r="CA95" s="2">
        <v>42861</v>
      </c>
      <c r="CB95" s="2">
        <v>44269</v>
      </c>
      <c r="CC95" s="2">
        <v>45402</v>
      </c>
      <c r="CD95" s="2">
        <v>46178</v>
      </c>
    </row>
    <row r="96" spans="1:82" x14ac:dyDescent="0.25">
      <c r="A96" s="2" t="str">
        <f>"91 jaar"</f>
        <v>91 jaar</v>
      </c>
      <c r="B96" s="2">
        <v>4444</v>
      </c>
      <c r="C96" s="2">
        <v>4501</v>
      </c>
      <c r="D96" s="2">
        <v>5043</v>
      </c>
      <c r="E96" s="2">
        <v>5041</v>
      </c>
      <c r="F96" s="2">
        <v>5314</v>
      </c>
      <c r="G96" s="2">
        <v>5775</v>
      </c>
      <c r="H96" s="2">
        <v>5905</v>
      </c>
      <c r="I96" s="2">
        <v>5935</v>
      </c>
      <c r="J96" s="2">
        <v>6392</v>
      </c>
      <c r="K96" s="2">
        <v>6624</v>
      </c>
      <c r="L96" s="2">
        <v>6512</v>
      </c>
      <c r="M96" s="2">
        <v>6809</v>
      </c>
      <c r="N96" s="2">
        <v>6933</v>
      </c>
      <c r="O96" s="2">
        <v>7288</v>
      </c>
      <c r="P96" s="2">
        <v>7546</v>
      </c>
      <c r="Q96" s="2">
        <v>7527</v>
      </c>
      <c r="R96" s="2">
        <v>6689</v>
      </c>
      <c r="S96" s="2">
        <v>5652</v>
      </c>
      <c r="T96" s="2">
        <v>4988</v>
      </c>
      <c r="U96" s="2">
        <v>5192</v>
      </c>
      <c r="V96" s="2">
        <v>7468</v>
      </c>
      <c r="W96" s="2">
        <v>10178</v>
      </c>
      <c r="X96" s="2">
        <v>10618</v>
      </c>
      <c r="Y96" s="2">
        <v>10798</v>
      </c>
      <c r="Z96" s="2">
        <v>11683</v>
      </c>
      <c r="AA96" s="2">
        <v>11932</v>
      </c>
      <c r="AB96" s="2">
        <v>12435</v>
      </c>
      <c r="AC96" s="2">
        <v>12626</v>
      </c>
      <c r="AD96" s="2">
        <v>12986</v>
      </c>
      <c r="AE96" s="2">
        <v>13594</v>
      </c>
      <c r="AF96" s="2">
        <v>14256</v>
      </c>
      <c r="AG96" s="2">
        <v>15516</v>
      </c>
      <c r="AH96" s="2">
        <v>15898</v>
      </c>
      <c r="AI96" s="2">
        <v>16091</v>
      </c>
      <c r="AJ96" s="2">
        <v>16011</v>
      </c>
      <c r="AK96" s="2">
        <v>16344</v>
      </c>
      <c r="AL96" s="2">
        <v>16249</v>
      </c>
      <c r="AM96" s="2">
        <v>16608</v>
      </c>
      <c r="AN96" s="2">
        <v>17366</v>
      </c>
      <c r="AO96" s="2">
        <v>18119</v>
      </c>
      <c r="AP96" s="2">
        <v>17870</v>
      </c>
      <c r="AQ96" s="2">
        <v>16479</v>
      </c>
      <c r="AR96" s="2">
        <v>15086</v>
      </c>
      <c r="AS96" s="2">
        <v>16846</v>
      </c>
      <c r="AT96" s="2">
        <v>19493</v>
      </c>
      <c r="AU96" s="2">
        <v>20638</v>
      </c>
      <c r="AV96" s="2">
        <v>21136</v>
      </c>
      <c r="AW96" s="2">
        <v>23976</v>
      </c>
      <c r="AX96" s="2">
        <v>23942</v>
      </c>
      <c r="AY96" s="2">
        <v>24680</v>
      </c>
      <c r="AZ96" s="2">
        <v>24971</v>
      </c>
      <c r="BA96" s="2">
        <v>25422</v>
      </c>
      <c r="BB96" s="2">
        <v>25899</v>
      </c>
      <c r="BC96" s="2">
        <v>27564</v>
      </c>
      <c r="BD96" s="2">
        <v>28145</v>
      </c>
      <c r="BE96" s="2">
        <v>29505</v>
      </c>
      <c r="BF96" s="2">
        <v>30713</v>
      </c>
      <c r="BG96" s="2">
        <v>31678</v>
      </c>
      <c r="BH96" s="2">
        <v>32824</v>
      </c>
      <c r="BI96" s="2">
        <v>33931</v>
      </c>
      <c r="BJ96" s="2">
        <v>35365</v>
      </c>
      <c r="BK96" s="2">
        <v>35601</v>
      </c>
      <c r="BL96" s="2">
        <v>36929</v>
      </c>
      <c r="BM96" s="2">
        <v>37736</v>
      </c>
      <c r="BN96" s="2">
        <v>38798</v>
      </c>
      <c r="BO96" s="2">
        <v>39976</v>
      </c>
      <c r="BP96" s="2">
        <v>39070</v>
      </c>
      <c r="BQ96" s="2">
        <v>38583</v>
      </c>
      <c r="BR96" s="2">
        <v>37820</v>
      </c>
      <c r="BS96" s="2">
        <v>37809</v>
      </c>
      <c r="BT96" s="2">
        <v>38103</v>
      </c>
      <c r="BU96" s="2">
        <v>38866</v>
      </c>
      <c r="BV96" s="2">
        <v>38488</v>
      </c>
      <c r="BW96" s="2">
        <v>37744</v>
      </c>
      <c r="BX96" s="2">
        <v>36645</v>
      </c>
      <c r="BY96" s="2">
        <v>36230</v>
      </c>
      <c r="BZ96" s="2">
        <v>35677</v>
      </c>
      <c r="CA96" s="2">
        <v>37095</v>
      </c>
      <c r="CB96" s="2">
        <v>38576</v>
      </c>
      <c r="CC96" s="2">
        <v>39883</v>
      </c>
      <c r="CD96" s="2">
        <v>40948</v>
      </c>
    </row>
    <row r="97" spans="1:82" x14ac:dyDescent="0.25">
      <c r="A97" s="2" t="str">
        <f>"92 jaar"</f>
        <v>92 jaar</v>
      </c>
      <c r="B97" s="2">
        <v>3173</v>
      </c>
      <c r="C97" s="2">
        <v>3496</v>
      </c>
      <c r="D97" s="2">
        <v>3576</v>
      </c>
      <c r="E97" s="2">
        <v>3925</v>
      </c>
      <c r="F97" s="2">
        <v>4001</v>
      </c>
      <c r="G97" s="2">
        <v>4208</v>
      </c>
      <c r="H97" s="2">
        <v>4585</v>
      </c>
      <c r="I97" s="2">
        <v>4722</v>
      </c>
      <c r="J97" s="2">
        <v>4712</v>
      </c>
      <c r="K97" s="2">
        <v>5058</v>
      </c>
      <c r="L97" s="2">
        <v>5320</v>
      </c>
      <c r="M97" s="2">
        <v>5233</v>
      </c>
      <c r="N97" s="2">
        <v>5452</v>
      </c>
      <c r="O97" s="2">
        <v>5486</v>
      </c>
      <c r="P97" s="2">
        <v>5878</v>
      </c>
      <c r="Q97" s="2">
        <v>6058</v>
      </c>
      <c r="R97" s="2">
        <v>6122</v>
      </c>
      <c r="S97" s="2">
        <v>5418</v>
      </c>
      <c r="T97" s="2">
        <v>4590</v>
      </c>
      <c r="U97" s="2">
        <v>3994</v>
      </c>
      <c r="V97" s="2">
        <v>4241</v>
      </c>
      <c r="W97" s="2">
        <v>6135</v>
      </c>
      <c r="X97" s="2">
        <v>8264</v>
      </c>
      <c r="Y97" s="2">
        <v>8673</v>
      </c>
      <c r="Z97" s="2">
        <v>9009</v>
      </c>
      <c r="AA97" s="2">
        <v>9550</v>
      </c>
      <c r="AB97" s="2">
        <v>9950</v>
      </c>
      <c r="AC97" s="2">
        <v>10236</v>
      </c>
      <c r="AD97" s="2">
        <v>10444</v>
      </c>
      <c r="AE97" s="2">
        <v>10759</v>
      </c>
      <c r="AF97" s="2">
        <v>11285</v>
      </c>
      <c r="AG97" s="2">
        <v>11849</v>
      </c>
      <c r="AH97" s="2">
        <v>12913</v>
      </c>
      <c r="AI97" s="2">
        <v>13258</v>
      </c>
      <c r="AJ97" s="2">
        <v>13436</v>
      </c>
      <c r="AK97" s="2">
        <v>13383</v>
      </c>
      <c r="AL97" s="2">
        <v>13681</v>
      </c>
      <c r="AM97" s="2">
        <v>13627</v>
      </c>
      <c r="AN97" s="2">
        <v>13947</v>
      </c>
      <c r="AO97" s="2">
        <v>14598</v>
      </c>
      <c r="AP97" s="2">
        <v>15255</v>
      </c>
      <c r="AQ97" s="2">
        <v>15072</v>
      </c>
      <c r="AR97" s="2">
        <v>13916</v>
      </c>
      <c r="AS97" s="2">
        <v>12756</v>
      </c>
      <c r="AT97" s="2">
        <v>14262</v>
      </c>
      <c r="AU97" s="2">
        <v>16525</v>
      </c>
      <c r="AV97" s="2">
        <v>17517</v>
      </c>
      <c r="AW97" s="2">
        <v>17965</v>
      </c>
      <c r="AX97" s="2">
        <v>20405</v>
      </c>
      <c r="AY97" s="2">
        <v>20401</v>
      </c>
      <c r="AZ97" s="2">
        <v>21068</v>
      </c>
      <c r="BA97" s="2">
        <v>21341</v>
      </c>
      <c r="BB97" s="2">
        <v>21751</v>
      </c>
      <c r="BC97" s="2">
        <v>22191</v>
      </c>
      <c r="BD97" s="2">
        <v>23646</v>
      </c>
      <c r="BE97" s="2">
        <v>24176</v>
      </c>
      <c r="BF97" s="2">
        <v>25377</v>
      </c>
      <c r="BG97" s="2">
        <v>26452</v>
      </c>
      <c r="BH97" s="2">
        <v>27319</v>
      </c>
      <c r="BI97" s="2">
        <v>28342</v>
      </c>
      <c r="BJ97" s="2">
        <v>29325</v>
      </c>
      <c r="BK97" s="2">
        <v>30616</v>
      </c>
      <c r="BL97" s="2">
        <v>30852</v>
      </c>
      <c r="BM97" s="2">
        <v>32041</v>
      </c>
      <c r="BN97" s="2">
        <v>32773</v>
      </c>
      <c r="BO97" s="2">
        <v>33735</v>
      </c>
      <c r="BP97" s="2">
        <v>34802</v>
      </c>
      <c r="BQ97" s="2">
        <v>34051</v>
      </c>
      <c r="BR97" s="2">
        <v>33666</v>
      </c>
      <c r="BS97" s="2">
        <v>33031</v>
      </c>
      <c r="BT97" s="2">
        <v>33064</v>
      </c>
      <c r="BU97" s="2">
        <v>33359</v>
      </c>
      <c r="BV97" s="2">
        <v>34060</v>
      </c>
      <c r="BW97" s="2">
        <v>33770</v>
      </c>
      <c r="BX97" s="2">
        <v>33152</v>
      </c>
      <c r="BY97" s="2">
        <v>32217</v>
      </c>
      <c r="BZ97" s="2">
        <v>31887</v>
      </c>
      <c r="CA97" s="2">
        <v>31431</v>
      </c>
      <c r="CB97" s="2">
        <v>32716</v>
      </c>
      <c r="CC97" s="2">
        <v>34066</v>
      </c>
      <c r="CD97" s="2">
        <v>35258</v>
      </c>
    </row>
    <row r="98" spans="1:82" x14ac:dyDescent="0.25">
      <c r="A98" s="2" t="str">
        <f>"93 jaar"</f>
        <v>93 jaar</v>
      </c>
      <c r="B98" s="2">
        <v>2378</v>
      </c>
      <c r="C98" s="2">
        <v>2492</v>
      </c>
      <c r="D98" s="2">
        <v>2662</v>
      </c>
      <c r="E98" s="2">
        <v>2694</v>
      </c>
      <c r="F98" s="2">
        <v>3065</v>
      </c>
      <c r="G98" s="2">
        <v>3137</v>
      </c>
      <c r="H98" s="2">
        <v>3245</v>
      </c>
      <c r="I98" s="2">
        <v>3627</v>
      </c>
      <c r="J98" s="2">
        <v>3756</v>
      </c>
      <c r="K98" s="2">
        <v>3676</v>
      </c>
      <c r="L98" s="2">
        <v>3965</v>
      </c>
      <c r="M98" s="2">
        <v>4202</v>
      </c>
      <c r="N98" s="2">
        <v>3997</v>
      </c>
      <c r="O98" s="2">
        <v>4171</v>
      </c>
      <c r="P98" s="2">
        <v>4228</v>
      </c>
      <c r="Q98" s="2">
        <v>4639</v>
      </c>
      <c r="R98" s="2">
        <v>4804</v>
      </c>
      <c r="S98" s="2">
        <v>4870</v>
      </c>
      <c r="T98" s="2">
        <v>4270</v>
      </c>
      <c r="U98" s="2">
        <v>3635</v>
      </c>
      <c r="V98" s="2">
        <v>3226</v>
      </c>
      <c r="W98" s="2">
        <v>3424</v>
      </c>
      <c r="X98" s="2">
        <v>4856</v>
      </c>
      <c r="Y98" s="2">
        <v>6630</v>
      </c>
      <c r="Z98" s="2">
        <v>7017</v>
      </c>
      <c r="AA98" s="2">
        <v>7203</v>
      </c>
      <c r="AB98" s="2">
        <v>7734</v>
      </c>
      <c r="AC98" s="2">
        <v>8079</v>
      </c>
      <c r="AD98" s="2">
        <v>8263</v>
      </c>
      <c r="AE98" s="2">
        <v>8451</v>
      </c>
      <c r="AF98" s="2">
        <v>8716</v>
      </c>
      <c r="AG98" s="2">
        <v>9156</v>
      </c>
      <c r="AH98" s="2">
        <v>9629</v>
      </c>
      <c r="AI98" s="2">
        <v>10503</v>
      </c>
      <c r="AJ98" s="2">
        <v>10810</v>
      </c>
      <c r="AK98" s="2">
        <v>10968</v>
      </c>
      <c r="AL98" s="2">
        <v>10935</v>
      </c>
      <c r="AM98" s="2">
        <v>11194</v>
      </c>
      <c r="AN98" s="2">
        <v>11165</v>
      </c>
      <c r="AO98" s="2">
        <v>11447</v>
      </c>
      <c r="AP98" s="2">
        <v>12000</v>
      </c>
      <c r="AQ98" s="2">
        <v>12556</v>
      </c>
      <c r="AR98" s="2">
        <v>12425</v>
      </c>
      <c r="AS98" s="2">
        <v>11487</v>
      </c>
      <c r="AT98" s="2">
        <v>10545</v>
      </c>
      <c r="AU98" s="2">
        <v>11807</v>
      </c>
      <c r="AV98" s="2">
        <v>13695</v>
      </c>
      <c r="AW98" s="2">
        <v>14539</v>
      </c>
      <c r="AX98" s="2">
        <v>14933</v>
      </c>
      <c r="AY98" s="2">
        <v>16978</v>
      </c>
      <c r="AZ98" s="2">
        <v>17001</v>
      </c>
      <c r="BA98" s="2">
        <v>17578</v>
      </c>
      <c r="BB98" s="2">
        <v>17827</v>
      </c>
      <c r="BC98" s="2">
        <v>18198</v>
      </c>
      <c r="BD98" s="2">
        <v>18595</v>
      </c>
      <c r="BE98" s="2">
        <v>19837</v>
      </c>
      <c r="BF98" s="2">
        <v>20309</v>
      </c>
      <c r="BG98" s="2">
        <v>21353</v>
      </c>
      <c r="BH98" s="2">
        <v>22288</v>
      </c>
      <c r="BI98" s="2">
        <v>23046</v>
      </c>
      <c r="BJ98" s="2">
        <v>23931</v>
      </c>
      <c r="BK98" s="2">
        <v>24795</v>
      </c>
      <c r="BL98" s="2">
        <v>25917</v>
      </c>
      <c r="BM98" s="2">
        <v>26152</v>
      </c>
      <c r="BN98" s="2">
        <v>27199</v>
      </c>
      <c r="BO98" s="2">
        <v>27840</v>
      </c>
      <c r="BP98" s="2">
        <v>28696</v>
      </c>
      <c r="BQ98" s="2">
        <v>29639</v>
      </c>
      <c r="BR98" s="2">
        <v>29035</v>
      </c>
      <c r="BS98" s="2">
        <v>28736</v>
      </c>
      <c r="BT98" s="2">
        <v>28222</v>
      </c>
      <c r="BU98" s="2">
        <v>28282</v>
      </c>
      <c r="BV98" s="2">
        <v>28573</v>
      </c>
      <c r="BW98" s="2">
        <v>29198</v>
      </c>
      <c r="BX98" s="2">
        <v>28992</v>
      </c>
      <c r="BY98" s="2">
        <v>28490</v>
      </c>
      <c r="BZ98" s="2">
        <v>27713</v>
      </c>
      <c r="CA98" s="2">
        <v>27458</v>
      </c>
      <c r="CB98" s="2">
        <v>27088</v>
      </c>
      <c r="CC98" s="2">
        <v>28238</v>
      </c>
      <c r="CD98" s="2">
        <v>29436</v>
      </c>
    </row>
    <row r="99" spans="1:82" x14ac:dyDescent="0.25">
      <c r="A99" s="2" t="str">
        <f>"94 jaar"</f>
        <v>94 jaar</v>
      </c>
      <c r="B99" s="2">
        <v>1674</v>
      </c>
      <c r="C99" s="2">
        <v>1801</v>
      </c>
      <c r="D99" s="2">
        <v>1907</v>
      </c>
      <c r="E99" s="2">
        <v>1982</v>
      </c>
      <c r="F99" s="2">
        <v>2035</v>
      </c>
      <c r="G99" s="2">
        <v>2339</v>
      </c>
      <c r="H99" s="2">
        <v>2371</v>
      </c>
      <c r="I99" s="2">
        <v>2464</v>
      </c>
      <c r="J99" s="2">
        <v>2763</v>
      </c>
      <c r="K99" s="2">
        <v>2854</v>
      </c>
      <c r="L99" s="2">
        <v>2807</v>
      </c>
      <c r="M99" s="2">
        <v>3043</v>
      </c>
      <c r="N99" s="2">
        <v>3169</v>
      </c>
      <c r="O99" s="2">
        <v>2987</v>
      </c>
      <c r="P99" s="2">
        <v>3196</v>
      </c>
      <c r="Q99" s="2">
        <v>3238</v>
      </c>
      <c r="R99" s="2">
        <v>3588</v>
      </c>
      <c r="S99" s="2">
        <v>3709</v>
      </c>
      <c r="T99" s="2">
        <v>3727</v>
      </c>
      <c r="U99" s="2">
        <v>3341</v>
      </c>
      <c r="V99" s="2">
        <v>2822</v>
      </c>
      <c r="W99" s="2">
        <v>2519</v>
      </c>
      <c r="X99" s="2">
        <v>2630</v>
      </c>
      <c r="Y99" s="2">
        <v>3779</v>
      </c>
      <c r="Z99" s="2">
        <v>5274</v>
      </c>
      <c r="AA99" s="2">
        <v>5443</v>
      </c>
      <c r="AB99" s="2">
        <v>5715</v>
      </c>
      <c r="AC99" s="2">
        <v>6126</v>
      </c>
      <c r="AD99" s="2">
        <v>6365</v>
      </c>
      <c r="AE99" s="2">
        <v>6515</v>
      </c>
      <c r="AF99" s="2">
        <v>6683</v>
      </c>
      <c r="AG99" s="2">
        <v>6902</v>
      </c>
      <c r="AH99" s="2">
        <v>7256</v>
      </c>
      <c r="AI99" s="2">
        <v>7648</v>
      </c>
      <c r="AJ99" s="2">
        <v>8351</v>
      </c>
      <c r="AK99" s="2">
        <v>8614</v>
      </c>
      <c r="AL99" s="2">
        <v>8757</v>
      </c>
      <c r="AM99" s="2">
        <v>8735</v>
      </c>
      <c r="AN99" s="2">
        <v>8955</v>
      </c>
      <c r="AO99" s="2">
        <v>8942</v>
      </c>
      <c r="AP99" s="2">
        <v>9175</v>
      </c>
      <c r="AQ99" s="2">
        <v>9629</v>
      </c>
      <c r="AR99" s="2">
        <v>10096</v>
      </c>
      <c r="AS99" s="2">
        <v>10010</v>
      </c>
      <c r="AT99" s="2">
        <v>9264</v>
      </c>
      <c r="AU99" s="2">
        <v>8515</v>
      </c>
      <c r="AV99" s="2">
        <v>9546</v>
      </c>
      <c r="AW99" s="2">
        <v>11093</v>
      </c>
      <c r="AX99" s="2">
        <v>11790</v>
      </c>
      <c r="AY99" s="2">
        <v>12131</v>
      </c>
      <c r="AZ99" s="2">
        <v>13806</v>
      </c>
      <c r="BA99" s="2">
        <v>13848</v>
      </c>
      <c r="BB99" s="2">
        <v>14340</v>
      </c>
      <c r="BC99" s="2">
        <v>14559</v>
      </c>
      <c r="BD99" s="2">
        <v>14885</v>
      </c>
      <c r="BE99" s="2">
        <v>15229</v>
      </c>
      <c r="BF99" s="2">
        <v>16270</v>
      </c>
      <c r="BG99" s="2">
        <v>16680</v>
      </c>
      <c r="BH99" s="2">
        <v>17561</v>
      </c>
      <c r="BI99" s="2">
        <v>18353</v>
      </c>
      <c r="BJ99" s="2">
        <v>18996</v>
      </c>
      <c r="BK99" s="2">
        <v>19742</v>
      </c>
      <c r="BL99" s="2">
        <v>20489</v>
      </c>
      <c r="BM99" s="2">
        <v>21449</v>
      </c>
      <c r="BN99" s="2">
        <v>21668</v>
      </c>
      <c r="BO99" s="2">
        <v>22563</v>
      </c>
      <c r="BP99" s="2">
        <v>23117</v>
      </c>
      <c r="BQ99" s="2">
        <v>23858</v>
      </c>
      <c r="BR99" s="2">
        <v>24673</v>
      </c>
      <c r="BS99" s="2">
        <v>24198</v>
      </c>
      <c r="BT99" s="2">
        <v>23975</v>
      </c>
      <c r="BU99" s="2">
        <v>23572</v>
      </c>
      <c r="BV99" s="2">
        <v>23651</v>
      </c>
      <c r="BW99" s="2">
        <v>23919</v>
      </c>
      <c r="BX99" s="2">
        <v>24479</v>
      </c>
      <c r="BY99" s="2">
        <v>24332</v>
      </c>
      <c r="BZ99" s="2">
        <v>23941</v>
      </c>
      <c r="CA99" s="2">
        <v>23311</v>
      </c>
      <c r="CB99" s="2">
        <v>23126</v>
      </c>
      <c r="CC99" s="2">
        <v>22829</v>
      </c>
      <c r="CD99" s="2">
        <v>23830</v>
      </c>
    </row>
    <row r="100" spans="1:82" x14ac:dyDescent="0.25">
      <c r="A100" s="2" t="str">
        <f>"95 jaar"</f>
        <v>95 jaar</v>
      </c>
      <c r="B100" s="2">
        <v>1175</v>
      </c>
      <c r="C100" s="2">
        <v>1238</v>
      </c>
      <c r="D100" s="2">
        <v>1329</v>
      </c>
      <c r="E100" s="2">
        <v>1352</v>
      </c>
      <c r="F100" s="2">
        <v>1458</v>
      </c>
      <c r="G100" s="2">
        <v>1496</v>
      </c>
      <c r="H100" s="2">
        <v>1692</v>
      </c>
      <c r="I100" s="2">
        <v>1757</v>
      </c>
      <c r="J100" s="2">
        <v>1866</v>
      </c>
      <c r="K100" s="2">
        <v>2026</v>
      </c>
      <c r="L100" s="2">
        <v>2136</v>
      </c>
      <c r="M100" s="2">
        <v>2094</v>
      </c>
      <c r="N100" s="2">
        <v>2250</v>
      </c>
      <c r="O100" s="2">
        <v>2296</v>
      </c>
      <c r="P100" s="2">
        <v>2211</v>
      </c>
      <c r="Q100" s="2">
        <v>2421</v>
      </c>
      <c r="R100" s="2">
        <v>2460</v>
      </c>
      <c r="S100" s="2">
        <v>2743</v>
      </c>
      <c r="T100" s="2">
        <v>2764</v>
      </c>
      <c r="U100" s="2">
        <v>2798</v>
      </c>
      <c r="V100" s="2">
        <v>2535</v>
      </c>
      <c r="W100" s="2">
        <v>2203</v>
      </c>
      <c r="X100" s="2">
        <v>1845</v>
      </c>
      <c r="Y100" s="2">
        <v>1984</v>
      </c>
      <c r="Z100" s="2">
        <v>2925</v>
      </c>
      <c r="AA100" s="2">
        <v>3979</v>
      </c>
      <c r="AB100" s="2">
        <v>4145</v>
      </c>
      <c r="AC100" s="2">
        <v>4380</v>
      </c>
      <c r="AD100" s="2">
        <v>4693</v>
      </c>
      <c r="AE100" s="2">
        <v>4892</v>
      </c>
      <c r="AF100" s="2">
        <v>5021</v>
      </c>
      <c r="AG100" s="2">
        <v>5163</v>
      </c>
      <c r="AH100" s="2">
        <v>5334</v>
      </c>
      <c r="AI100" s="2">
        <v>5622</v>
      </c>
      <c r="AJ100" s="2">
        <v>5930</v>
      </c>
      <c r="AK100" s="2">
        <v>6486</v>
      </c>
      <c r="AL100" s="2">
        <v>6695</v>
      </c>
      <c r="AM100" s="2">
        <v>6820</v>
      </c>
      <c r="AN100" s="2">
        <v>6810</v>
      </c>
      <c r="AO100" s="2">
        <v>6997</v>
      </c>
      <c r="AP100" s="2">
        <v>6994</v>
      </c>
      <c r="AQ100" s="2">
        <v>7192</v>
      </c>
      <c r="AR100" s="2">
        <v>7550</v>
      </c>
      <c r="AS100" s="2">
        <v>7932</v>
      </c>
      <c r="AT100" s="2">
        <v>7878</v>
      </c>
      <c r="AU100" s="2">
        <v>7300</v>
      </c>
      <c r="AV100" s="2">
        <v>6726</v>
      </c>
      <c r="AW100" s="2">
        <v>7535</v>
      </c>
      <c r="AX100" s="2">
        <v>8776</v>
      </c>
      <c r="AY100" s="2">
        <v>9341</v>
      </c>
      <c r="AZ100" s="2">
        <v>9630</v>
      </c>
      <c r="BA100" s="2">
        <v>10959</v>
      </c>
      <c r="BB100" s="2">
        <v>11012</v>
      </c>
      <c r="BC100" s="2">
        <v>11421</v>
      </c>
      <c r="BD100" s="2">
        <v>11611</v>
      </c>
      <c r="BE100" s="2">
        <v>11889</v>
      </c>
      <c r="BF100" s="2">
        <v>12183</v>
      </c>
      <c r="BG100" s="2">
        <v>13030</v>
      </c>
      <c r="BH100" s="2">
        <v>13376</v>
      </c>
      <c r="BI100" s="2">
        <v>14108</v>
      </c>
      <c r="BJ100" s="2">
        <v>14764</v>
      </c>
      <c r="BK100" s="2">
        <v>15299</v>
      </c>
      <c r="BL100" s="2">
        <v>15920</v>
      </c>
      <c r="BM100" s="2">
        <v>16543</v>
      </c>
      <c r="BN100" s="2">
        <v>17342</v>
      </c>
      <c r="BO100" s="2">
        <v>17544</v>
      </c>
      <c r="BP100" s="2">
        <v>18293</v>
      </c>
      <c r="BQ100" s="2">
        <v>18760</v>
      </c>
      <c r="BR100" s="2">
        <v>19383</v>
      </c>
      <c r="BS100" s="2">
        <v>20071</v>
      </c>
      <c r="BT100" s="2">
        <v>19708</v>
      </c>
      <c r="BU100" s="2">
        <v>19557</v>
      </c>
      <c r="BV100" s="2">
        <v>19249</v>
      </c>
      <c r="BW100" s="2">
        <v>19338</v>
      </c>
      <c r="BX100" s="2">
        <v>19584</v>
      </c>
      <c r="BY100" s="2">
        <v>20062</v>
      </c>
      <c r="BZ100" s="2">
        <v>19970</v>
      </c>
      <c r="CA100" s="2">
        <v>19666</v>
      </c>
      <c r="CB100" s="2">
        <v>19168</v>
      </c>
      <c r="CC100" s="2">
        <v>19044</v>
      </c>
      <c r="CD100" s="2">
        <v>18817</v>
      </c>
    </row>
    <row r="101" spans="1:82" x14ac:dyDescent="0.25">
      <c r="A101" s="2" t="str">
        <f>"96 jaar"</f>
        <v>96 jaar</v>
      </c>
      <c r="B101" s="2">
        <v>758</v>
      </c>
      <c r="C101" s="2">
        <v>840</v>
      </c>
      <c r="D101" s="2">
        <v>893</v>
      </c>
      <c r="E101" s="2">
        <v>939</v>
      </c>
      <c r="F101" s="2">
        <v>948</v>
      </c>
      <c r="G101" s="2">
        <v>1059</v>
      </c>
      <c r="H101" s="2">
        <v>1083</v>
      </c>
      <c r="I101" s="2">
        <v>1214</v>
      </c>
      <c r="J101" s="2">
        <v>1316</v>
      </c>
      <c r="K101" s="2">
        <v>1350</v>
      </c>
      <c r="L101" s="2">
        <v>1421</v>
      </c>
      <c r="M101" s="2">
        <v>1541</v>
      </c>
      <c r="N101" s="2">
        <v>1507</v>
      </c>
      <c r="O101" s="2">
        <v>1589</v>
      </c>
      <c r="P101" s="2">
        <v>1676</v>
      </c>
      <c r="Q101" s="2">
        <v>1608</v>
      </c>
      <c r="R101" s="2">
        <v>1726</v>
      </c>
      <c r="S101" s="2">
        <v>1840</v>
      </c>
      <c r="T101" s="2">
        <v>1994</v>
      </c>
      <c r="U101" s="2">
        <v>2035</v>
      </c>
      <c r="V101" s="2">
        <v>2044</v>
      </c>
      <c r="W101" s="2">
        <v>1898</v>
      </c>
      <c r="X101" s="2">
        <v>1631</v>
      </c>
      <c r="Y101" s="2">
        <v>1356</v>
      </c>
      <c r="Z101" s="2">
        <v>1465</v>
      </c>
      <c r="AA101" s="2">
        <v>2198</v>
      </c>
      <c r="AB101" s="2">
        <v>2979</v>
      </c>
      <c r="AC101" s="2">
        <v>3072</v>
      </c>
      <c r="AD101" s="2">
        <v>3257</v>
      </c>
      <c r="AE101" s="2">
        <v>3502</v>
      </c>
      <c r="AF101" s="2">
        <v>3661</v>
      </c>
      <c r="AG101" s="2">
        <v>3764</v>
      </c>
      <c r="AH101" s="2">
        <v>3880</v>
      </c>
      <c r="AI101" s="2">
        <v>4008</v>
      </c>
      <c r="AJ101" s="2">
        <v>4235</v>
      </c>
      <c r="AK101" s="2">
        <v>4468</v>
      </c>
      <c r="AL101" s="2">
        <v>4898</v>
      </c>
      <c r="AM101" s="2">
        <v>5062</v>
      </c>
      <c r="AN101" s="2">
        <v>5168</v>
      </c>
      <c r="AO101" s="2">
        <v>5165</v>
      </c>
      <c r="AP101" s="2">
        <v>5316</v>
      </c>
      <c r="AQ101" s="2">
        <v>5323</v>
      </c>
      <c r="AR101" s="2">
        <v>5485</v>
      </c>
      <c r="AS101" s="2">
        <v>5768</v>
      </c>
      <c r="AT101" s="2">
        <v>6065</v>
      </c>
      <c r="AU101" s="2">
        <v>6038</v>
      </c>
      <c r="AV101" s="2">
        <v>5598</v>
      </c>
      <c r="AW101" s="2">
        <v>5171</v>
      </c>
      <c r="AX101" s="2">
        <v>5795</v>
      </c>
      <c r="AY101" s="2">
        <v>6765</v>
      </c>
      <c r="AZ101" s="2">
        <v>7208</v>
      </c>
      <c r="BA101" s="2">
        <v>7443</v>
      </c>
      <c r="BB101" s="2">
        <v>8481</v>
      </c>
      <c r="BC101" s="2">
        <v>8537</v>
      </c>
      <c r="BD101" s="2">
        <v>8872</v>
      </c>
      <c r="BE101" s="2">
        <v>9028</v>
      </c>
      <c r="BF101" s="2">
        <v>9262</v>
      </c>
      <c r="BG101" s="2">
        <v>9496</v>
      </c>
      <c r="BH101" s="2">
        <v>10167</v>
      </c>
      <c r="BI101" s="2">
        <v>10454</v>
      </c>
      <c r="BJ101" s="2">
        <v>11047</v>
      </c>
      <c r="BK101" s="2">
        <v>11581</v>
      </c>
      <c r="BL101" s="2">
        <v>12012</v>
      </c>
      <c r="BM101" s="2">
        <v>12518</v>
      </c>
      <c r="BN101" s="2">
        <v>13021</v>
      </c>
      <c r="BO101" s="2">
        <v>13669</v>
      </c>
      <c r="BP101" s="2">
        <v>13848</v>
      </c>
      <c r="BQ101" s="2">
        <v>14457</v>
      </c>
      <c r="BR101" s="2">
        <v>14843</v>
      </c>
      <c r="BS101" s="2">
        <v>15351</v>
      </c>
      <c r="BT101" s="2">
        <v>15922</v>
      </c>
      <c r="BU101" s="2">
        <v>15654</v>
      </c>
      <c r="BV101" s="2">
        <v>15552</v>
      </c>
      <c r="BW101" s="2">
        <v>15323</v>
      </c>
      <c r="BX101" s="2">
        <v>15417</v>
      </c>
      <c r="BY101" s="2">
        <v>15638</v>
      </c>
      <c r="BZ101" s="2">
        <v>16036</v>
      </c>
      <c r="CA101" s="2">
        <v>15993</v>
      </c>
      <c r="CB101" s="2">
        <v>15757</v>
      </c>
      <c r="CC101" s="2">
        <v>15379</v>
      </c>
      <c r="CD101" s="2">
        <v>15302</v>
      </c>
    </row>
    <row r="102" spans="1:82" x14ac:dyDescent="0.25">
      <c r="A102" s="2" t="str">
        <f>"97 jaar"</f>
        <v>97 jaar</v>
      </c>
      <c r="B102" s="2">
        <v>499</v>
      </c>
      <c r="C102" s="2">
        <v>524</v>
      </c>
      <c r="D102" s="2">
        <v>591</v>
      </c>
      <c r="E102" s="2">
        <v>634</v>
      </c>
      <c r="F102" s="2">
        <v>664</v>
      </c>
      <c r="G102" s="2">
        <v>656</v>
      </c>
      <c r="H102" s="2">
        <v>739</v>
      </c>
      <c r="I102" s="2">
        <v>782</v>
      </c>
      <c r="J102" s="2">
        <v>866</v>
      </c>
      <c r="K102" s="2">
        <v>934</v>
      </c>
      <c r="L102" s="2">
        <v>989</v>
      </c>
      <c r="M102" s="2">
        <v>1020</v>
      </c>
      <c r="N102" s="2">
        <v>1085</v>
      </c>
      <c r="O102" s="2">
        <v>1038</v>
      </c>
      <c r="P102" s="2">
        <v>1134</v>
      </c>
      <c r="Q102" s="2">
        <v>1197</v>
      </c>
      <c r="R102" s="2">
        <v>1154</v>
      </c>
      <c r="S102" s="2">
        <v>1215</v>
      </c>
      <c r="T102" s="2">
        <v>1330</v>
      </c>
      <c r="U102" s="2">
        <v>1400</v>
      </c>
      <c r="V102" s="2">
        <v>1466</v>
      </c>
      <c r="W102" s="2">
        <v>1500</v>
      </c>
      <c r="X102" s="2">
        <v>1362</v>
      </c>
      <c r="Y102" s="2">
        <v>1154</v>
      </c>
      <c r="Z102" s="2">
        <v>1000</v>
      </c>
      <c r="AA102" s="2">
        <v>1010</v>
      </c>
      <c r="AB102" s="2">
        <v>1561</v>
      </c>
      <c r="AC102" s="2">
        <v>2135</v>
      </c>
      <c r="AD102" s="2">
        <v>2207</v>
      </c>
      <c r="AE102" s="2">
        <v>2349</v>
      </c>
      <c r="AF102" s="2">
        <v>2527</v>
      </c>
      <c r="AG102" s="2">
        <v>2656</v>
      </c>
      <c r="AH102" s="2">
        <v>2731</v>
      </c>
      <c r="AI102" s="2">
        <v>2822</v>
      </c>
      <c r="AJ102" s="2">
        <v>2925</v>
      </c>
      <c r="AK102" s="2">
        <v>3088</v>
      </c>
      <c r="AL102" s="2">
        <v>3263</v>
      </c>
      <c r="AM102" s="2">
        <v>3585</v>
      </c>
      <c r="AN102" s="2">
        <v>3715</v>
      </c>
      <c r="AO102" s="2">
        <v>3795</v>
      </c>
      <c r="AP102" s="2">
        <v>3793</v>
      </c>
      <c r="AQ102" s="2">
        <v>3914</v>
      </c>
      <c r="AR102" s="2">
        <v>3930</v>
      </c>
      <c r="AS102" s="2">
        <v>4055</v>
      </c>
      <c r="AT102" s="2">
        <v>4269</v>
      </c>
      <c r="AU102" s="2">
        <v>4501</v>
      </c>
      <c r="AV102" s="2">
        <v>4485</v>
      </c>
      <c r="AW102" s="2">
        <v>4165</v>
      </c>
      <c r="AX102" s="2">
        <v>3851</v>
      </c>
      <c r="AY102" s="2">
        <v>4327</v>
      </c>
      <c r="AZ102" s="2">
        <v>5053</v>
      </c>
      <c r="BA102" s="2">
        <v>5388</v>
      </c>
      <c r="BB102" s="2">
        <v>5579</v>
      </c>
      <c r="BC102" s="2">
        <v>6361</v>
      </c>
      <c r="BD102" s="2">
        <v>6415</v>
      </c>
      <c r="BE102" s="2">
        <v>6677</v>
      </c>
      <c r="BF102" s="2">
        <v>6803</v>
      </c>
      <c r="BG102" s="2">
        <v>6988</v>
      </c>
      <c r="BH102" s="2">
        <v>7179</v>
      </c>
      <c r="BI102" s="2">
        <v>7699</v>
      </c>
      <c r="BJ102" s="2">
        <v>7927</v>
      </c>
      <c r="BK102" s="2">
        <v>8389</v>
      </c>
      <c r="BL102" s="2">
        <v>8805</v>
      </c>
      <c r="BM102" s="2">
        <v>9146</v>
      </c>
      <c r="BN102" s="2">
        <v>9549</v>
      </c>
      <c r="BO102" s="2">
        <v>9939</v>
      </c>
      <c r="BP102" s="2">
        <v>10448</v>
      </c>
      <c r="BQ102" s="2">
        <v>10600</v>
      </c>
      <c r="BR102" s="2">
        <v>11087</v>
      </c>
      <c r="BS102" s="2">
        <v>11393</v>
      </c>
      <c r="BT102" s="2">
        <v>11796</v>
      </c>
      <c r="BU102" s="2">
        <v>12258</v>
      </c>
      <c r="BV102" s="2">
        <v>12061</v>
      </c>
      <c r="BW102" s="2">
        <v>12003</v>
      </c>
      <c r="BX102" s="2">
        <v>11831</v>
      </c>
      <c r="BY102" s="2">
        <v>11924</v>
      </c>
      <c r="BZ102" s="2">
        <v>12111</v>
      </c>
      <c r="CA102" s="2">
        <v>12441</v>
      </c>
      <c r="CB102" s="2">
        <v>12421</v>
      </c>
      <c r="CC102" s="2">
        <v>12254</v>
      </c>
      <c r="CD102" s="2">
        <v>11971</v>
      </c>
    </row>
    <row r="103" spans="1:82" x14ac:dyDescent="0.25">
      <c r="A103" s="2" t="str">
        <f>"98 jaar"</f>
        <v>98 jaar</v>
      </c>
      <c r="B103" s="2">
        <v>289</v>
      </c>
      <c r="C103" s="2">
        <v>339</v>
      </c>
      <c r="D103" s="2">
        <v>365</v>
      </c>
      <c r="E103" s="2">
        <v>389</v>
      </c>
      <c r="F103" s="2">
        <v>429</v>
      </c>
      <c r="G103" s="2">
        <v>443</v>
      </c>
      <c r="H103" s="2">
        <v>454</v>
      </c>
      <c r="I103" s="2">
        <v>486</v>
      </c>
      <c r="J103" s="2">
        <v>547</v>
      </c>
      <c r="K103" s="2">
        <v>595</v>
      </c>
      <c r="L103" s="2">
        <v>638</v>
      </c>
      <c r="M103" s="2">
        <v>663</v>
      </c>
      <c r="N103" s="2">
        <v>715</v>
      </c>
      <c r="O103" s="2">
        <v>739</v>
      </c>
      <c r="P103" s="2">
        <v>718</v>
      </c>
      <c r="Q103" s="2">
        <v>807</v>
      </c>
      <c r="R103" s="2">
        <v>823</v>
      </c>
      <c r="S103" s="2">
        <v>815</v>
      </c>
      <c r="T103" s="2">
        <v>855</v>
      </c>
      <c r="U103" s="2">
        <v>939</v>
      </c>
      <c r="V103" s="2">
        <v>977</v>
      </c>
      <c r="W103" s="2">
        <v>1047</v>
      </c>
      <c r="X103" s="2">
        <v>998</v>
      </c>
      <c r="Y103" s="2">
        <v>940</v>
      </c>
      <c r="Z103" s="2">
        <v>806</v>
      </c>
      <c r="AA103" s="2">
        <v>699</v>
      </c>
      <c r="AB103" s="2">
        <v>700</v>
      </c>
      <c r="AC103" s="2">
        <v>1064</v>
      </c>
      <c r="AD103" s="2">
        <v>1481</v>
      </c>
      <c r="AE103" s="2">
        <v>1540</v>
      </c>
      <c r="AF103" s="2">
        <v>1637</v>
      </c>
      <c r="AG103" s="2">
        <v>1767</v>
      </c>
      <c r="AH103" s="2">
        <v>1864</v>
      </c>
      <c r="AI103" s="2">
        <v>1919</v>
      </c>
      <c r="AJ103" s="2">
        <v>1984</v>
      </c>
      <c r="AK103" s="2">
        <v>2063</v>
      </c>
      <c r="AL103" s="2">
        <v>2180</v>
      </c>
      <c r="AM103" s="2">
        <v>2307</v>
      </c>
      <c r="AN103" s="2">
        <v>2536</v>
      </c>
      <c r="AO103" s="2">
        <v>2639</v>
      </c>
      <c r="AP103" s="2">
        <v>2697</v>
      </c>
      <c r="AQ103" s="2">
        <v>2694</v>
      </c>
      <c r="AR103" s="2">
        <v>2790</v>
      </c>
      <c r="AS103" s="2">
        <v>2802</v>
      </c>
      <c r="AT103" s="2">
        <v>2897</v>
      </c>
      <c r="AU103" s="2">
        <v>3055</v>
      </c>
      <c r="AV103" s="2">
        <v>3223</v>
      </c>
      <c r="AW103" s="2">
        <v>3221</v>
      </c>
      <c r="AX103" s="2">
        <v>2996</v>
      </c>
      <c r="AY103" s="2">
        <v>2767</v>
      </c>
      <c r="AZ103" s="2">
        <v>3114</v>
      </c>
      <c r="BA103" s="2">
        <v>3646</v>
      </c>
      <c r="BB103" s="2">
        <v>3894</v>
      </c>
      <c r="BC103" s="2">
        <v>4042</v>
      </c>
      <c r="BD103" s="2">
        <v>4610</v>
      </c>
      <c r="BE103" s="2">
        <v>4657</v>
      </c>
      <c r="BF103" s="2">
        <v>4855</v>
      </c>
      <c r="BG103" s="2">
        <v>4949</v>
      </c>
      <c r="BH103" s="2">
        <v>5095</v>
      </c>
      <c r="BI103" s="2">
        <v>5239</v>
      </c>
      <c r="BJ103" s="2">
        <v>5629</v>
      </c>
      <c r="BK103" s="2">
        <v>5801</v>
      </c>
      <c r="BL103" s="2">
        <v>6152</v>
      </c>
      <c r="BM103" s="2">
        <v>6466</v>
      </c>
      <c r="BN103" s="2">
        <v>6730</v>
      </c>
      <c r="BO103" s="2">
        <v>7039</v>
      </c>
      <c r="BP103" s="2">
        <v>7332</v>
      </c>
      <c r="BQ103" s="2">
        <v>7716</v>
      </c>
      <c r="BR103" s="2">
        <v>7843</v>
      </c>
      <c r="BS103" s="2">
        <v>8215</v>
      </c>
      <c r="BT103" s="2">
        <v>8446</v>
      </c>
      <c r="BU103" s="2">
        <v>8759</v>
      </c>
      <c r="BV103" s="2">
        <v>9112</v>
      </c>
      <c r="BW103" s="2">
        <v>8974</v>
      </c>
      <c r="BX103" s="2">
        <v>8948</v>
      </c>
      <c r="BY103" s="2">
        <v>8826</v>
      </c>
      <c r="BZ103" s="2">
        <v>8906</v>
      </c>
      <c r="CA103" s="2">
        <v>9063</v>
      </c>
      <c r="CB103" s="2">
        <v>9315</v>
      </c>
      <c r="CC103" s="2">
        <v>9319</v>
      </c>
      <c r="CD103" s="2">
        <v>9197</v>
      </c>
    </row>
    <row r="104" spans="1:82" x14ac:dyDescent="0.25">
      <c r="A104" s="2" t="str">
        <f>"99 jaar"</f>
        <v>99 jaar</v>
      </c>
      <c r="B104" s="2">
        <v>176</v>
      </c>
      <c r="C104" s="2">
        <v>194</v>
      </c>
      <c r="D104" s="2">
        <v>224</v>
      </c>
      <c r="E104" s="2">
        <v>236</v>
      </c>
      <c r="F104" s="2">
        <v>259</v>
      </c>
      <c r="G104" s="2">
        <v>297</v>
      </c>
      <c r="H104" s="2">
        <v>299</v>
      </c>
      <c r="I104" s="2">
        <v>286</v>
      </c>
      <c r="J104" s="2">
        <v>304</v>
      </c>
      <c r="K104" s="2">
        <v>364</v>
      </c>
      <c r="L104" s="2">
        <v>406</v>
      </c>
      <c r="M104" s="2">
        <v>434</v>
      </c>
      <c r="N104" s="2">
        <v>416</v>
      </c>
      <c r="O104" s="2">
        <v>445</v>
      </c>
      <c r="P104" s="2">
        <v>501</v>
      </c>
      <c r="Q104" s="2">
        <v>457</v>
      </c>
      <c r="R104" s="2">
        <v>529</v>
      </c>
      <c r="S104" s="2">
        <v>599</v>
      </c>
      <c r="T104" s="2">
        <v>551</v>
      </c>
      <c r="U104" s="2">
        <v>585</v>
      </c>
      <c r="V104" s="2">
        <v>656</v>
      </c>
      <c r="W104" s="2">
        <v>684</v>
      </c>
      <c r="X104" s="2">
        <v>690</v>
      </c>
      <c r="Y104" s="2">
        <v>672</v>
      </c>
      <c r="Z104" s="2">
        <v>666</v>
      </c>
      <c r="AA104" s="2">
        <v>513</v>
      </c>
      <c r="AB104" s="2">
        <v>489</v>
      </c>
      <c r="AC104" s="2">
        <v>462</v>
      </c>
      <c r="AD104" s="2">
        <v>711</v>
      </c>
      <c r="AE104" s="2">
        <v>996</v>
      </c>
      <c r="AF104" s="2">
        <v>1031</v>
      </c>
      <c r="AG104" s="2">
        <v>1097</v>
      </c>
      <c r="AH104" s="2">
        <v>1195</v>
      </c>
      <c r="AI104" s="2">
        <v>1260</v>
      </c>
      <c r="AJ104" s="2">
        <v>1301</v>
      </c>
      <c r="AK104" s="2">
        <v>1342</v>
      </c>
      <c r="AL104" s="2">
        <v>1400</v>
      </c>
      <c r="AM104" s="2">
        <v>1484</v>
      </c>
      <c r="AN104" s="2">
        <v>1572</v>
      </c>
      <c r="AO104" s="2">
        <v>1730</v>
      </c>
      <c r="AP104" s="2">
        <v>1803</v>
      </c>
      <c r="AQ104" s="2">
        <v>1843</v>
      </c>
      <c r="AR104" s="2">
        <v>1842</v>
      </c>
      <c r="AS104" s="2">
        <v>1911</v>
      </c>
      <c r="AT104" s="2">
        <v>1926</v>
      </c>
      <c r="AU104" s="2">
        <v>1992</v>
      </c>
      <c r="AV104" s="2">
        <v>2103</v>
      </c>
      <c r="AW104" s="2">
        <v>2226</v>
      </c>
      <c r="AX104" s="2">
        <v>2229</v>
      </c>
      <c r="AY104" s="2">
        <v>2074</v>
      </c>
      <c r="AZ104" s="2">
        <v>1918</v>
      </c>
      <c r="BA104" s="2">
        <v>2164</v>
      </c>
      <c r="BB104" s="2">
        <v>2535</v>
      </c>
      <c r="BC104" s="2">
        <v>2714</v>
      </c>
      <c r="BD104" s="2">
        <v>2824</v>
      </c>
      <c r="BE104" s="2">
        <v>3221</v>
      </c>
      <c r="BF104" s="2">
        <v>3257</v>
      </c>
      <c r="BG104" s="2">
        <v>3405</v>
      </c>
      <c r="BH104" s="2">
        <v>3471</v>
      </c>
      <c r="BI104" s="2">
        <v>3576</v>
      </c>
      <c r="BJ104" s="2">
        <v>3689</v>
      </c>
      <c r="BK104" s="2">
        <v>3965</v>
      </c>
      <c r="BL104" s="2">
        <v>4096</v>
      </c>
      <c r="BM104" s="2">
        <v>4345</v>
      </c>
      <c r="BN104" s="2">
        <v>4577</v>
      </c>
      <c r="BO104" s="2">
        <v>4768</v>
      </c>
      <c r="BP104" s="2">
        <v>4994</v>
      </c>
      <c r="BQ104" s="2">
        <v>5210</v>
      </c>
      <c r="BR104" s="2">
        <v>5489</v>
      </c>
      <c r="BS104" s="2">
        <v>5591</v>
      </c>
      <c r="BT104" s="2">
        <v>5860</v>
      </c>
      <c r="BU104" s="2">
        <v>6033</v>
      </c>
      <c r="BV104" s="2">
        <v>6268</v>
      </c>
      <c r="BW104" s="2">
        <v>6530</v>
      </c>
      <c r="BX104" s="2">
        <v>6440</v>
      </c>
      <c r="BY104" s="2">
        <v>6427</v>
      </c>
      <c r="BZ104" s="2">
        <v>6347</v>
      </c>
      <c r="CA104" s="2">
        <v>6409</v>
      </c>
      <c r="CB104" s="2">
        <v>6532</v>
      </c>
      <c r="CC104" s="2">
        <v>6723</v>
      </c>
      <c r="CD104" s="2">
        <v>6736</v>
      </c>
    </row>
    <row r="105" spans="1:82" x14ac:dyDescent="0.25">
      <c r="A105" s="2" t="str">
        <f>"100 jaar"</f>
        <v>100 jaar</v>
      </c>
      <c r="B105" s="2">
        <v>108</v>
      </c>
      <c r="C105" s="2">
        <v>118</v>
      </c>
      <c r="D105" s="2">
        <v>123</v>
      </c>
      <c r="E105" s="2">
        <v>130</v>
      </c>
      <c r="F105" s="2">
        <v>141</v>
      </c>
      <c r="G105" s="2">
        <v>188</v>
      </c>
      <c r="H105" s="2">
        <v>200</v>
      </c>
      <c r="I105" s="2">
        <v>207</v>
      </c>
      <c r="J105" s="2">
        <v>184</v>
      </c>
      <c r="K105" s="2">
        <v>186</v>
      </c>
      <c r="L105" s="2">
        <v>236</v>
      </c>
      <c r="M105" s="2">
        <v>257</v>
      </c>
      <c r="N105" s="2">
        <v>285</v>
      </c>
      <c r="O105" s="2">
        <v>266</v>
      </c>
      <c r="P105" s="2">
        <v>317</v>
      </c>
      <c r="Q105" s="2">
        <v>340</v>
      </c>
      <c r="R105" s="2">
        <v>300</v>
      </c>
      <c r="S105" s="2">
        <v>346</v>
      </c>
      <c r="T105" s="2">
        <v>375</v>
      </c>
      <c r="U105" s="2">
        <v>367</v>
      </c>
      <c r="V105" s="2">
        <v>380</v>
      </c>
      <c r="W105" s="2">
        <v>441</v>
      </c>
      <c r="X105" s="2">
        <v>448</v>
      </c>
      <c r="Y105" s="2">
        <v>440</v>
      </c>
      <c r="Z105" s="2">
        <v>452</v>
      </c>
      <c r="AA105" s="2">
        <v>421</v>
      </c>
      <c r="AB105" s="2">
        <v>341</v>
      </c>
      <c r="AC105" s="2">
        <v>339</v>
      </c>
      <c r="AD105" s="2">
        <v>293</v>
      </c>
      <c r="AE105" s="2">
        <v>457</v>
      </c>
      <c r="AF105" s="2">
        <v>641</v>
      </c>
      <c r="AG105" s="2">
        <v>666</v>
      </c>
      <c r="AH105" s="2">
        <v>710</v>
      </c>
      <c r="AI105" s="2">
        <v>777</v>
      </c>
      <c r="AJ105" s="2">
        <v>821</v>
      </c>
      <c r="AK105" s="2">
        <v>852</v>
      </c>
      <c r="AL105" s="2">
        <v>881</v>
      </c>
      <c r="AM105" s="2">
        <v>921</v>
      </c>
      <c r="AN105" s="2">
        <v>977</v>
      </c>
      <c r="AO105" s="2">
        <v>1036</v>
      </c>
      <c r="AP105" s="2">
        <v>1141</v>
      </c>
      <c r="AQ105" s="2">
        <v>1192</v>
      </c>
      <c r="AR105" s="2">
        <v>1215</v>
      </c>
      <c r="AS105" s="2">
        <v>1217</v>
      </c>
      <c r="AT105" s="2">
        <v>1266</v>
      </c>
      <c r="AU105" s="2">
        <v>1277</v>
      </c>
      <c r="AV105" s="2">
        <v>1318</v>
      </c>
      <c r="AW105" s="2">
        <v>1397</v>
      </c>
      <c r="AX105" s="2">
        <v>1477</v>
      </c>
      <c r="AY105" s="2">
        <v>1478</v>
      </c>
      <c r="AZ105" s="2">
        <v>1383</v>
      </c>
      <c r="BA105" s="2">
        <v>1279</v>
      </c>
      <c r="BB105" s="2">
        <v>1447</v>
      </c>
      <c r="BC105" s="2">
        <v>1694</v>
      </c>
      <c r="BD105" s="2">
        <v>1817</v>
      </c>
      <c r="BE105" s="2">
        <v>1895</v>
      </c>
      <c r="BF105" s="2">
        <v>2158</v>
      </c>
      <c r="BG105" s="2">
        <v>2191</v>
      </c>
      <c r="BH105" s="2">
        <v>2294</v>
      </c>
      <c r="BI105" s="2">
        <v>2340</v>
      </c>
      <c r="BJ105" s="2">
        <v>2417</v>
      </c>
      <c r="BK105" s="2">
        <v>2495</v>
      </c>
      <c r="BL105" s="2">
        <v>2680</v>
      </c>
      <c r="BM105" s="2">
        <v>2778</v>
      </c>
      <c r="BN105" s="2">
        <v>2948</v>
      </c>
      <c r="BO105" s="2">
        <v>3113</v>
      </c>
      <c r="BP105" s="2">
        <v>3244</v>
      </c>
      <c r="BQ105" s="2">
        <v>3405</v>
      </c>
      <c r="BR105" s="2">
        <v>3557</v>
      </c>
      <c r="BS105" s="2">
        <v>3754</v>
      </c>
      <c r="BT105" s="2">
        <v>3827</v>
      </c>
      <c r="BU105" s="2">
        <v>4014</v>
      </c>
      <c r="BV105" s="2">
        <v>4137</v>
      </c>
      <c r="BW105" s="2">
        <v>4309</v>
      </c>
      <c r="BX105" s="2">
        <v>4497</v>
      </c>
      <c r="BY105" s="2">
        <v>4441</v>
      </c>
      <c r="BZ105" s="2">
        <v>4434</v>
      </c>
      <c r="CA105" s="2">
        <v>4383</v>
      </c>
      <c r="CB105" s="2">
        <v>4432</v>
      </c>
      <c r="CC105" s="2">
        <v>4522</v>
      </c>
      <c r="CD105" s="2">
        <v>4661</v>
      </c>
    </row>
    <row r="106" spans="1:82" x14ac:dyDescent="0.25">
      <c r="A106" s="2" t="str">
        <f>"101 jaar"</f>
        <v>101 jaar</v>
      </c>
      <c r="B106" s="2">
        <v>81</v>
      </c>
      <c r="C106" s="2">
        <v>63</v>
      </c>
      <c r="D106" s="2">
        <v>67</v>
      </c>
      <c r="E106" s="2">
        <v>80</v>
      </c>
      <c r="F106" s="2">
        <v>89</v>
      </c>
      <c r="G106" s="2">
        <v>95</v>
      </c>
      <c r="H106" s="2">
        <v>125</v>
      </c>
      <c r="I106" s="2">
        <v>126</v>
      </c>
      <c r="J106" s="2">
        <v>130</v>
      </c>
      <c r="K106" s="2">
        <v>112</v>
      </c>
      <c r="L106" s="2">
        <v>127</v>
      </c>
      <c r="M106" s="2">
        <v>150</v>
      </c>
      <c r="N106" s="2">
        <v>163</v>
      </c>
      <c r="O106" s="2">
        <v>166</v>
      </c>
      <c r="P106" s="2">
        <v>172</v>
      </c>
      <c r="Q106" s="2">
        <v>192</v>
      </c>
      <c r="R106" s="2">
        <v>215</v>
      </c>
      <c r="S106" s="2">
        <v>178</v>
      </c>
      <c r="T106" s="2">
        <v>210</v>
      </c>
      <c r="U106" s="2">
        <v>236</v>
      </c>
      <c r="V106" s="2">
        <v>244</v>
      </c>
      <c r="W106" s="2">
        <v>234</v>
      </c>
      <c r="X106" s="2">
        <v>291</v>
      </c>
      <c r="Y106" s="2">
        <v>283</v>
      </c>
      <c r="Z106" s="2">
        <v>287</v>
      </c>
      <c r="AA106" s="2">
        <v>254</v>
      </c>
      <c r="AB106" s="2">
        <v>270</v>
      </c>
      <c r="AC106" s="2">
        <v>210</v>
      </c>
      <c r="AD106" s="2">
        <v>206</v>
      </c>
      <c r="AE106" s="2">
        <v>181</v>
      </c>
      <c r="AF106" s="2">
        <v>283</v>
      </c>
      <c r="AG106" s="2">
        <v>397</v>
      </c>
      <c r="AH106" s="2">
        <v>415</v>
      </c>
      <c r="AI106" s="2">
        <v>441</v>
      </c>
      <c r="AJ106" s="2">
        <v>486</v>
      </c>
      <c r="AK106" s="2">
        <v>513</v>
      </c>
      <c r="AL106" s="2">
        <v>531</v>
      </c>
      <c r="AM106" s="2">
        <v>552</v>
      </c>
      <c r="AN106" s="2">
        <v>578</v>
      </c>
      <c r="AO106" s="2">
        <v>614</v>
      </c>
      <c r="AP106" s="2">
        <v>646</v>
      </c>
      <c r="AQ106" s="2">
        <v>716</v>
      </c>
      <c r="AR106" s="2">
        <v>747</v>
      </c>
      <c r="AS106" s="2">
        <v>766</v>
      </c>
      <c r="AT106" s="2">
        <v>767</v>
      </c>
      <c r="AU106" s="2">
        <v>800</v>
      </c>
      <c r="AV106" s="2">
        <v>808</v>
      </c>
      <c r="AW106" s="2">
        <v>834</v>
      </c>
      <c r="AX106" s="2">
        <v>886</v>
      </c>
      <c r="AY106" s="2">
        <v>940</v>
      </c>
      <c r="AZ106" s="2">
        <v>937</v>
      </c>
      <c r="BA106" s="2">
        <v>878</v>
      </c>
      <c r="BB106" s="2">
        <v>816</v>
      </c>
      <c r="BC106" s="2">
        <v>926</v>
      </c>
      <c r="BD106" s="2">
        <v>1078</v>
      </c>
      <c r="BE106" s="2">
        <v>1159</v>
      </c>
      <c r="BF106" s="2">
        <v>1210</v>
      </c>
      <c r="BG106" s="2">
        <v>1381</v>
      </c>
      <c r="BH106" s="2">
        <v>1399</v>
      </c>
      <c r="BI106" s="2">
        <v>1469</v>
      </c>
      <c r="BJ106" s="2">
        <v>1507</v>
      </c>
      <c r="BK106" s="2">
        <v>1555</v>
      </c>
      <c r="BL106" s="2">
        <v>1605</v>
      </c>
      <c r="BM106" s="2">
        <v>1726</v>
      </c>
      <c r="BN106" s="2">
        <v>1793</v>
      </c>
      <c r="BO106" s="2">
        <v>1909</v>
      </c>
      <c r="BP106" s="2">
        <v>2017</v>
      </c>
      <c r="BQ106" s="2">
        <v>2105</v>
      </c>
      <c r="BR106" s="2">
        <v>2204</v>
      </c>
      <c r="BS106" s="2">
        <v>2315</v>
      </c>
      <c r="BT106" s="2">
        <v>2442</v>
      </c>
      <c r="BU106" s="2">
        <v>2497</v>
      </c>
      <c r="BV106" s="2">
        <v>2621</v>
      </c>
      <c r="BW106" s="2">
        <v>2703</v>
      </c>
      <c r="BX106" s="2">
        <v>2818</v>
      </c>
      <c r="BY106" s="2">
        <v>2944</v>
      </c>
      <c r="BZ106" s="2">
        <v>2909</v>
      </c>
      <c r="CA106" s="2">
        <v>2909</v>
      </c>
      <c r="CB106" s="2">
        <v>2876</v>
      </c>
      <c r="CC106" s="2">
        <v>2914</v>
      </c>
      <c r="CD106" s="2">
        <v>2978</v>
      </c>
    </row>
    <row r="107" spans="1:82" x14ac:dyDescent="0.25">
      <c r="A107" s="2" t="str">
        <f>"102 jaar"</f>
        <v>102 jaar</v>
      </c>
      <c r="B107" s="2">
        <v>40</v>
      </c>
      <c r="C107" s="2">
        <v>41</v>
      </c>
      <c r="D107" s="2">
        <v>40</v>
      </c>
      <c r="E107" s="2">
        <v>35</v>
      </c>
      <c r="F107" s="2">
        <v>45</v>
      </c>
      <c r="G107" s="2">
        <v>53</v>
      </c>
      <c r="H107" s="2">
        <v>52</v>
      </c>
      <c r="I107" s="2">
        <v>73</v>
      </c>
      <c r="J107" s="2">
        <v>75</v>
      </c>
      <c r="K107" s="2">
        <v>80</v>
      </c>
      <c r="L107" s="2">
        <v>60</v>
      </c>
      <c r="M107" s="2">
        <v>80</v>
      </c>
      <c r="N107" s="2">
        <v>83</v>
      </c>
      <c r="O107" s="2">
        <v>95</v>
      </c>
      <c r="P107" s="2">
        <v>105</v>
      </c>
      <c r="Q107" s="2">
        <v>91</v>
      </c>
      <c r="R107" s="2">
        <v>117</v>
      </c>
      <c r="S107" s="2">
        <v>127</v>
      </c>
      <c r="T107" s="2">
        <v>84</v>
      </c>
      <c r="U107" s="2">
        <v>130</v>
      </c>
      <c r="V107" s="2">
        <v>133</v>
      </c>
      <c r="W107" s="2">
        <v>174</v>
      </c>
      <c r="X107" s="2">
        <v>136</v>
      </c>
      <c r="Y107" s="2">
        <v>173</v>
      </c>
      <c r="Z107" s="2">
        <v>181</v>
      </c>
      <c r="AA107" s="2">
        <v>168</v>
      </c>
      <c r="AB107" s="2">
        <v>160</v>
      </c>
      <c r="AC107" s="2">
        <v>158</v>
      </c>
      <c r="AD107" s="2">
        <v>123</v>
      </c>
      <c r="AE107" s="2">
        <v>121</v>
      </c>
      <c r="AF107" s="2">
        <v>111</v>
      </c>
      <c r="AG107" s="2">
        <v>171</v>
      </c>
      <c r="AH107" s="2">
        <v>239</v>
      </c>
      <c r="AI107" s="2">
        <v>247</v>
      </c>
      <c r="AJ107" s="2">
        <v>255</v>
      </c>
      <c r="AK107" s="2">
        <v>283</v>
      </c>
      <c r="AL107" s="2">
        <v>302</v>
      </c>
      <c r="AM107" s="2">
        <v>313</v>
      </c>
      <c r="AN107" s="2">
        <v>324</v>
      </c>
      <c r="AO107" s="2">
        <v>346</v>
      </c>
      <c r="AP107" s="2">
        <v>371</v>
      </c>
      <c r="AQ107" s="2">
        <v>388</v>
      </c>
      <c r="AR107" s="2">
        <v>428</v>
      </c>
      <c r="AS107" s="2">
        <v>449</v>
      </c>
      <c r="AT107" s="2">
        <v>459</v>
      </c>
      <c r="AU107" s="2">
        <v>461</v>
      </c>
      <c r="AV107" s="2">
        <v>486</v>
      </c>
      <c r="AW107" s="2">
        <v>491</v>
      </c>
      <c r="AX107" s="2">
        <v>507</v>
      </c>
      <c r="AY107" s="2">
        <v>535</v>
      </c>
      <c r="AZ107" s="2">
        <v>567</v>
      </c>
      <c r="BA107" s="2">
        <v>570</v>
      </c>
      <c r="BB107" s="2">
        <v>532</v>
      </c>
      <c r="BC107" s="2">
        <v>497</v>
      </c>
      <c r="BD107" s="2">
        <v>560</v>
      </c>
      <c r="BE107" s="2">
        <v>658</v>
      </c>
      <c r="BF107" s="2">
        <v>702</v>
      </c>
      <c r="BG107" s="2">
        <v>740</v>
      </c>
      <c r="BH107" s="2">
        <v>846</v>
      </c>
      <c r="BI107" s="2">
        <v>854</v>
      </c>
      <c r="BJ107" s="2">
        <v>899</v>
      </c>
      <c r="BK107" s="2">
        <v>920</v>
      </c>
      <c r="BL107" s="2">
        <v>954</v>
      </c>
      <c r="BM107" s="2">
        <v>988</v>
      </c>
      <c r="BN107" s="2">
        <v>1061</v>
      </c>
      <c r="BO107" s="2">
        <v>1107</v>
      </c>
      <c r="BP107" s="2">
        <v>1177</v>
      </c>
      <c r="BQ107" s="2">
        <v>1246</v>
      </c>
      <c r="BR107" s="2">
        <v>1303</v>
      </c>
      <c r="BS107" s="2">
        <v>1366</v>
      </c>
      <c r="BT107" s="2">
        <v>1437</v>
      </c>
      <c r="BU107" s="2">
        <v>1518</v>
      </c>
      <c r="BV107" s="2">
        <v>1556</v>
      </c>
      <c r="BW107" s="2">
        <v>1634</v>
      </c>
      <c r="BX107" s="2">
        <v>1687</v>
      </c>
      <c r="BY107" s="2">
        <v>1760</v>
      </c>
      <c r="BZ107" s="2">
        <v>1840</v>
      </c>
      <c r="CA107" s="2">
        <v>1822</v>
      </c>
      <c r="CB107" s="2">
        <v>1824</v>
      </c>
      <c r="CC107" s="2">
        <v>1804</v>
      </c>
      <c r="CD107" s="2">
        <v>1831</v>
      </c>
    </row>
    <row r="108" spans="1:82" x14ac:dyDescent="0.25">
      <c r="A108" s="2" t="str">
        <f>"103 jaar"</f>
        <v>103 jaar</v>
      </c>
      <c r="B108" s="2">
        <v>27</v>
      </c>
      <c r="C108" s="2">
        <v>27</v>
      </c>
      <c r="D108" s="2">
        <v>17</v>
      </c>
      <c r="E108" s="2">
        <v>20</v>
      </c>
      <c r="F108" s="2">
        <v>21</v>
      </c>
      <c r="G108" s="2">
        <v>22</v>
      </c>
      <c r="H108" s="2">
        <v>30</v>
      </c>
      <c r="I108" s="2">
        <v>31</v>
      </c>
      <c r="J108" s="2">
        <v>45</v>
      </c>
      <c r="K108" s="2">
        <v>41</v>
      </c>
      <c r="L108" s="2">
        <v>45</v>
      </c>
      <c r="M108" s="2">
        <v>36</v>
      </c>
      <c r="N108" s="2">
        <v>51</v>
      </c>
      <c r="O108" s="2">
        <v>42</v>
      </c>
      <c r="P108" s="2">
        <v>52</v>
      </c>
      <c r="Q108" s="2">
        <v>56</v>
      </c>
      <c r="R108" s="2">
        <v>51</v>
      </c>
      <c r="S108" s="2">
        <v>64</v>
      </c>
      <c r="T108" s="2">
        <v>87</v>
      </c>
      <c r="U108" s="2">
        <v>57</v>
      </c>
      <c r="V108" s="2">
        <v>80</v>
      </c>
      <c r="W108" s="2">
        <v>82</v>
      </c>
      <c r="X108" s="2">
        <v>102</v>
      </c>
      <c r="Y108" s="2">
        <v>75</v>
      </c>
      <c r="Z108" s="2">
        <v>106</v>
      </c>
      <c r="AA108" s="2">
        <v>100</v>
      </c>
      <c r="AB108" s="2">
        <v>95</v>
      </c>
      <c r="AC108" s="2">
        <v>115</v>
      </c>
      <c r="AD108" s="2">
        <v>87</v>
      </c>
      <c r="AE108" s="2">
        <v>67</v>
      </c>
      <c r="AF108" s="2">
        <v>68</v>
      </c>
      <c r="AG108" s="2">
        <v>64</v>
      </c>
      <c r="AH108" s="2">
        <v>94</v>
      </c>
      <c r="AI108" s="2">
        <v>129</v>
      </c>
      <c r="AJ108" s="2">
        <v>137</v>
      </c>
      <c r="AK108" s="2">
        <v>143</v>
      </c>
      <c r="AL108" s="2">
        <v>157</v>
      </c>
      <c r="AM108" s="2">
        <v>166</v>
      </c>
      <c r="AN108" s="2">
        <v>171</v>
      </c>
      <c r="AO108" s="2">
        <v>184</v>
      </c>
      <c r="AP108" s="2">
        <v>194</v>
      </c>
      <c r="AQ108" s="2">
        <v>207</v>
      </c>
      <c r="AR108" s="2">
        <v>221</v>
      </c>
      <c r="AS108" s="2">
        <v>239</v>
      </c>
      <c r="AT108" s="2">
        <v>254</v>
      </c>
      <c r="AU108" s="2">
        <v>260</v>
      </c>
      <c r="AV108" s="2">
        <v>256</v>
      </c>
      <c r="AW108" s="2">
        <v>275</v>
      </c>
      <c r="AX108" s="2">
        <v>280</v>
      </c>
      <c r="AY108" s="2">
        <v>290</v>
      </c>
      <c r="AZ108" s="2">
        <v>303</v>
      </c>
      <c r="BA108" s="2">
        <v>325</v>
      </c>
      <c r="BB108" s="2">
        <v>327</v>
      </c>
      <c r="BC108" s="2">
        <v>306</v>
      </c>
      <c r="BD108" s="2">
        <v>283</v>
      </c>
      <c r="BE108" s="2">
        <v>325</v>
      </c>
      <c r="BF108" s="2">
        <v>379</v>
      </c>
      <c r="BG108" s="2">
        <v>407</v>
      </c>
      <c r="BH108" s="2">
        <v>422</v>
      </c>
      <c r="BI108" s="2">
        <v>493</v>
      </c>
      <c r="BJ108" s="2">
        <v>499</v>
      </c>
      <c r="BK108" s="2">
        <v>523</v>
      </c>
      <c r="BL108" s="2">
        <v>539</v>
      </c>
      <c r="BM108" s="2">
        <v>555</v>
      </c>
      <c r="BN108" s="2">
        <v>577</v>
      </c>
      <c r="BO108" s="2">
        <v>617</v>
      </c>
      <c r="BP108" s="2">
        <v>652</v>
      </c>
      <c r="BQ108" s="2">
        <v>687</v>
      </c>
      <c r="BR108" s="2">
        <v>727</v>
      </c>
      <c r="BS108" s="2">
        <v>762</v>
      </c>
      <c r="BT108" s="2">
        <v>803</v>
      </c>
      <c r="BU108" s="2">
        <v>840</v>
      </c>
      <c r="BV108" s="2">
        <v>893</v>
      </c>
      <c r="BW108" s="2">
        <v>916</v>
      </c>
      <c r="BX108" s="2">
        <v>961</v>
      </c>
      <c r="BY108" s="2">
        <v>996</v>
      </c>
      <c r="BZ108" s="2">
        <v>1037</v>
      </c>
      <c r="CA108" s="2">
        <v>1087</v>
      </c>
      <c r="CB108" s="2">
        <v>1076</v>
      </c>
      <c r="CC108" s="2">
        <v>1080</v>
      </c>
      <c r="CD108" s="2">
        <v>1069</v>
      </c>
    </row>
    <row r="109" spans="1:82" x14ac:dyDescent="0.25">
      <c r="A109" s="2" t="str">
        <f>"104 jaar"</f>
        <v>104 jaar</v>
      </c>
      <c r="B109" s="2">
        <v>14</v>
      </c>
      <c r="C109" s="2">
        <v>15</v>
      </c>
      <c r="D109" s="2">
        <v>15</v>
      </c>
      <c r="E109" s="2">
        <v>9</v>
      </c>
      <c r="F109" s="2">
        <v>5</v>
      </c>
      <c r="G109" s="2">
        <v>8</v>
      </c>
      <c r="H109" s="2">
        <v>10</v>
      </c>
      <c r="I109" s="2">
        <v>10</v>
      </c>
      <c r="J109" s="2">
        <v>17</v>
      </c>
      <c r="K109" s="2">
        <v>27</v>
      </c>
      <c r="L109" s="2">
        <v>22</v>
      </c>
      <c r="M109" s="2">
        <v>23</v>
      </c>
      <c r="N109" s="2">
        <v>22</v>
      </c>
      <c r="O109" s="2">
        <v>32</v>
      </c>
      <c r="P109" s="2">
        <v>23</v>
      </c>
      <c r="Q109" s="2">
        <v>32</v>
      </c>
      <c r="R109" s="2">
        <v>31</v>
      </c>
      <c r="S109" s="2">
        <v>31</v>
      </c>
      <c r="T109" s="2">
        <v>36</v>
      </c>
      <c r="U109" s="2">
        <v>58</v>
      </c>
      <c r="V109" s="2">
        <v>37</v>
      </c>
      <c r="W109" s="2">
        <v>39</v>
      </c>
      <c r="X109" s="2">
        <v>49</v>
      </c>
      <c r="Y109" s="2">
        <v>61</v>
      </c>
      <c r="Z109" s="2">
        <v>45</v>
      </c>
      <c r="AA109" s="2">
        <v>54</v>
      </c>
      <c r="AB109" s="2">
        <v>58</v>
      </c>
      <c r="AC109" s="2">
        <v>51</v>
      </c>
      <c r="AD109" s="2">
        <v>57</v>
      </c>
      <c r="AE109" s="2">
        <v>40</v>
      </c>
      <c r="AF109" s="2">
        <v>28</v>
      </c>
      <c r="AG109" s="2">
        <v>34</v>
      </c>
      <c r="AH109" s="2">
        <v>32</v>
      </c>
      <c r="AI109" s="2">
        <v>41</v>
      </c>
      <c r="AJ109" s="2">
        <v>65</v>
      </c>
      <c r="AK109" s="2">
        <v>67</v>
      </c>
      <c r="AL109" s="2">
        <v>74</v>
      </c>
      <c r="AM109" s="2">
        <v>82</v>
      </c>
      <c r="AN109" s="2">
        <v>84</v>
      </c>
      <c r="AO109" s="2">
        <v>88</v>
      </c>
      <c r="AP109" s="2">
        <v>95</v>
      </c>
      <c r="AQ109" s="2">
        <v>102</v>
      </c>
      <c r="AR109" s="2">
        <v>109</v>
      </c>
      <c r="AS109" s="2">
        <v>116</v>
      </c>
      <c r="AT109" s="2">
        <v>126</v>
      </c>
      <c r="AU109" s="2">
        <v>129</v>
      </c>
      <c r="AV109" s="2">
        <v>134</v>
      </c>
      <c r="AW109" s="2">
        <v>135</v>
      </c>
      <c r="AX109" s="2">
        <v>144</v>
      </c>
      <c r="AY109" s="2">
        <v>147</v>
      </c>
      <c r="AZ109" s="2">
        <v>152</v>
      </c>
      <c r="BA109" s="2">
        <v>157</v>
      </c>
      <c r="BB109" s="2">
        <v>173</v>
      </c>
      <c r="BC109" s="2">
        <v>172</v>
      </c>
      <c r="BD109" s="2">
        <v>162</v>
      </c>
      <c r="BE109" s="2">
        <v>150</v>
      </c>
      <c r="BF109" s="2">
        <v>172</v>
      </c>
      <c r="BG109" s="2">
        <v>201</v>
      </c>
      <c r="BH109" s="2">
        <v>221</v>
      </c>
      <c r="BI109" s="2">
        <v>229</v>
      </c>
      <c r="BJ109" s="2">
        <v>269</v>
      </c>
      <c r="BK109" s="2">
        <v>272</v>
      </c>
      <c r="BL109" s="2">
        <v>284</v>
      </c>
      <c r="BM109" s="2">
        <v>295</v>
      </c>
      <c r="BN109" s="2">
        <v>304</v>
      </c>
      <c r="BO109" s="2">
        <v>316</v>
      </c>
      <c r="BP109" s="2">
        <v>340</v>
      </c>
      <c r="BQ109" s="2">
        <v>356</v>
      </c>
      <c r="BR109" s="2">
        <v>374</v>
      </c>
      <c r="BS109" s="2">
        <v>402</v>
      </c>
      <c r="BT109" s="2">
        <v>421</v>
      </c>
      <c r="BU109" s="2">
        <v>443</v>
      </c>
      <c r="BV109" s="2">
        <v>467</v>
      </c>
      <c r="BW109" s="2">
        <v>499</v>
      </c>
      <c r="BX109" s="2">
        <v>509</v>
      </c>
      <c r="BY109" s="2">
        <v>534</v>
      </c>
      <c r="BZ109" s="2">
        <v>556</v>
      </c>
      <c r="CA109" s="2">
        <v>576</v>
      </c>
      <c r="CB109" s="2">
        <v>606</v>
      </c>
      <c r="CC109" s="2">
        <v>605</v>
      </c>
      <c r="CD109" s="2">
        <v>607</v>
      </c>
    </row>
    <row r="110" spans="1:82" x14ac:dyDescent="0.25">
      <c r="A110" s="2" t="str">
        <f>"105 jaar"</f>
        <v>105 jaar</v>
      </c>
      <c r="B110" s="2">
        <v>7</v>
      </c>
      <c r="C110" s="2">
        <v>9</v>
      </c>
      <c r="D110" s="2">
        <v>5</v>
      </c>
      <c r="E110" s="2">
        <v>7</v>
      </c>
      <c r="F110" s="2">
        <v>3</v>
      </c>
      <c r="G110" s="2">
        <v>2</v>
      </c>
      <c r="H110" s="2">
        <v>4</v>
      </c>
      <c r="I110" s="2">
        <v>4</v>
      </c>
      <c r="J110" s="2">
        <v>4</v>
      </c>
      <c r="K110" s="2">
        <v>9</v>
      </c>
      <c r="L110" s="2">
        <v>21</v>
      </c>
      <c r="M110" s="2">
        <v>11</v>
      </c>
      <c r="N110" s="2">
        <v>12</v>
      </c>
      <c r="O110" s="2">
        <v>8</v>
      </c>
      <c r="P110" s="2">
        <v>18</v>
      </c>
      <c r="Q110" s="2">
        <v>13</v>
      </c>
      <c r="R110" s="2">
        <v>16</v>
      </c>
      <c r="S110" s="2">
        <v>15</v>
      </c>
      <c r="T110" s="2">
        <v>20</v>
      </c>
      <c r="U110" s="2">
        <v>19</v>
      </c>
      <c r="V110" s="2">
        <v>26</v>
      </c>
      <c r="W110" s="2">
        <v>23</v>
      </c>
      <c r="X110" s="2">
        <v>16</v>
      </c>
      <c r="Y110" s="2">
        <v>23</v>
      </c>
      <c r="Z110" s="2">
        <v>36</v>
      </c>
      <c r="AA110" s="2">
        <v>26</v>
      </c>
      <c r="AB110" s="2">
        <v>30</v>
      </c>
      <c r="AC110" s="2">
        <v>24</v>
      </c>
      <c r="AD110" s="2">
        <v>17</v>
      </c>
      <c r="AE110" s="2">
        <v>22</v>
      </c>
      <c r="AF110" s="2">
        <v>15</v>
      </c>
      <c r="AG110" s="2">
        <v>12</v>
      </c>
      <c r="AH110" s="2">
        <v>12</v>
      </c>
      <c r="AI110" s="2">
        <v>9</v>
      </c>
      <c r="AJ110" s="2">
        <v>16</v>
      </c>
      <c r="AK110" s="2">
        <v>26</v>
      </c>
      <c r="AL110" s="2">
        <v>30</v>
      </c>
      <c r="AM110" s="2">
        <v>30</v>
      </c>
      <c r="AN110" s="2">
        <v>36</v>
      </c>
      <c r="AO110" s="2">
        <v>36</v>
      </c>
      <c r="AP110" s="2">
        <v>40</v>
      </c>
      <c r="AQ110" s="2">
        <v>42</v>
      </c>
      <c r="AR110" s="2">
        <v>47</v>
      </c>
      <c r="AS110" s="2">
        <v>49</v>
      </c>
      <c r="AT110" s="2">
        <v>50</v>
      </c>
      <c r="AU110" s="2">
        <v>61</v>
      </c>
      <c r="AV110" s="2">
        <v>59</v>
      </c>
      <c r="AW110" s="2">
        <v>61</v>
      </c>
      <c r="AX110" s="2">
        <v>62</v>
      </c>
      <c r="AY110" s="2">
        <v>69</v>
      </c>
      <c r="AZ110" s="2">
        <v>66</v>
      </c>
      <c r="BA110" s="2">
        <v>73</v>
      </c>
      <c r="BB110" s="2">
        <v>76</v>
      </c>
      <c r="BC110" s="2">
        <v>82</v>
      </c>
      <c r="BD110" s="2">
        <v>85</v>
      </c>
      <c r="BE110" s="2">
        <v>76</v>
      </c>
      <c r="BF110" s="2">
        <v>71</v>
      </c>
      <c r="BG110" s="2">
        <v>86</v>
      </c>
      <c r="BH110" s="2">
        <v>99</v>
      </c>
      <c r="BI110" s="2">
        <v>110</v>
      </c>
      <c r="BJ110" s="2">
        <v>112</v>
      </c>
      <c r="BK110" s="2">
        <v>130</v>
      </c>
      <c r="BL110" s="2">
        <v>131</v>
      </c>
      <c r="BM110" s="2">
        <v>140</v>
      </c>
      <c r="BN110" s="2">
        <v>147</v>
      </c>
      <c r="BO110" s="2">
        <v>152</v>
      </c>
      <c r="BP110" s="2">
        <v>154</v>
      </c>
      <c r="BQ110" s="2">
        <v>172</v>
      </c>
      <c r="BR110" s="2">
        <v>180</v>
      </c>
      <c r="BS110" s="2">
        <v>190</v>
      </c>
      <c r="BT110" s="2">
        <v>204</v>
      </c>
      <c r="BU110" s="2">
        <v>215</v>
      </c>
      <c r="BV110" s="2">
        <v>227</v>
      </c>
      <c r="BW110" s="2">
        <v>243</v>
      </c>
      <c r="BX110" s="2">
        <v>257</v>
      </c>
      <c r="BY110" s="2">
        <v>264</v>
      </c>
      <c r="BZ110" s="2">
        <v>280</v>
      </c>
      <c r="CA110" s="2">
        <v>296</v>
      </c>
      <c r="CB110" s="2">
        <v>307</v>
      </c>
      <c r="CC110" s="2">
        <v>317</v>
      </c>
      <c r="CD110" s="2">
        <v>311</v>
      </c>
    </row>
    <row r="111" spans="1:82" x14ac:dyDescent="0.25">
      <c r="A111" s="2" t="str">
        <f>"106 jaar"</f>
        <v>106 jaar</v>
      </c>
      <c r="B111" s="2">
        <v>1</v>
      </c>
      <c r="C111" s="2">
        <v>3</v>
      </c>
      <c r="D111" s="2">
        <v>5</v>
      </c>
      <c r="E111" s="2">
        <v>2</v>
      </c>
      <c r="F111" s="2">
        <v>3</v>
      </c>
      <c r="G111" s="2">
        <v>1</v>
      </c>
      <c r="H111" s="2">
        <v>2</v>
      </c>
      <c r="I111" s="2">
        <v>2</v>
      </c>
      <c r="J111" s="2">
        <v>2</v>
      </c>
      <c r="K111" s="2">
        <v>3</v>
      </c>
      <c r="L111" s="2">
        <v>5</v>
      </c>
      <c r="M111" s="2">
        <v>10</v>
      </c>
      <c r="N111" s="2">
        <v>6</v>
      </c>
      <c r="O111" s="2">
        <v>7</v>
      </c>
      <c r="P111" s="2">
        <v>5</v>
      </c>
      <c r="Q111" s="2">
        <v>7</v>
      </c>
      <c r="R111" s="2">
        <v>7</v>
      </c>
      <c r="S111" s="2">
        <v>8</v>
      </c>
      <c r="T111" s="2">
        <v>8</v>
      </c>
      <c r="U111" s="2">
        <v>7</v>
      </c>
      <c r="V111" s="2">
        <v>12</v>
      </c>
      <c r="W111" s="2">
        <v>14</v>
      </c>
      <c r="X111" s="2">
        <v>9</v>
      </c>
      <c r="Y111" s="2">
        <v>8</v>
      </c>
      <c r="Z111" s="2">
        <v>13</v>
      </c>
      <c r="AA111" s="2">
        <v>16</v>
      </c>
      <c r="AB111" s="2">
        <v>11</v>
      </c>
      <c r="AC111" s="2">
        <v>18</v>
      </c>
      <c r="AD111" s="2">
        <v>7</v>
      </c>
      <c r="AE111" s="2">
        <v>5</v>
      </c>
      <c r="AF111" s="2">
        <v>5</v>
      </c>
      <c r="AG111" s="2">
        <v>4</v>
      </c>
      <c r="AH111" s="2">
        <v>3</v>
      </c>
      <c r="AI111" s="2">
        <v>1</v>
      </c>
      <c r="AJ111" s="2">
        <v>2</v>
      </c>
      <c r="AK111" s="2">
        <v>6</v>
      </c>
      <c r="AL111" s="2">
        <v>6</v>
      </c>
      <c r="AM111" s="2">
        <v>8</v>
      </c>
      <c r="AN111" s="2">
        <v>6</v>
      </c>
      <c r="AO111" s="2">
        <v>9</v>
      </c>
      <c r="AP111" s="2">
        <v>11</v>
      </c>
      <c r="AQ111" s="2">
        <v>13</v>
      </c>
      <c r="AR111" s="2">
        <v>14</v>
      </c>
      <c r="AS111" s="2">
        <v>14</v>
      </c>
      <c r="AT111" s="2">
        <v>14</v>
      </c>
      <c r="AU111" s="2">
        <v>14</v>
      </c>
      <c r="AV111" s="2">
        <v>19</v>
      </c>
      <c r="AW111" s="2">
        <v>17</v>
      </c>
      <c r="AX111" s="2">
        <v>20</v>
      </c>
      <c r="AY111" s="2">
        <v>19</v>
      </c>
      <c r="AZ111" s="2">
        <v>25</v>
      </c>
      <c r="BA111" s="2">
        <v>23</v>
      </c>
      <c r="BB111" s="2">
        <v>30</v>
      </c>
      <c r="BC111" s="2">
        <v>30</v>
      </c>
      <c r="BD111" s="2">
        <v>32</v>
      </c>
      <c r="BE111" s="2">
        <v>31</v>
      </c>
      <c r="BF111" s="2">
        <v>31</v>
      </c>
      <c r="BG111" s="2">
        <v>27</v>
      </c>
      <c r="BH111" s="2">
        <v>36</v>
      </c>
      <c r="BI111" s="2">
        <v>41</v>
      </c>
      <c r="BJ111" s="2">
        <v>46</v>
      </c>
      <c r="BK111" s="2">
        <v>49</v>
      </c>
      <c r="BL111" s="2">
        <v>54</v>
      </c>
      <c r="BM111" s="2">
        <v>57</v>
      </c>
      <c r="BN111" s="2">
        <v>59</v>
      </c>
      <c r="BO111" s="2">
        <v>63</v>
      </c>
      <c r="BP111" s="2">
        <v>66</v>
      </c>
      <c r="BQ111" s="2">
        <v>67</v>
      </c>
      <c r="BR111" s="2">
        <v>74</v>
      </c>
      <c r="BS111" s="2">
        <v>81</v>
      </c>
      <c r="BT111" s="2">
        <v>89</v>
      </c>
      <c r="BU111" s="2">
        <v>91</v>
      </c>
      <c r="BV111" s="2">
        <v>96</v>
      </c>
      <c r="BW111" s="2">
        <v>102</v>
      </c>
      <c r="BX111" s="2">
        <v>109</v>
      </c>
      <c r="BY111" s="2">
        <v>120</v>
      </c>
      <c r="BZ111" s="2">
        <v>123</v>
      </c>
      <c r="CA111" s="2">
        <v>129</v>
      </c>
      <c r="CB111" s="2">
        <v>136</v>
      </c>
      <c r="CC111" s="2">
        <v>139</v>
      </c>
      <c r="CD111" s="2">
        <v>145</v>
      </c>
    </row>
    <row r="112" spans="1:82" x14ac:dyDescent="0.25">
      <c r="A112" s="2" t="str">
        <f>"107 jaar"</f>
        <v>107 jaar</v>
      </c>
      <c r="B112" s="2">
        <v>2</v>
      </c>
      <c r="C112" s="2">
        <v>2</v>
      </c>
      <c r="D112" s="2">
        <v>2</v>
      </c>
      <c r="E112" s="2">
        <v>1</v>
      </c>
      <c r="F112" s="2">
        <v>2</v>
      </c>
      <c r="G112" s="2">
        <v>2</v>
      </c>
      <c r="H112" s="2">
        <v>1</v>
      </c>
      <c r="I112" s="2">
        <v>2</v>
      </c>
      <c r="J112" s="2">
        <v>1</v>
      </c>
      <c r="K112" s="2">
        <v>0</v>
      </c>
      <c r="L112" s="2">
        <v>1</v>
      </c>
      <c r="M112" s="2">
        <v>0</v>
      </c>
      <c r="N112" s="2">
        <v>7</v>
      </c>
      <c r="O112" s="2">
        <v>4</v>
      </c>
      <c r="P112" s="2">
        <v>2</v>
      </c>
      <c r="Q112" s="2">
        <v>4</v>
      </c>
      <c r="R112" s="2">
        <v>4</v>
      </c>
      <c r="S112" s="2">
        <v>3</v>
      </c>
      <c r="T112" s="2">
        <v>6</v>
      </c>
      <c r="U112" s="2">
        <v>3</v>
      </c>
      <c r="V112" s="2">
        <v>4</v>
      </c>
      <c r="W112" s="2">
        <v>4</v>
      </c>
      <c r="X112" s="2">
        <v>8</v>
      </c>
      <c r="Y112" s="2">
        <v>6</v>
      </c>
      <c r="Z112" s="2">
        <v>4</v>
      </c>
      <c r="AA112" s="2">
        <v>8</v>
      </c>
      <c r="AB112" s="2">
        <v>10</v>
      </c>
      <c r="AC112" s="2">
        <v>5</v>
      </c>
      <c r="AD112" s="2">
        <v>3</v>
      </c>
      <c r="AE112" s="2">
        <v>1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1</v>
      </c>
      <c r="AN112" s="2">
        <v>2</v>
      </c>
      <c r="AO112" s="2">
        <v>1</v>
      </c>
      <c r="AP112" s="2">
        <v>2</v>
      </c>
      <c r="AQ112" s="2">
        <v>2</v>
      </c>
      <c r="AR112" s="2">
        <v>3</v>
      </c>
      <c r="AS112" s="2">
        <v>4</v>
      </c>
      <c r="AT112" s="2">
        <v>4</v>
      </c>
      <c r="AU112" s="2">
        <v>4</v>
      </c>
      <c r="AV112" s="2">
        <v>4</v>
      </c>
      <c r="AW112" s="2">
        <v>4</v>
      </c>
      <c r="AX112" s="2">
        <v>5</v>
      </c>
      <c r="AY112" s="2">
        <v>4</v>
      </c>
      <c r="AZ112" s="2">
        <v>5</v>
      </c>
      <c r="BA112" s="2">
        <v>5</v>
      </c>
      <c r="BB112" s="2">
        <v>6</v>
      </c>
      <c r="BC112" s="2">
        <v>7</v>
      </c>
      <c r="BD112" s="2">
        <v>6</v>
      </c>
      <c r="BE112" s="2">
        <v>7</v>
      </c>
      <c r="BF112" s="2">
        <v>7</v>
      </c>
      <c r="BG112" s="2">
        <v>7</v>
      </c>
      <c r="BH112" s="2">
        <v>7</v>
      </c>
      <c r="BI112" s="2">
        <v>8</v>
      </c>
      <c r="BJ112" s="2">
        <v>12</v>
      </c>
      <c r="BK112" s="2">
        <v>15</v>
      </c>
      <c r="BL112" s="2">
        <v>15</v>
      </c>
      <c r="BM112" s="2">
        <v>16</v>
      </c>
      <c r="BN112" s="2">
        <v>17</v>
      </c>
      <c r="BO112" s="2">
        <v>19</v>
      </c>
      <c r="BP112" s="2">
        <v>21</v>
      </c>
      <c r="BQ112" s="2">
        <v>25</v>
      </c>
      <c r="BR112" s="2">
        <v>25</v>
      </c>
      <c r="BS112" s="2">
        <v>28</v>
      </c>
      <c r="BT112" s="2">
        <v>32</v>
      </c>
      <c r="BU112" s="2">
        <v>33</v>
      </c>
      <c r="BV112" s="2">
        <v>34</v>
      </c>
      <c r="BW112" s="2">
        <v>37</v>
      </c>
      <c r="BX112" s="2">
        <v>38</v>
      </c>
      <c r="BY112" s="2">
        <v>43</v>
      </c>
      <c r="BZ112" s="2">
        <v>45</v>
      </c>
      <c r="CA112" s="2">
        <v>49</v>
      </c>
      <c r="CB112" s="2">
        <v>53</v>
      </c>
      <c r="CC112" s="2">
        <v>55</v>
      </c>
      <c r="CD112" s="2">
        <v>59</v>
      </c>
    </row>
    <row r="113" spans="1:83" x14ac:dyDescent="0.25">
      <c r="A113" s="2" t="str">
        <f>"108 jaar"</f>
        <v>108 jaar</v>
      </c>
      <c r="B113" s="2">
        <v>1</v>
      </c>
      <c r="C113" s="2">
        <v>1</v>
      </c>
      <c r="D113" s="2">
        <v>1</v>
      </c>
      <c r="E113" s="2">
        <v>1</v>
      </c>
      <c r="F113" s="2">
        <v>0</v>
      </c>
      <c r="G113" s="2">
        <v>2</v>
      </c>
      <c r="H113" s="2">
        <v>2</v>
      </c>
      <c r="I113" s="2">
        <v>1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4</v>
      </c>
      <c r="P113" s="2">
        <v>2</v>
      </c>
      <c r="Q113" s="2">
        <v>2</v>
      </c>
      <c r="R113" s="2">
        <v>3</v>
      </c>
      <c r="S113" s="2">
        <v>3</v>
      </c>
      <c r="T113" s="2">
        <v>2</v>
      </c>
      <c r="U113" s="2">
        <v>4</v>
      </c>
      <c r="V113" s="2">
        <v>2</v>
      </c>
      <c r="W113" s="2">
        <v>2</v>
      </c>
      <c r="X113" s="2">
        <v>1</v>
      </c>
      <c r="Y113" s="2">
        <v>4</v>
      </c>
      <c r="Z113" s="2">
        <v>1</v>
      </c>
      <c r="AA113" s="2">
        <v>1</v>
      </c>
      <c r="AB113" s="2">
        <v>4</v>
      </c>
      <c r="AC113" s="2">
        <v>4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1</v>
      </c>
      <c r="BH113" s="2">
        <v>0</v>
      </c>
      <c r="BI113" s="2">
        <v>0</v>
      </c>
      <c r="BJ113" s="2">
        <v>1</v>
      </c>
      <c r="BK113" s="2">
        <v>3</v>
      </c>
      <c r="BL113" s="2">
        <v>4</v>
      </c>
      <c r="BM113" s="2">
        <v>4</v>
      </c>
      <c r="BN113" s="2">
        <v>4</v>
      </c>
      <c r="BO113" s="2">
        <v>4</v>
      </c>
      <c r="BP113" s="2">
        <v>5</v>
      </c>
      <c r="BQ113" s="2">
        <v>5</v>
      </c>
      <c r="BR113" s="2">
        <v>6</v>
      </c>
      <c r="BS113" s="2">
        <v>6</v>
      </c>
      <c r="BT113" s="2">
        <v>6</v>
      </c>
      <c r="BU113" s="2">
        <v>7</v>
      </c>
      <c r="BV113" s="2">
        <v>7</v>
      </c>
      <c r="BW113" s="2">
        <v>7</v>
      </c>
      <c r="BX113" s="2">
        <v>9</v>
      </c>
      <c r="BY113" s="2">
        <v>10</v>
      </c>
      <c r="BZ113" s="2">
        <v>12</v>
      </c>
      <c r="CA113" s="2">
        <v>13</v>
      </c>
      <c r="CB113" s="2">
        <v>15</v>
      </c>
      <c r="CC113" s="2">
        <v>17</v>
      </c>
      <c r="CD113" s="2">
        <v>18</v>
      </c>
    </row>
    <row r="114" spans="1:83" x14ac:dyDescent="0.25">
      <c r="A114" s="2" t="str">
        <f>"109 jaar"</f>
        <v>109 jaar</v>
      </c>
      <c r="B114" s="2">
        <v>0</v>
      </c>
      <c r="C114" s="2">
        <v>1</v>
      </c>
      <c r="D114" s="2">
        <v>0</v>
      </c>
      <c r="E114" s="2">
        <v>1</v>
      </c>
      <c r="F114" s="2">
        <v>0</v>
      </c>
      <c r="G114" s="2">
        <v>0</v>
      </c>
      <c r="H114" s="2">
        <v>1</v>
      </c>
      <c r="I114" s="2">
        <v>1</v>
      </c>
      <c r="J114" s="2">
        <v>1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1</v>
      </c>
      <c r="Q114" s="2">
        <v>0</v>
      </c>
      <c r="R114" s="2">
        <v>1</v>
      </c>
      <c r="S114" s="2">
        <v>1</v>
      </c>
      <c r="T114" s="2">
        <v>0</v>
      </c>
      <c r="U114" s="2">
        <v>1</v>
      </c>
      <c r="V114" s="2">
        <v>2</v>
      </c>
      <c r="W114" s="2">
        <v>2</v>
      </c>
      <c r="X114" s="2">
        <v>1</v>
      </c>
      <c r="Y114" s="2">
        <v>1</v>
      </c>
      <c r="Z114" s="2">
        <v>2</v>
      </c>
      <c r="AA114" s="2">
        <v>1</v>
      </c>
      <c r="AB114" s="2">
        <v>0</v>
      </c>
      <c r="AC114" s="2">
        <v>2</v>
      </c>
      <c r="AD114" s="2">
        <v>1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2</v>
      </c>
      <c r="BZ114" s="2">
        <v>2</v>
      </c>
      <c r="CA114" s="2">
        <v>2</v>
      </c>
      <c r="CB114" s="2">
        <v>3</v>
      </c>
      <c r="CC114" s="2">
        <v>3</v>
      </c>
      <c r="CD114" s="2">
        <v>3</v>
      </c>
    </row>
    <row r="115" spans="1:83" ht="15.75" thickBot="1" x14ac:dyDescent="0.3">
      <c r="A115" s="3" t="str">
        <f>"110 jaar en meer"</f>
        <v>110 jaar en meer</v>
      </c>
      <c r="B115" s="3">
        <v>0</v>
      </c>
      <c r="C115" s="3">
        <v>0</v>
      </c>
      <c r="D115" s="3">
        <v>1</v>
      </c>
      <c r="E115" s="3">
        <v>1</v>
      </c>
      <c r="F115" s="3">
        <v>2</v>
      </c>
      <c r="G115" s="3">
        <v>0</v>
      </c>
      <c r="H115" s="3">
        <v>0</v>
      </c>
      <c r="I115" s="3">
        <v>0</v>
      </c>
      <c r="J115" s="3">
        <v>1</v>
      </c>
      <c r="K115" s="3">
        <v>0</v>
      </c>
      <c r="L115" s="3">
        <v>1</v>
      </c>
      <c r="M115" s="3">
        <v>1</v>
      </c>
      <c r="N115" s="3">
        <v>0</v>
      </c>
      <c r="O115" s="3">
        <v>0</v>
      </c>
      <c r="P115" s="3">
        <v>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3</v>
      </c>
      <c r="W115" s="3">
        <v>3</v>
      </c>
      <c r="X115" s="3">
        <v>2</v>
      </c>
      <c r="Y115" s="3">
        <v>2</v>
      </c>
      <c r="Z115" s="3">
        <v>2</v>
      </c>
      <c r="AA115" s="3">
        <v>3</v>
      </c>
      <c r="AB115" s="3">
        <v>2</v>
      </c>
      <c r="AC115" s="3">
        <v>0</v>
      </c>
      <c r="AD115" s="3">
        <v>1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</row>
    <row r="117" spans="1:83" x14ac:dyDescent="0.25">
      <c r="A117" s="1" t="s">
        <v>9</v>
      </c>
    </row>
    <row r="118" spans="1:83" x14ac:dyDescent="0.25">
      <c r="A118" t="s">
        <v>1</v>
      </c>
    </row>
    <row r="119" spans="1:83" ht="15.75" thickBot="1" x14ac:dyDescent="0.3">
      <c r="A119" t="s">
        <v>2</v>
      </c>
    </row>
    <row r="120" spans="1:83" x14ac:dyDescent="0.25">
      <c r="A120" s="4"/>
      <c r="B120" s="5" t="str">
        <f>"1991"</f>
        <v>1991</v>
      </c>
      <c r="C120" s="5" t="str">
        <f>"1992"</f>
        <v>1992</v>
      </c>
      <c r="D120" s="5" t="str">
        <f>"1993"</f>
        <v>1993</v>
      </c>
      <c r="E120" s="5" t="str">
        <f>"1994"</f>
        <v>1994</v>
      </c>
      <c r="F120" s="5" t="str">
        <f>"1995"</f>
        <v>1995</v>
      </c>
      <c r="G120" s="5" t="str">
        <f>"1996"</f>
        <v>1996</v>
      </c>
      <c r="H120" s="5" t="str">
        <f>"1997"</f>
        <v>1997</v>
      </c>
      <c r="I120" s="5" t="str">
        <f>"1998"</f>
        <v>1998</v>
      </c>
      <c r="J120" s="5" t="str">
        <f>"1999"</f>
        <v>1999</v>
      </c>
      <c r="K120" s="5" t="str">
        <f>"2000"</f>
        <v>2000</v>
      </c>
      <c r="L120" s="5" t="str">
        <f>"2001"</f>
        <v>2001</v>
      </c>
      <c r="M120" s="5" t="str">
        <f>"2002"</f>
        <v>2002</v>
      </c>
      <c r="N120" s="5" t="str">
        <f>"2003"</f>
        <v>2003</v>
      </c>
      <c r="O120" s="5" t="str">
        <f>"2004"</f>
        <v>2004</v>
      </c>
      <c r="P120" s="5" t="str">
        <f>"2005"</f>
        <v>2005</v>
      </c>
      <c r="Q120" s="5" t="str">
        <f>"2006"</f>
        <v>2006</v>
      </c>
      <c r="R120" s="5" t="str">
        <f>"2007"</f>
        <v>2007</v>
      </c>
      <c r="S120" s="5" t="str">
        <f>"2008"</f>
        <v>2008</v>
      </c>
      <c r="T120" s="5" t="str">
        <f>"2009"</f>
        <v>2009</v>
      </c>
      <c r="U120" s="5" t="str">
        <f>"2010"</f>
        <v>2010</v>
      </c>
      <c r="V120" s="5" t="str">
        <f>"2011"</f>
        <v>2011</v>
      </c>
      <c r="W120" s="5" t="str">
        <f>"2012"</f>
        <v>2012</v>
      </c>
      <c r="X120" s="5" t="str">
        <f>"2013"</f>
        <v>2013</v>
      </c>
      <c r="Y120" s="5" t="str">
        <f>"2014"</f>
        <v>2014</v>
      </c>
      <c r="Z120" s="5" t="str">
        <f>"2015"</f>
        <v>2015</v>
      </c>
      <c r="AA120" s="5" t="str">
        <f>"2016"</f>
        <v>2016</v>
      </c>
      <c r="AB120" s="5" t="str">
        <f>"2017"</f>
        <v>2017</v>
      </c>
      <c r="AC120" s="5" t="str">
        <f>"2018"</f>
        <v>2018</v>
      </c>
      <c r="AD120" s="5" t="str">
        <f>"2019"</f>
        <v>2019</v>
      </c>
      <c r="AE120" s="5" t="str">
        <f>"2020"</f>
        <v>2020</v>
      </c>
      <c r="AF120" s="5" t="str">
        <f>"2021"</f>
        <v>2021</v>
      </c>
      <c r="AG120" s="5" t="str">
        <f>"2022"</f>
        <v>2022</v>
      </c>
      <c r="AH120" s="5" t="str">
        <f>"2023"</f>
        <v>2023</v>
      </c>
      <c r="AI120" s="5" t="str">
        <f>"2024"</f>
        <v>2024</v>
      </c>
      <c r="AJ120" s="5" t="str">
        <f>"2025"</f>
        <v>2025</v>
      </c>
      <c r="AK120" s="5" t="str">
        <f>"2026"</f>
        <v>2026</v>
      </c>
      <c r="AL120" s="5" t="str">
        <f>"2027"</f>
        <v>2027</v>
      </c>
      <c r="AM120" s="5" t="str">
        <f>"2028"</f>
        <v>2028</v>
      </c>
      <c r="AN120" s="5" t="str">
        <f>"2029"</f>
        <v>2029</v>
      </c>
      <c r="AO120" s="5" t="str">
        <f>"2030"</f>
        <v>2030</v>
      </c>
      <c r="AP120" s="5" t="str">
        <f>"2031"</f>
        <v>2031</v>
      </c>
      <c r="AQ120" s="5" t="str">
        <f>"2032"</f>
        <v>2032</v>
      </c>
      <c r="AR120" s="5" t="str">
        <f>"2033"</f>
        <v>2033</v>
      </c>
      <c r="AS120" s="5" t="str">
        <f>"2034"</f>
        <v>2034</v>
      </c>
      <c r="AT120" s="5" t="str">
        <f>"2035"</f>
        <v>2035</v>
      </c>
      <c r="AU120" s="5" t="str">
        <f>"2036"</f>
        <v>2036</v>
      </c>
      <c r="AV120" s="5" t="str">
        <f>"2037"</f>
        <v>2037</v>
      </c>
      <c r="AW120" s="5" t="str">
        <f>"2038"</f>
        <v>2038</v>
      </c>
      <c r="AX120" s="5" t="str">
        <f>"2039"</f>
        <v>2039</v>
      </c>
      <c r="AY120" s="5" t="str">
        <f>"2040"</f>
        <v>2040</v>
      </c>
      <c r="AZ120" s="5" t="str">
        <f>"2041"</f>
        <v>2041</v>
      </c>
      <c r="BA120" s="5" t="str">
        <f>"2042"</f>
        <v>2042</v>
      </c>
      <c r="BB120" s="5" t="str">
        <f>"2043"</f>
        <v>2043</v>
      </c>
      <c r="BC120" s="5" t="str">
        <f>"2044"</f>
        <v>2044</v>
      </c>
      <c r="BD120" s="5" t="str">
        <f>"2045"</f>
        <v>2045</v>
      </c>
      <c r="BE120" s="5" t="str">
        <f>"2046"</f>
        <v>2046</v>
      </c>
      <c r="BF120" s="5" t="str">
        <f>"2047"</f>
        <v>2047</v>
      </c>
      <c r="BG120" s="5" t="str">
        <f>"2048"</f>
        <v>2048</v>
      </c>
      <c r="BH120" s="5" t="str">
        <f>"2049"</f>
        <v>2049</v>
      </c>
      <c r="BI120" s="5" t="str">
        <f>"2050"</f>
        <v>2050</v>
      </c>
      <c r="BJ120" s="5" t="str">
        <f>"2051"</f>
        <v>2051</v>
      </c>
      <c r="BK120" s="5" t="str">
        <f>"2052"</f>
        <v>2052</v>
      </c>
      <c r="BL120" s="5" t="str">
        <f>"2053"</f>
        <v>2053</v>
      </c>
      <c r="BM120" s="5" t="str">
        <f>"2054"</f>
        <v>2054</v>
      </c>
      <c r="BN120" s="5" t="str">
        <f>"2055"</f>
        <v>2055</v>
      </c>
      <c r="BO120" s="5" t="str">
        <f>"2056"</f>
        <v>2056</v>
      </c>
      <c r="BP120" s="5" t="str">
        <f>"2057"</f>
        <v>2057</v>
      </c>
      <c r="BQ120" s="5" t="str">
        <f>"2058"</f>
        <v>2058</v>
      </c>
      <c r="BR120" s="5" t="str">
        <f>"2059"</f>
        <v>2059</v>
      </c>
      <c r="BS120" s="5" t="str">
        <f>"2060"</f>
        <v>2060</v>
      </c>
      <c r="BT120" s="5" t="str">
        <f>"2061"</f>
        <v>2061</v>
      </c>
      <c r="BU120" s="5" t="str">
        <f>"2062"</f>
        <v>2062</v>
      </c>
      <c r="BV120" s="5" t="str">
        <f>"2063"</f>
        <v>2063</v>
      </c>
      <c r="BW120" s="5" t="str">
        <f>"2064"</f>
        <v>2064</v>
      </c>
      <c r="BX120" s="5" t="str">
        <f>"2065"</f>
        <v>2065</v>
      </c>
      <c r="BY120" s="5" t="str">
        <f>"2066"</f>
        <v>2066</v>
      </c>
      <c r="BZ120" s="5" t="str">
        <f>"2067"</f>
        <v>2067</v>
      </c>
      <c r="CA120" s="5" t="str">
        <f>"2068"</f>
        <v>2068</v>
      </c>
      <c r="CB120" s="5" t="str">
        <f>"2069"</f>
        <v>2069</v>
      </c>
      <c r="CC120" s="5" t="str">
        <f>"2070"</f>
        <v>2070</v>
      </c>
      <c r="CD120" s="5" t="str">
        <f>"2071"</f>
        <v>2071</v>
      </c>
      <c r="CE120" s="1"/>
    </row>
    <row r="121" spans="1:83" x14ac:dyDescent="0.25">
      <c r="A121" s="2" t="str">
        <f>"0 jaar"</f>
        <v>0 jaar</v>
      </c>
      <c r="B121" s="2">
        <v>35598</v>
      </c>
      <c r="C121" s="2">
        <v>36181</v>
      </c>
      <c r="D121" s="2">
        <v>35807</v>
      </c>
      <c r="E121" s="2">
        <v>34584</v>
      </c>
      <c r="F121" s="2">
        <v>33347</v>
      </c>
      <c r="G121" s="2">
        <v>32909</v>
      </c>
      <c r="H121" s="2">
        <v>32754</v>
      </c>
      <c r="I121" s="2">
        <v>32803</v>
      </c>
      <c r="J121" s="2">
        <v>32256</v>
      </c>
      <c r="K121" s="2">
        <v>31382</v>
      </c>
      <c r="L121" s="2">
        <v>31459</v>
      </c>
      <c r="M121" s="2">
        <v>30779</v>
      </c>
      <c r="N121" s="2">
        <v>30681</v>
      </c>
      <c r="O121" s="2">
        <v>30742</v>
      </c>
      <c r="P121" s="2">
        <v>32091</v>
      </c>
      <c r="Q121" s="2">
        <v>33024</v>
      </c>
      <c r="R121" s="2">
        <v>33529</v>
      </c>
      <c r="S121" s="2">
        <v>33527</v>
      </c>
      <c r="T121" s="2">
        <v>35595</v>
      </c>
      <c r="U121" s="2">
        <v>35440</v>
      </c>
      <c r="V121" s="2">
        <v>35865</v>
      </c>
      <c r="W121" s="2">
        <v>35658</v>
      </c>
      <c r="X121" s="2">
        <v>35043</v>
      </c>
      <c r="Y121" s="2">
        <v>34522</v>
      </c>
      <c r="Z121" s="2">
        <v>34542</v>
      </c>
      <c r="AA121" s="2">
        <v>33710</v>
      </c>
      <c r="AB121" s="2">
        <v>33882</v>
      </c>
      <c r="AC121" s="2">
        <v>33123</v>
      </c>
      <c r="AD121" s="2">
        <v>33308</v>
      </c>
      <c r="AE121" s="2">
        <v>33803</v>
      </c>
      <c r="AF121" s="2">
        <v>34275</v>
      </c>
      <c r="AG121" s="2">
        <v>34684</v>
      </c>
      <c r="AH121" s="2">
        <v>35032</v>
      </c>
      <c r="AI121" s="2">
        <v>35309</v>
      </c>
      <c r="AJ121" s="2">
        <v>35549</v>
      </c>
      <c r="AK121" s="2">
        <v>35784</v>
      </c>
      <c r="AL121" s="2">
        <v>36030</v>
      </c>
      <c r="AM121" s="2">
        <v>36296</v>
      </c>
      <c r="AN121" s="2">
        <v>36630</v>
      </c>
      <c r="AO121" s="2">
        <v>37066</v>
      </c>
      <c r="AP121" s="2">
        <v>37589</v>
      </c>
      <c r="AQ121" s="2">
        <v>37677</v>
      </c>
      <c r="AR121" s="2">
        <v>37834</v>
      </c>
      <c r="AS121" s="2">
        <v>38045</v>
      </c>
      <c r="AT121" s="2">
        <v>38297</v>
      </c>
      <c r="AU121" s="2">
        <v>38554</v>
      </c>
      <c r="AV121" s="2">
        <v>38808</v>
      </c>
      <c r="AW121" s="2">
        <v>39033</v>
      </c>
      <c r="AX121" s="2">
        <v>39195</v>
      </c>
      <c r="AY121" s="2">
        <v>39322</v>
      </c>
      <c r="AZ121" s="2">
        <v>39385</v>
      </c>
      <c r="BA121" s="2">
        <v>39400</v>
      </c>
      <c r="BB121" s="2">
        <v>39373</v>
      </c>
      <c r="BC121" s="2">
        <v>39328</v>
      </c>
      <c r="BD121" s="2">
        <v>39267</v>
      </c>
      <c r="BE121" s="2">
        <v>39227</v>
      </c>
      <c r="BF121" s="2">
        <v>39221</v>
      </c>
      <c r="BG121" s="2">
        <v>39237</v>
      </c>
      <c r="BH121" s="2">
        <v>39298</v>
      </c>
      <c r="BI121" s="2">
        <v>39394</v>
      </c>
      <c r="BJ121" s="2">
        <v>39521</v>
      </c>
      <c r="BK121" s="2">
        <v>39676</v>
      </c>
      <c r="BL121" s="2">
        <v>39854</v>
      </c>
      <c r="BM121" s="2">
        <v>40055</v>
      </c>
      <c r="BN121" s="2">
        <v>40268</v>
      </c>
      <c r="BO121" s="2">
        <v>40490</v>
      </c>
      <c r="BP121" s="2">
        <v>40723</v>
      </c>
      <c r="BQ121" s="2">
        <v>40966</v>
      </c>
      <c r="BR121" s="2">
        <v>41203</v>
      </c>
      <c r="BS121" s="2">
        <v>41444</v>
      </c>
      <c r="BT121" s="2">
        <v>41676</v>
      </c>
      <c r="BU121" s="2">
        <v>41901</v>
      </c>
      <c r="BV121" s="2">
        <v>42114</v>
      </c>
      <c r="BW121" s="2">
        <v>42310</v>
      </c>
      <c r="BX121" s="2">
        <v>42494</v>
      </c>
      <c r="BY121" s="2">
        <v>42663</v>
      </c>
      <c r="BZ121" s="2">
        <v>42809</v>
      </c>
      <c r="CA121" s="2">
        <v>42942</v>
      </c>
      <c r="CB121" s="2">
        <v>43055</v>
      </c>
      <c r="CC121" s="2">
        <v>43149</v>
      </c>
      <c r="CD121" s="2">
        <v>43226</v>
      </c>
    </row>
    <row r="122" spans="1:83" x14ac:dyDescent="0.25">
      <c r="A122" s="2" t="str">
        <f>"1 jaar"</f>
        <v>1 jaar</v>
      </c>
      <c r="B122" s="2">
        <v>34549</v>
      </c>
      <c r="C122" s="2">
        <v>35810</v>
      </c>
      <c r="D122" s="2">
        <v>36368</v>
      </c>
      <c r="E122" s="2">
        <v>36008</v>
      </c>
      <c r="F122" s="2">
        <v>34854</v>
      </c>
      <c r="G122" s="2">
        <v>33520</v>
      </c>
      <c r="H122" s="2">
        <v>33112</v>
      </c>
      <c r="I122" s="2">
        <v>32992</v>
      </c>
      <c r="J122" s="2">
        <v>33012</v>
      </c>
      <c r="K122" s="2">
        <v>32410</v>
      </c>
      <c r="L122" s="2">
        <v>31546</v>
      </c>
      <c r="M122" s="2">
        <v>31737</v>
      </c>
      <c r="N122" s="2">
        <v>31069</v>
      </c>
      <c r="O122" s="2">
        <v>30997</v>
      </c>
      <c r="P122" s="2">
        <v>31099</v>
      </c>
      <c r="Q122" s="2">
        <v>32526</v>
      </c>
      <c r="R122" s="2">
        <v>33474</v>
      </c>
      <c r="S122" s="2">
        <v>34042</v>
      </c>
      <c r="T122" s="2">
        <v>34613</v>
      </c>
      <c r="U122" s="2">
        <v>36069</v>
      </c>
      <c r="V122" s="2">
        <v>35969</v>
      </c>
      <c r="W122" s="2">
        <v>36311</v>
      </c>
      <c r="X122" s="2">
        <v>36007</v>
      </c>
      <c r="Y122" s="2">
        <v>35417</v>
      </c>
      <c r="Z122" s="2">
        <v>34857</v>
      </c>
      <c r="AA122" s="2">
        <v>35008</v>
      </c>
      <c r="AB122" s="2">
        <v>34197</v>
      </c>
      <c r="AC122" s="2">
        <v>34406</v>
      </c>
      <c r="AD122" s="2">
        <v>33604</v>
      </c>
      <c r="AE122" s="2">
        <v>33792</v>
      </c>
      <c r="AF122" s="2">
        <v>34299</v>
      </c>
      <c r="AG122" s="2">
        <v>34752</v>
      </c>
      <c r="AH122" s="2">
        <v>35151</v>
      </c>
      <c r="AI122" s="2">
        <v>35482</v>
      </c>
      <c r="AJ122" s="2">
        <v>35751</v>
      </c>
      <c r="AK122" s="2">
        <v>35981</v>
      </c>
      <c r="AL122" s="2">
        <v>36207</v>
      </c>
      <c r="AM122" s="2">
        <v>36457</v>
      </c>
      <c r="AN122" s="2">
        <v>36725</v>
      </c>
      <c r="AO122" s="2">
        <v>37058</v>
      </c>
      <c r="AP122" s="2">
        <v>37496</v>
      </c>
      <c r="AQ122" s="2">
        <v>38026</v>
      </c>
      <c r="AR122" s="2">
        <v>38111</v>
      </c>
      <c r="AS122" s="2">
        <v>38270</v>
      </c>
      <c r="AT122" s="2">
        <v>38495</v>
      </c>
      <c r="AU122" s="2">
        <v>38740</v>
      </c>
      <c r="AV122" s="2">
        <v>39005</v>
      </c>
      <c r="AW122" s="2">
        <v>39260</v>
      </c>
      <c r="AX122" s="2">
        <v>39482</v>
      </c>
      <c r="AY122" s="2">
        <v>39645</v>
      </c>
      <c r="AZ122" s="2">
        <v>39768</v>
      </c>
      <c r="BA122" s="2">
        <v>39837</v>
      </c>
      <c r="BB122" s="2">
        <v>39854</v>
      </c>
      <c r="BC122" s="2">
        <v>39829</v>
      </c>
      <c r="BD122" s="2">
        <v>39784</v>
      </c>
      <c r="BE122" s="2">
        <v>39728</v>
      </c>
      <c r="BF122" s="2">
        <v>39686</v>
      </c>
      <c r="BG122" s="2">
        <v>39679</v>
      </c>
      <c r="BH122" s="2">
        <v>39697</v>
      </c>
      <c r="BI122" s="2">
        <v>39759</v>
      </c>
      <c r="BJ122" s="2">
        <v>39855</v>
      </c>
      <c r="BK122" s="2">
        <v>39977</v>
      </c>
      <c r="BL122" s="2">
        <v>40136</v>
      </c>
      <c r="BM122" s="2">
        <v>40317</v>
      </c>
      <c r="BN122" s="2">
        <v>40526</v>
      </c>
      <c r="BO122" s="2">
        <v>40739</v>
      </c>
      <c r="BP122" s="2">
        <v>40959</v>
      </c>
      <c r="BQ122" s="2">
        <v>41195</v>
      </c>
      <c r="BR122" s="2">
        <v>41436</v>
      </c>
      <c r="BS122" s="2">
        <v>41675</v>
      </c>
      <c r="BT122" s="2">
        <v>41913</v>
      </c>
      <c r="BU122" s="2">
        <v>42151</v>
      </c>
      <c r="BV122" s="2">
        <v>42377</v>
      </c>
      <c r="BW122" s="2">
        <v>42590</v>
      </c>
      <c r="BX122" s="2">
        <v>42793</v>
      </c>
      <c r="BY122" s="2">
        <v>42978</v>
      </c>
      <c r="BZ122" s="2">
        <v>43146</v>
      </c>
      <c r="CA122" s="2">
        <v>43296</v>
      </c>
      <c r="CB122" s="2">
        <v>43429</v>
      </c>
      <c r="CC122" s="2">
        <v>43545</v>
      </c>
      <c r="CD122" s="2">
        <v>43633</v>
      </c>
    </row>
    <row r="123" spans="1:83" x14ac:dyDescent="0.25">
      <c r="A123" s="2" t="str">
        <f>"2 jaar"</f>
        <v>2 jaar</v>
      </c>
      <c r="B123" s="2">
        <v>34315</v>
      </c>
      <c r="C123" s="2">
        <v>34805</v>
      </c>
      <c r="D123" s="2">
        <v>36072</v>
      </c>
      <c r="E123" s="2">
        <v>36583</v>
      </c>
      <c r="F123" s="2">
        <v>36142</v>
      </c>
      <c r="G123" s="2">
        <v>34946</v>
      </c>
      <c r="H123" s="2">
        <v>33673</v>
      </c>
      <c r="I123" s="2">
        <v>33285</v>
      </c>
      <c r="J123" s="2">
        <v>33167</v>
      </c>
      <c r="K123" s="2">
        <v>33113</v>
      </c>
      <c r="L123" s="2">
        <v>32537</v>
      </c>
      <c r="M123" s="2">
        <v>31720</v>
      </c>
      <c r="N123" s="2">
        <v>31925</v>
      </c>
      <c r="O123" s="2">
        <v>31311</v>
      </c>
      <c r="P123" s="2">
        <v>31227</v>
      </c>
      <c r="Q123" s="2">
        <v>31455</v>
      </c>
      <c r="R123" s="2">
        <v>32953</v>
      </c>
      <c r="S123" s="2">
        <v>33803</v>
      </c>
      <c r="T123" s="2">
        <v>34471</v>
      </c>
      <c r="U123" s="2">
        <v>35045</v>
      </c>
      <c r="V123" s="2">
        <v>36563</v>
      </c>
      <c r="W123" s="2">
        <v>36398</v>
      </c>
      <c r="X123" s="2">
        <v>36657</v>
      </c>
      <c r="Y123" s="2">
        <v>36364</v>
      </c>
      <c r="Z123" s="2">
        <v>35872</v>
      </c>
      <c r="AA123" s="2">
        <v>35315</v>
      </c>
      <c r="AB123" s="2">
        <v>35457</v>
      </c>
      <c r="AC123" s="2">
        <v>34694</v>
      </c>
      <c r="AD123" s="2">
        <v>34865</v>
      </c>
      <c r="AE123" s="2">
        <v>34063</v>
      </c>
      <c r="AF123" s="2">
        <v>34257</v>
      </c>
      <c r="AG123" s="2">
        <v>34753</v>
      </c>
      <c r="AH123" s="2">
        <v>35194</v>
      </c>
      <c r="AI123" s="2">
        <v>35576</v>
      </c>
      <c r="AJ123" s="2">
        <v>35899</v>
      </c>
      <c r="AK123" s="2">
        <v>36153</v>
      </c>
      <c r="AL123" s="2">
        <v>36373</v>
      </c>
      <c r="AM123" s="2">
        <v>36596</v>
      </c>
      <c r="AN123" s="2">
        <v>36841</v>
      </c>
      <c r="AO123" s="2">
        <v>37119</v>
      </c>
      <c r="AP123" s="2">
        <v>37449</v>
      </c>
      <c r="AQ123" s="2">
        <v>37895</v>
      </c>
      <c r="AR123" s="2">
        <v>38434</v>
      </c>
      <c r="AS123" s="2">
        <v>38523</v>
      </c>
      <c r="AT123" s="2">
        <v>38683</v>
      </c>
      <c r="AU123" s="2">
        <v>38907</v>
      </c>
      <c r="AV123" s="2">
        <v>39157</v>
      </c>
      <c r="AW123" s="2">
        <v>39424</v>
      </c>
      <c r="AX123" s="2">
        <v>39683</v>
      </c>
      <c r="AY123" s="2">
        <v>39897</v>
      </c>
      <c r="AZ123" s="2">
        <v>40066</v>
      </c>
      <c r="BA123" s="2">
        <v>40194</v>
      </c>
      <c r="BB123" s="2">
        <v>40263</v>
      </c>
      <c r="BC123" s="2">
        <v>40276</v>
      </c>
      <c r="BD123" s="2">
        <v>40247</v>
      </c>
      <c r="BE123" s="2">
        <v>40209</v>
      </c>
      <c r="BF123" s="2">
        <v>40154</v>
      </c>
      <c r="BG123" s="2">
        <v>40105</v>
      </c>
      <c r="BH123" s="2">
        <v>40098</v>
      </c>
      <c r="BI123" s="2">
        <v>40113</v>
      </c>
      <c r="BJ123" s="2">
        <v>40177</v>
      </c>
      <c r="BK123" s="2">
        <v>40275</v>
      </c>
      <c r="BL123" s="2">
        <v>40397</v>
      </c>
      <c r="BM123" s="2">
        <v>40558</v>
      </c>
      <c r="BN123" s="2">
        <v>40742</v>
      </c>
      <c r="BO123" s="2">
        <v>40952</v>
      </c>
      <c r="BP123" s="2">
        <v>41164</v>
      </c>
      <c r="BQ123" s="2">
        <v>41388</v>
      </c>
      <c r="BR123" s="2">
        <v>41625</v>
      </c>
      <c r="BS123" s="2">
        <v>41866</v>
      </c>
      <c r="BT123" s="2">
        <v>42103</v>
      </c>
      <c r="BU123" s="2">
        <v>42347</v>
      </c>
      <c r="BV123" s="2">
        <v>42585</v>
      </c>
      <c r="BW123" s="2">
        <v>42813</v>
      </c>
      <c r="BX123" s="2">
        <v>43027</v>
      </c>
      <c r="BY123" s="2">
        <v>43234</v>
      </c>
      <c r="BZ123" s="2">
        <v>43419</v>
      </c>
      <c r="CA123" s="2">
        <v>43587</v>
      </c>
      <c r="CB123" s="2">
        <v>43740</v>
      </c>
      <c r="CC123" s="2">
        <v>43874</v>
      </c>
      <c r="CD123" s="2">
        <v>43990</v>
      </c>
    </row>
    <row r="124" spans="1:83" x14ac:dyDescent="0.25">
      <c r="A124" s="2" t="str">
        <f>"3 jaar"</f>
        <v>3 jaar</v>
      </c>
      <c r="B124" s="2">
        <v>34110</v>
      </c>
      <c r="C124" s="2">
        <v>34453</v>
      </c>
      <c r="D124" s="2">
        <v>34980</v>
      </c>
      <c r="E124" s="2">
        <v>36235</v>
      </c>
      <c r="F124" s="2">
        <v>36724</v>
      </c>
      <c r="G124" s="2">
        <v>36291</v>
      </c>
      <c r="H124" s="2">
        <v>35044</v>
      </c>
      <c r="I124" s="2">
        <v>33739</v>
      </c>
      <c r="J124" s="2">
        <v>33386</v>
      </c>
      <c r="K124" s="2">
        <v>33280</v>
      </c>
      <c r="L124" s="2">
        <v>33203</v>
      </c>
      <c r="M124" s="2">
        <v>32670</v>
      </c>
      <c r="N124" s="2">
        <v>31915</v>
      </c>
      <c r="O124" s="2">
        <v>32165</v>
      </c>
      <c r="P124" s="2">
        <v>31524</v>
      </c>
      <c r="Q124" s="2">
        <v>31524</v>
      </c>
      <c r="R124" s="2">
        <v>31832</v>
      </c>
      <c r="S124" s="2">
        <v>33286</v>
      </c>
      <c r="T124" s="2">
        <v>34166</v>
      </c>
      <c r="U124" s="2">
        <v>34862</v>
      </c>
      <c r="V124" s="2">
        <v>35469</v>
      </c>
      <c r="W124" s="2">
        <v>36921</v>
      </c>
      <c r="X124" s="2">
        <v>36667</v>
      </c>
      <c r="Y124" s="2">
        <v>36988</v>
      </c>
      <c r="Z124" s="2">
        <v>36716</v>
      </c>
      <c r="AA124" s="2">
        <v>36233</v>
      </c>
      <c r="AB124" s="2">
        <v>35757</v>
      </c>
      <c r="AC124" s="2">
        <v>35888</v>
      </c>
      <c r="AD124" s="2">
        <v>35091</v>
      </c>
      <c r="AE124" s="2">
        <v>35261</v>
      </c>
      <c r="AF124" s="2">
        <v>34463</v>
      </c>
      <c r="AG124" s="2">
        <v>34649</v>
      </c>
      <c r="AH124" s="2">
        <v>35131</v>
      </c>
      <c r="AI124" s="2">
        <v>35561</v>
      </c>
      <c r="AJ124" s="2">
        <v>35927</v>
      </c>
      <c r="AK124" s="2">
        <v>36239</v>
      </c>
      <c r="AL124" s="2">
        <v>36485</v>
      </c>
      <c r="AM124" s="2">
        <v>36703</v>
      </c>
      <c r="AN124" s="2">
        <v>36920</v>
      </c>
      <c r="AO124" s="2">
        <v>37163</v>
      </c>
      <c r="AP124" s="2">
        <v>37434</v>
      </c>
      <c r="AQ124" s="2">
        <v>37765</v>
      </c>
      <c r="AR124" s="2">
        <v>38215</v>
      </c>
      <c r="AS124" s="2">
        <v>38753</v>
      </c>
      <c r="AT124" s="2">
        <v>38849</v>
      </c>
      <c r="AU124" s="2">
        <v>39015</v>
      </c>
      <c r="AV124" s="2">
        <v>39238</v>
      </c>
      <c r="AW124" s="2">
        <v>39490</v>
      </c>
      <c r="AX124" s="2">
        <v>39766</v>
      </c>
      <c r="AY124" s="2">
        <v>40024</v>
      </c>
      <c r="AZ124" s="2">
        <v>40240</v>
      </c>
      <c r="BA124" s="2">
        <v>40407</v>
      </c>
      <c r="BB124" s="2">
        <v>40532</v>
      </c>
      <c r="BC124" s="2">
        <v>40599</v>
      </c>
      <c r="BD124" s="2">
        <v>40616</v>
      </c>
      <c r="BE124" s="2">
        <v>40585</v>
      </c>
      <c r="BF124" s="2">
        <v>40551</v>
      </c>
      <c r="BG124" s="2">
        <v>40496</v>
      </c>
      <c r="BH124" s="2">
        <v>40445</v>
      </c>
      <c r="BI124" s="2">
        <v>40441</v>
      </c>
      <c r="BJ124" s="2">
        <v>40459</v>
      </c>
      <c r="BK124" s="2">
        <v>40517</v>
      </c>
      <c r="BL124" s="2">
        <v>40614</v>
      </c>
      <c r="BM124" s="2">
        <v>40739</v>
      </c>
      <c r="BN124" s="2">
        <v>40894</v>
      </c>
      <c r="BO124" s="2">
        <v>41082</v>
      </c>
      <c r="BP124" s="2">
        <v>41293</v>
      </c>
      <c r="BQ124" s="2">
        <v>41506</v>
      </c>
      <c r="BR124" s="2">
        <v>41731</v>
      </c>
      <c r="BS124" s="2">
        <v>41972</v>
      </c>
      <c r="BT124" s="2">
        <v>42214</v>
      </c>
      <c r="BU124" s="2">
        <v>42448</v>
      </c>
      <c r="BV124" s="2">
        <v>42694</v>
      </c>
      <c r="BW124" s="2">
        <v>42930</v>
      </c>
      <c r="BX124" s="2">
        <v>43159</v>
      </c>
      <c r="BY124" s="2">
        <v>43373</v>
      </c>
      <c r="BZ124" s="2">
        <v>43583</v>
      </c>
      <c r="CA124" s="2">
        <v>43767</v>
      </c>
      <c r="CB124" s="2">
        <v>43931</v>
      </c>
      <c r="CC124" s="2">
        <v>44088</v>
      </c>
      <c r="CD124" s="2">
        <v>44222</v>
      </c>
    </row>
    <row r="125" spans="1:83" x14ac:dyDescent="0.25">
      <c r="A125" s="2" t="str">
        <f>"4 jaar"</f>
        <v>4 jaar</v>
      </c>
      <c r="B125" s="2">
        <v>34169</v>
      </c>
      <c r="C125" s="2">
        <v>34225</v>
      </c>
      <c r="D125" s="2">
        <v>34621</v>
      </c>
      <c r="E125" s="2">
        <v>35120</v>
      </c>
      <c r="F125" s="2">
        <v>36334</v>
      </c>
      <c r="G125" s="2">
        <v>36827</v>
      </c>
      <c r="H125" s="2">
        <v>36350</v>
      </c>
      <c r="I125" s="2">
        <v>35107</v>
      </c>
      <c r="J125" s="2">
        <v>33841</v>
      </c>
      <c r="K125" s="2">
        <v>33519</v>
      </c>
      <c r="L125" s="2">
        <v>33319</v>
      </c>
      <c r="M125" s="2">
        <v>33399</v>
      </c>
      <c r="N125" s="2">
        <v>32848</v>
      </c>
      <c r="O125" s="2">
        <v>32141</v>
      </c>
      <c r="P125" s="2">
        <v>32414</v>
      </c>
      <c r="Q125" s="2">
        <v>31856</v>
      </c>
      <c r="R125" s="2">
        <v>31821</v>
      </c>
      <c r="S125" s="2">
        <v>32161</v>
      </c>
      <c r="T125" s="2">
        <v>33593</v>
      </c>
      <c r="U125" s="2">
        <v>34449</v>
      </c>
      <c r="V125" s="2">
        <v>35223</v>
      </c>
      <c r="W125" s="2">
        <v>35815</v>
      </c>
      <c r="X125" s="2">
        <v>37207</v>
      </c>
      <c r="Y125" s="2">
        <v>36967</v>
      </c>
      <c r="Z125" s="2">
        <v>37314</v>
      </c>
      <c r="AA125" s="2">
        <v>37087</v>
      </c>
      <c r="AB125" s="2">
        <v>36650</v>
      </c>
      <c r="AC125" s="2">
        <v>36129</v>
      </c>
      <c r="AD125" s="2">
        <v>36252</v>
      </c>
      <c r="AE125" s="2">
        <v>35460</v>
      </c>
      <c r="AF125" s="2">
        <v>35626</v>
      </c>
      <c r="AG125" s="2">
        <v>34810</v>
      </c>
      <c r="AH125" s="2">
        <v>34985</v>
      </c>
      <c r="AI125" s="2">
        <v>35459</v>
      </c>
      <c r="AJ125" s="2">
        <v>35886</v>
      </c>
      <c r="AK125" s="2">
        <v>36237</v>
      </c>
      <c r="AL125" s="2">
        <v>36544</v>
      </c>
      <c r="AM125" s="2">
        <v>36787</v>
      </c>
      <c r="AN125" s="2">
        <v>37000</v>
      </c>
      <c r="AO125" s="2">
        <v>37220</v>
      </c>
      <c r="AP125" s="2">
        <v>37460</v>
      </c>
      <c r="AQ125" s="2">
        <v>37735</v>
      </c>
      <c r="AR125" s="2">
        <v>38065</v>
      </c>
      <c r="AS125" s="2">
        <v>38522</v>
      </c>
      <c r="AT125" s="2">
        <v>39073</v>
      </c>
      <c r="AU125" s="2">
        <v>39167</v>
      </c>
      <c r="AV125" s="2">
        <v>39329</v>
      </c>
      <c r="AW125" s="2">
        <v>39552</v>
      </c>
      <c r="AX125" s="2">
        <v>39803</v>
      </c>
      <c r="AY125" s="2">
        <v>40080</v>
      </c>
      <c r="AZ125" s="2">
        <v>40341</v>
      </c>
      <c r="BA125" s="2">
        <v>40554</v>
      </c>
      <c r="BB125" s="2">
        <v>40725</v>
      </c>
      <c r="BC125" s="2">
        <v>40849</v>
      </c>
      <c r="BD125" s="2">
        <v>40915</v>
      </c>
      <c r="BE125" s="2">
        <v>40936</v>
      </c>
      <c r="BF125" s="2">
        <v>40905</v>
      </c>
      <c r="BG125" s="2">
        <v>40868</v>
      </c>
      <c r="BH125" s="2">
        <v>40813</v>
      </c>
      <c r="BI125" s="2">
        <v>40761</v>
      </c>
      <c r="BJ125" s="2">
        <v>40756</v>
      </c>
      <c r="BK125" s="2">
        <v>40774</v>
      </c>
      <c r="BL125" s="2">
        <v>40838</v>
      </c>
      <c r="BM125" s="2">
        <v>40932</v>
      </c>
      <c r="BN125" s="2">
        <v>41060</v>
      </c>
      <c r="BO125" s="2">
        <v>41215</v>
      </c>
      <c r="BP125" s="2">
        <v>41406</v>
      </c>
      <c r="BQ125" s="2">
        <v>41614</v>
      </c>
      <c r="BR125" s="2">
        <v>41826</v>
      </c>
      <c r="BS125" s="2">
        <v>42053</v>
      </c>
      <c r="BT125" s="2">
        <v>42296</v>
      </c>
      <c r="BU125" s="2">
        <v>42542</v>
      </c>
      <c r="BV125" s="2">
        <v>42775</v>
      </c>
      <c r="BW125" s="2">
        <v>43021</v>
      </c>
      <c r="BX125" s="2">
        <v>43255</v>
      </c>
      <c r="BY125" s="2">
        <v>43478</v>
      </c>
      <c r="BZ125" s="2">
        <v>43697</v>
      </c>
      <c r="CA125" s="2">
        <v>43910</v>
      </c>
      <c r="CB125" s="2">
        <v>44095</v>
      </c>
      <c r="CC125" s="2">
        <v>44261</v>
      </c>
      <c r="CD125" s="2">
        <v>44417</v>
      </c>
    </row>
    <row r="126" spans="1:83" x14ac:dyDescent="0.25">
      <c r="A126" s="2" t="str">
        <f>"5 jaar"</f>
        <v>5 jaar</v>
      </c>
      <c r="B126" s="2">
        <v>33236</v>
      </c>
      <c r="C126" s="2">
        <v>34302</v>
      </c>
      <c r="D126" s="2">
        <v>34382</v>
      </c>
      <c r="E126" s="2">
        <v>34721</v>
      </c>
      <c r="F126" s="2">
        <v>35243</v>
      </c>
      <c r="G126" s="2">
        <v>36382</v>
      </c>
      <c r="H126" s="2">
        <v>36969</v>
      </c>
      <c r="I126" s="2">
        <v>36423</v>
      </c>
      <c r="J126" s="2">
        <v>35193</v>
      </c>
      <c r="K126" s="2">
        <v>33937</v>
      </c>
      <c r="L126" s="2">
        <v>33566</v>
      </c>
      <c r="M126" s="2">
        <v>33481</v>
      </c>
      <c r="N126" s="2">
        <v>33559</v>
      </c>
      <c r="O126" s="2">
        <v>33055</v>
      </c>
      <c r="P126" s="2">
        <v>32334</v>
      </c>
      <c r="Q126" s="2">
        <v>32696</v>
      </c>
      <c r="R126" s="2">
        <v>32112</v>
      </c>
      <c r="S126" s="2">
        <v>32110</v>
      </c>
      <c r="T126" s="2">
        <v>32469</v>
      </c>
      <c r="U126" s="2">
        <v>33910</v>
      </c>
      <c r="V126" s="2">
        <v>34863</v>
      </c>
      <c r="W126" s="2">
        <v>35569</v>
      </c>
      <c r="X126" s="2">
        <v>36067</v>
      </c>
      <c r="Y126" s="2">
        <v>37421</v>
      </c>
      <c r="Z126" s="2">
        <v>37218</v>
      </c>
      <c r="AA126" s="2">
        <v>37619</v>
      </c>
      <c r="AB126" s="2">
        <v>37455</v>
      </c>
      <c r="AC126" s="2">
        <v>37057</v>
      </c>
      <c r="AD126" s="2">
        <v>36485</v>
      </c>
      <c r="AE126" s="2">
        <v>36611</v>
      </c>
      <c r="AF126" s="2">
        <v>35832</v>
      </c>
      <c r="AG126" s="2">
        <v>35984</v>
      </c>
      <c r="AH126" s="2">
        <v>35146</v>
      </c>
      <c r="AI126" s="2">
        <v>35316</v>
      </c>
      <c r="AJ126" s="2">
        <v>35774</v>
      </c>
      <c r="AK126" s="2">
        <v>36190</v>
      </c>
      <c r="AL126" s="2">
        <v>36534</v>
      </c>
      <c r="AM126" s="2">
        <v>36837</v>
      </c>
      <c r="AN126" s="2">
        <v>37076</v>
      </c>
      <c r="AO126" s="2">
        <v>37295</v>
      </c>
      <c r="AP126" s="2">
        <v>37514</v>
      </c>
      <c r="AQ126" s="2">
        <v>37760</v>
      </c>
      <c r="AR126" s="2">
        <v>38035</v>
      </c>
      <c r="AS126" s="2">
        <v>38369</v>
      </c>
      <c r="AT126" s="2">
        <v>38830</v>
      </c>
      <c r="AU126" s="2">
        <v>39381</v>
      </c>
      <c r="AV126" s="2">
        <v>39470</v>
      </c>
      <c r="AW126" s="2">
        <v>39634</v>
      </c>
      <c r="AX126" s="2">
        <v>39860</v>
      </c>
      <c r="AY126" s="2">
        <v>40115</v>
      </c>
      <c r="AZ126" s="2">
        <v>40389</v>
      </c>
      <c r="BA126" s="2">
        <v>40654</v>
      </c>
      <c r="BB126" s="2">
        <v>40868</v>
      </c>
      <c r="BC126" s="2">
        <v>41039</v>
      </c>
      <c r="BD126" s="2">
        <v>41165</v>
      </c>
      <c r="BE126" s="2">
        <v>41229</v>
      </c>
      <c r="BF126" s="2">
        <v>41246</v>
      </c>
      <c r="BG126" s="2">
        <v>41215</v>
      </c>
      <c r="BH126" s="2">
        <v>41178</v>
      </c>
      <c r="BI126" s="2">
        <v>41122</v>
      </c>
      <c r="BJ126" s="2">
        <v>41069</v>
      </c>
      <c r="BK126" s="2">
        <v>41066</v>
      </c>
      <c r="BL126" s="2">
        <v>41084</v>
      </c>
      <c r="BM126" s="2">
        <v>41147</v>
      </c>
      <c r="BN126" s="2">
        <v>41244</v>
      </c>
      <c r="BO126" s="2">
        <v>41370</v>
      </c>
      <c r="BP126" s="2">
        <v>41524</v>
      </c>
      <c r="BQ126" s="2">
        <v>41721</v>
      </c>
      <c r="BR126" s="2">
        <v>41931</v>
      </c>
      <c r="BS126" s="2">
        <v>42141</v>
      </c>
      <c r="BT126" s="2">
        <v>42369</v>
      </c>
      <c r="BU126" s="2">
        <v>42613</v>
      </c>
      <c r="BV126" s="2">
        <v>42862</v>
      </c>
      <c r="BW126" s="2">
        <v>43095</v>
      </c>
      <c r="BX126" s="2">
        <v>43341</v>
      </c>
      <c r="BY126" s="2">
        <v>43575</v>
      </c>
      <c r="BZ126" s="2">
        <v>43797</v>
      </c>
      <c r="CA126" s="2">
        <v>44017</v>
      </c>
      <c r="CB126" s="2">
        <v>44230</v>
      </c>
      <c r="CC126" s="2">
        <v>44417</v>
      </c>
      <c r="CD126" s="2">
        <v>44581</v>
      </c>
    </row>
    <row r="127" spans="1:83" x14ac:dyDescent="0.25">
      <c r="A127" s="2" t="str">
        <f>"6 jaar"</f>
        <v>6 jaar</v>
      </c>
      <c r="B127" s="2">
        <v>34113</v>
      </c>
      <c r="C127" s="2">
        <v>33369</v>
      </c>
      <c r="D127" s="2">
        <v>34465</v>
      </c>
      <c r="E127" s="2">
        <v>34494</v>
      </c>
      <c r="F127" s="2">
        <v>34839</v>
      </c>
      <c r="G127" s="2">
        <v>35305</v>
      </c>
      <c r="H127" s="2">
        <v>36497</v>
      </c>
      <c r="I127" s="2">
        <v>37021</v>
      </c>
      <c r="J127" s="2">
        <v>36504</v>
      </c>
      <c r="K127" s="2">
        <v>35301</v>
      </c>
      <c r="L127" s="2">
        <v>34015</v>
      </c>
      <c r="M127" s="2">
        <v>33711</v>
      </c>
      <c r="N127" s="2">
        <v>33609</v>
      </c>
      <c r="O127" s="2">
        <v>33767</v>
      </c>
      <c r="P127" s="2">
        <v>33244</v>
      </c>
      <c r="Q127" s="2">
        <v>32584</v>
      </c>
      <c r="R127" s="2">
        <v>32924</v>
      </c>
      <c r="S127" s="2">
        <v>32406</v>
      </c>
      <c r="T127" s="2">
        <v>32357</v>
      </c>
      <c r="U127" s="2">
        <v>32752</v>
      </c>
      <c r="V127" s="2">
        <v>34215</v>
      </c>
      <c r="W127" s="2">
        <v>35097</v>
      </c>
      <c r="X127" s="2">
        <v>35819</v>
      </c>
      <c r="Y127" s="2">
        <v>36324</v>
      </c>
      <c r="Z127" s="2">
        <v>37667</v>
      </c>
      <c r="AA127" s="2">
        <v>37567</v>
      </c>
      <c r="AB127" s="2">
        <v>37922</v>
      </c>
      <c r="AC127" s="2">
        <v>37841</v>
      </c>
      <c r="AD127" s="2">
        <v>37402</v>
      </c>
      <c r="AE127" s="2">
        <v>36840</v>
      </c>
      <c r="AF127" s="2">
        <v>36970</v>
      </c>
      <c r="AG127" s="2">
        <v>36184</v>
      </c>
      <c r="AH127" s="2">
        <v>36317</v>
      </c>
      <c r="AI127" s="2">
        <v>35470</v>
      </c>
      <c r="AJ127" s="2">
        <v>35627</v>
      </c>
      <c r="AK127" s="2">
        <v>36081</v>
      </c>
      <c r="AL127" s="2">
        <v>36491</v>
      </c>
      <c r="AM127" s="2">
        <v>36829</v>
      </c>
      <c r="AN127" s="2">
        <v>37132</v>
      </c>
      <c r="AO127" s="2">
        <v>37365</v>
      </c>
      <c r="AP127" s="2">
        <v>37584</v>
      </c>
      <c r="AQ127" s="2">
        <v>37806</v>
      </c>
      <c r="AR127" s="2">
        <v>38052</v>
      </c>
      <c r="AS127" s="2">
        <v>38330</v>
      </c>
      <c r="AT127" s="2">
        <v>38668</v>
      </c>
      <c r="AU127" s="2">
        <v>39130</v>
      </c>
      <c r="AV127" s="2">
        <v>39683</v>
      </c>
      <c r="AW127" s="2">
        <v>39770</v>
      </c>
      <c r="AX127" s="2">
        <v>39933</v>
      </c>
      <c r="AY127" s="2">
        <v>40162</v>
      </c>
      <c r="AZ127" s="2">
        <v>40416</v>
      </c>
      <c r="BA127" s="2">
        <v>40689</v>
      </c>
      <c r="BB127" s="2">
        <v>40958</v>
      </c>
      <c r="BC127" s="2">
        <v>41170</v>
      </c>
      <c r="BD127" s="2">
        <v>41347</v>
      </c>
      <c r="BE127" s="2">
        <v>41472</v>
      </c>
      <c r="BF127" s="2">
        <v>41533</v>
      </c>
      <c r="BG127" s="2">
        <v>41551</v>
      </c>
      <c r="BH127" s="2">
        <v>41520</v>
      </c>
      <c r="BI127" s="2">
        <v>41484</v>
      </c>
      <c r="BJ127" s="2">
        <v>41427</v>
      </c>
      <c r="BK127" s="2">
        <v>41373</v>
      </c>
      <c r="BL127" s="2">
        <v>41372</v>
      </c>
      <c r="BM127" s="2">
        <v>41389</v>
      </c>
      <c r="BN127" s="2">
        <v>41452</v>
      </c>
      <c r="BO127" s="2">
        <v>41550</v>
      </c>
      <c r="BP127" s="2">
        <v>41678</v>
      </c>
      <c r="BQ127" s="2">
        <v>41830</v>
      </c>
      <c r="BR127" s="2">
        <v>42029</v>
      </c>
      <c r="BS127" s="2">
        <v>42239</v>
      </c>
      <c r="BT127" s="2">
        <v>42449</v>
      </c>
      <c r="BU127" s="2">
        <v>42680</v>
      </c>
      <c r="BV127" s="2">
        <v>42921</v>
      </c>
      <c r="BW127" s="2">
        <v>43172</v>
      </c>
      <c r="BX127" s="2">
        <v>43406</v>
      </c>
      <c r="BY127" s="2">
        <v>43654</v>
      </c>
      <c r="BZ127" s="2">
        <v>43887</v>
      </c>
      <c r="CA127" s="2">
        <v>44108</v>
      </c>
      <c r="CB127" s="2">
        <v>44330</v>
      </c>
      <c r="CC127" s="2">
        <v>44546</v>
      </c>
      <c r="CD127" s="2">
        <v>44734</v>
      </c>
    </row>
    <row r="128" spans="1:83" x14ac:dyDescent="0.25">
      <c r="A128" s="2" t="str">
        <f>"7 jaar"</f>
        <v>7 jaar</v>
      </c>
      <c r="B128" s="2">
        <v>35053</v>
      </c>
      <c r="C128" s="2">
        <v>34193</v>
      </c>
      <c r="D128" s="2">
        <v>33517</v>
      </c>
      <c r="E128" s="2">
        <v>34572</v>
      </c>
      <c r="F128" s="2">
        <v>34549</v>
      </c>
      <c r="G128" s="2">
        <v>34944</v>
      </c>
      <c r="H128" s="2">
        <v>35396</v>
      </c>
      <c r="I128" s="2">
        <v>36544</v>
      </c>
      <c r="J128" s="2">
        <v>37088</v>
      </c>
      <c r="K128" s="2">
        <v>36611</v>
      </c>
      <c r="L128" s="2">
        <v>35321</v>
      </c>
      <c r="M128" s="2">
        <v>34204</v>
      </c>
      <c r="N128" s="2">
        <v>33870</v>
      </c>
      <c r="O128" s="2">
        <v>33759</v>
      </c>
      <c r="P128" s="2">
        <v>33949</v>
      </c>
      <c r="Q128" s="2">
        <v>33498</v>
      </c>
      <c r="R128" s="2">
        <v>32785</v>
      </c>
      <c r="S128" s="2">
        <v>33213</v>
      </c>
      <c r="T128" s="2">
        <v>32616</v>
      </c>
      <c r="U128" s="2">
        <v>32669</v>
      </c>
      <c r="V128" s="2">
        <v>33093</v>
      </c>
      <c r="W128" s="2">
        <v>34486</v>
      </c>
      <c r="X128" s="2">
        <v>35291</v>
      </c>
      <c r="Y128" s="2">
        <v>35971</v>
      </c>
      <c r="Z128" s="2">
        <v>36520</v>
      </c>
      <c r="AA128" s="2">
        <v>38002</v>
      </c>
      <c r="AB128" s="2">
        <v>37888</v>
      </c>
      <c r="AC128" s="2">
        <v>38297</v>
      </c>
      <c r="AD128" s="2">
        <v>38188</v>
      </c>
      <c r="AE128" s="2">
        <v>37736</v>
      </c>
      <c r="AF128" s="2">
        <v>37191</v>
      </c>
      <c r="AG128" s="2">
        <v>37309</v>
      </c>
      <c r="AH128" s="2">
        <v>36505</v>
      </c>
      <c r="AI128" s="2">
        <v>36627</v>
      </c>
      <c r="AJ128" s="2">
        <v>35764</v>
      </c>
      <c r="AK128" s="2">
        <v>35911</v>
      </c>
      <c r="AL128" s="2">
        <v>36359</v>
      </c>
      <c r="AM128" s="2">
        <v>36764</v>
      </c>
      <c r="AN128" s="2">
        <v>37105</v>
      </c>
      <c r="AO128" s="2">
        <v>37401</v>
      </c>
      <c r="AP128" s="2">
        <v>37632</v>
      </c>
      <c r="AQ128" s="2">
        <v>37859</v>
      </c>
      <c r="AR128" s="2">
        <v>38081</v>
      </c>
      <c r="AS128" s="2">
        <v>38328</v>
      </c>
      <c r="AT128" s="2">
        <v>38606</v>
      </c>
      <c r="AU128" s="2">
        <v>38947</v>
      </c>
      <c r="AV128" s="2">
        <v>39408</v>
      </c>
      <c r="AW128" s="2">
        <v>39961</v>
      </c>
      <c r="AX128" s="2">
        <v>40051</v>
      </c>
      <c r="AY128" s="2">
        <v>40214</v>
      </c>
      <c r="AZ128" s="2">
        <v>40441</v>
      </c>
      <c r="BA128" s="2">
        <v>40695</v>
      </c>
      <c r="BB128" s="2">
        <v>40969</v>
      </c>
      <c r="BC128" s="2">
        <v>41240</v>
      </c>
      <c r="BD128" s="2">
        <v>41453</v>
      </c>
      <c r="BE128" s="2">
        <v>41626</v>
      </c>
      <c r="BF128" s="2">
        <v>41757</v>
      </c>
      <c r="BG128" s="2">
        <v>41820</v>
      </c>
      <c r="BH128" s="2">
        <v>41834</v>
      </c>
      <c r="BI128" s="2">
        <v>41802</v>
      </c>
      <c r="BJ128" s="2">
        <v>41767</v>
      </c>
      <c r="BK128" s="2">
        <v>41712</v>
      </c>
      <c r="BL128" s="2">
        <v>41657</v>
      </c>
      <c r="BM128" s="2">
        <v>41658</v>
      </c>
      <c r="BN128" s="2">
        <v>41674</v>
      </c>
      <c r="BO128" s="2">
        <v>41736</v>
      </c>
      <c r="BP128" s="2">
        <v>41834</v>
      </c>
      <c r="BQ128" s="2">
        <v>41962</v>
      </c>
      <c r="BR128" s="2">
        <v>42112</v>
      </c>
      <c r="BS128" s="2">
        <v>42309</v>
      </c>
      <c r="BT128" s="2">
        <v>42523</v>
      </c>
      <c r="BU128" s="2">
        <v>42735</v>
      </c>
      <c r="BV128" s="2">
        <v>42967</v>
      </c>
      <c r="BW128" s="2">
        <v>43209</v>
      </c>
      <c r="BX128" s="2">
        <v>43457</v>
      </c>
      <c r="BY128" s="2">
        <v>43693</v>
      </c>
      <c r="BZ128" s="2">
        <v>43943</v>
      </c>
      <c r="CA128" s="2">
        <v>44178</v>
      </c>
      <c r="CB128" s="2">
        <v>44399</v>
      </c>
      <c r="CC128" s="2">
        <v>44621</v>
      </c>
      <c r="CD128" s="2">
        <v>44835</v>
      </c>
    </row>
    <row r="129" spans="1:82" x14ac:dyDescent="0.25">
      <c r="A129" s="2" t="str">
        <f>"8 jaar"</f>
        <v>8 jaar</v>
      </c>
      <c r="B129" s="2">
        <v>36036</v>
      </c>
      <c r="C129" s="2">
        <v>35109</v>
      </c>
      <c r="D129" s="2">
        <v>34297</v>
      </c>
      <c r="E129" s="2">
        <v>33638</v>
      </c>
      <c r="F129" s="2">
        <v>34666</v>
      </c>
      <c r="G129" s="2">
        <v>34594</v>
      </c>
      <c r="H129" s="2">
        <v>35009</v>
      </c>
      <c r="I129" s="2">
        <v>35452</v>
      </c>
      <c r="J129" s="2">
        <v>36606</v>
      </c>
      <c r="K129" s="2">
        <v>37174</v>
      </c>
      <c r="L129" s="2">
        <v>36648</v>
      </c>
      <c r="M129" s="2">
        <v>35431</v>
      </c>
      <c r="N129" s="2">
        <v>34372</v>
      </c>
      <c r="O129" s="2">
        <v>34041</v>
      </c>
      <c r="P129" s="2">
        <v>33965</v>
      </c>
      <c r="Q129" s="2">
        <v>34175</v>
      </c>
      <c r="R129" s="2">
        <v>33760</v>
      </c>
      <c r="S129" s="2">
        <v>33072</v>
      </c>
      <c r="T129" s="2">
        <v>33509</v>
      </c>
      <c r="U129" s="2">
        <v>32957</v>
      </c>
      <c r="V129" s="2">
        <v>33019</v>
      </c>
      <c r="W129" s="2">
        <v>33366</v>
      </c>
      <c r="X129" s="2">
        <v>34683</v>
      </c>
      <c r="Y129" s="2">
        <v>35527</v>
      </c>
      <c r="Z129" s="2">
        <v>36291</v>
      </c>
      <c r="AA129" s="2">
        <v>36776</v>
      </c>
      <c r="AB129" s="2">
        <v>38344</v>
      </c>
      <c r="AC129" s="2">
        <v>38247</v>
      </c>
      <c r="AD129" s="2">
        <v>38641</v>
      </c>
      <c r="AE129" s="2">
        <v>38532</v>
      </c>
      <c r="AF129" s="2">
        <v>38080</v>
      </c>
      <c r="AG129" s="2">
        <v>37521</v>
      </c>
      <c r="AH129" s="2">
        <v>37620</v>
      </c>
      <c r="AI129" s="2">
        <v>36809</v>
      </c>
      <c r="AJ129" s="2">
        <v>36914</v>
      </c>
      <c r="AK129" s="2">
        <v>36044</v>
      </c>
      <c r="AL129" s="2">
        <v>36180</v>
      </c>
      <c r="AM129" s="2">
        <v>36627</v>
      </c>
      <c r="AN129" s="2">
        <v>37035</v>
      </c>
      <c r="AO129" s="2">
        <v>37371</v>
      </c>
      <c r="AP129" s="2">
        <v>37662</v>
      </c>
      <c r="AQ129" s="2">
        <v>37897</v>
      </c>
      <c r="AR129" s="2">
        <v>38123</v>
      </c>
      <c r="AS129" s="2">
        <v>38343</v>
      </c>
      <c r="AT129" s="2">
        <v>38592</v>
      </c>
      <c r="AU129" s="2">
        <v>38874</v>
      </c>
      <c r="AV129" s="2">
        <v>39217</v>
      </c>
      <c r="AW129" s="2">
        <v>39679</v>
      </c>
      <c r="AX129" s="2">
        <v>40235</v>
      </c>
      <c r="AY129" s="2">
        <v>40327</v>
      </c>
      <c r="AZ129" s="2">
        <v>40488</v>
      </c>
      <c r="BA129" s="2">
        <v>40716</v>
      </c>
      <c r="BB129" s="2">
        <v>40970</v>
      </c>
      <c r="BC129" s="2">
        <v>41241</v>
      </c>
      <c r="BD129" s="2">
        <v>41515</v>
      </c>
      <c r="BE129" s="2">
        <v>41730</v>
      </c>
      <c r="BF129" s="2">
        <v>41902</v>
      </c>
      <c r="BG129" s="2">
        <v>42033</v>
      </c>
      <c r="BH129" s="2">
        <v>42097</v>
      </c>
      <c r="BI129" s="2">
        <v>42114</v>
      </c>
      <c r="BJ129" s="2">
        <v>42082</v>
      </c>
      <c r="BK129" s="2">
        <v>42046</v>
      </c>
      <c r="BL129" s="2">
        <v>41991</v>
      </c>
      <c r="BM129" s="2">
        <v>41935</v>
      </c>
      <c r="BN129" s="2">
        <v>41936</v>
      </c>
      <c r="BO129" s="2">
        <v>41954</v>
      </c>
      <c r="BP129" s="2">
        <v>42015</v>
      </c>
      <c r="BQ129" s="2">
        <v>42111</v>
      </c>
      <c r="BR129" s="2">
        <v>42237</v>
      </c>
      <c r="BS129" s="2">
        <v>42389</v>
      </c>
      <c r="BT129" s="2">
        <v>42583</v>
      </c>
      <c r="BU129" s="2">
        <v>42797</v>
      </c>
      <c r="BV129" s="2">
        <v>43012</v>
      </c>
      <c r="BW129" s="2">
        <v>43245</v>
      </c>
      <c r="BX129" s="2">
        <v>43485</v>
      </c>
      <c r="BY129" s="2">
        <v>43734</v>
      </c>
      <c r="BZ129" s="2">
        <v>43971</v>
      </c>
      <c r="CA129" s="2">
        <v>44219</v>
      </c>
      <c r="CB129" s="2">
        <v>44455</v>
      </c>
      <c r="CC129" s="2">
        <v>44676</v>
      </c>
      <c r="CD129" s="2">
        <v>44900</v>
      </c>
    </row>
    <row r="130" spans="1:82" x14ac:dyDescent="0.25">
      <c r="A130" s="2" t="str">
        <f>"9 jaar"</f>
        <v>9 jaar</v>
      </c>
      <c r="B130" s="2">
        <v>37304</v>
      </c>
      <c r="C130" s="2">
        <v>36100</v>
      </c>
      <c r="D130" s="2">
        <v>35234</v>
      </c>
      <c r="E130" s="2">
        <v>34375</v>
      </c>
      <c r="F130" s="2">
        <v>33699</v>
      </c>
      <c r="G130" s="2">
        <v>34718</v>
      </c>
      <c r="H130" s="2">
        <v>34661</v>
      </c>
      <c r="I130" s="2">
        <v>35038</v>
      </c>
      <c r="J130" s="2">
        <v>35528</v>
      </c>
      <c r="K130" s="2">
        <v>36725</v>
      </c>
      <c r="L130" s="2">
        <v>37197</v>
      </c>
      <c r="M130" s="2">
        <v>36788</v>
      </c>
      <c r="N130" s="2">
        <v>35585</v>
      </c>
      <c r="O130" s="2">
        <v>34547</v>
      </c>
      <c r="P130" s="2">
        <v>34158</v>
      </c>
      <c r="Q130" s="2">
        <v>34172</v>
      </c>
      <c r="R130" s="2">
        <v>34430</v>
      </c>
      <c r="S130" s="2">
        <v>33983</v>
      </c>
      <c r="T130" s="2">
        <v>33316</v>
      </c>
      <c r="U130" s="2">
        <v>33759</v>
      </c>
      <c r="V130" s="2">
        <v>33253</v>
      </c>
      <c r="W130" s="2">
        <v>33258</v>
      </c>
      <c r="X130" s="2">
        <v>33516</v>
      </c>
      <c r="Y130" s="2">
        <v>34890</v>
      </c>
      <c r="Z130" s="2">
        <v>35718</v>
      </c>
      <c r="AA130" s="2">
        <v>36570</v>
      </c>
      <c r="AB130" s="2">
        <v>37126</v>
      </c>
      <c r="AC130" s="2">
        <v>38750</v>
      </c>
      <c r="AD130" s="2">
        <v>38583</v>
      </c>
      <c r="AE130" s="2">
        <v>38984</v>
      </c>
      <c r="AF130" s="2">
        <v>38868</v>
      </c>
      <c r="AG130" s="2">
        <v>38405</v>
      </c>
      <c r="AH130" s="2">
        <v>37833</v>
      </c>
      <c r="AI130" s="2">
        <v>37922</v>
      </c>
      <c r="AJ130" s="2">
        <v>37104</v>
      </c>
      <c r="AK130" s="2">
        <v>37188</v>
      </c>
      <c r="AL130" s="2">
        <v>36312</v>
      </c>
      <c r="AM130" s="2">
        <v>36444</v>
      </c>
      <c r="AN130" s="2">
        <v>36888</v>
      </c>
      <c r="AO130" s="2">
        <v>37294</v>
      </c>
      <c r="AP130" s="2">
        <v>37628</v>
      </c>
      <c r="AQ130" s="2">
        <v>37921</v>
      </c>
      <c r="AR130" s="2">
        <v>38157</v>
      </c>
      <c r="AS130" s="2">
        <v>38380</v>
      </c>
      <c r="AT130" s="2">
        <v>38608</v>
      </c>
      <c r="AU130" s="2">
        <v>38860</v>
      </c>
      <c r="AV130" s="2">
        <v>39140</v>
      </c>
      <c r="AW130" s="2">
        <v>39482</v>
      </c>
      <c r="AX130" s="2">
        <v>39947</v>
      </c>
      <c r="AY130" s="2">
        <v>40506</v>
      </c>
      <c r="AZ130" s="2">
        <v>40598</v>
      </c>
      <c r="BA130" s="2">
        <v>40760</v>
      </c>
      <c r="BB130" s="2">
        <v>40984</v>
      </c>
      <c r="BC130" s="2">
        <v>41239</v>
      </c>
      <c r="BD130" s="2">
        <v>41513</v>
      </c>
      <c r="BE130" s="2">
        <v>41788</v>
      </c>
      <c r="BF130" s="2">
        <v>42005</v>
      </c>
      <c r="BG130" s="2">
        <v>42176</v>
      </c>
      <c r="BH130" s="2">
        <v>42307</v>
      </c>
      <c r="BI130" s="2">
        <v>42372</v>
      </c>
      <c r="BJ130" s="2">
        <v>42388</v>
      </c>
      <c r="BK130" s="2">
        <v>42357</v>
      </c>
      <c r="BL130" s="2">
        <v>42318</v>
      </c>
      <c r="BM130" s="2">
        <v>42265</v>
      </c>
      <c r="BN130" s="2">
        <v>42210</v>
      </c>
      <c r="BO130" s="2">
        <v>42206</v>
      </c>
      <c r="BP130" s="2">
        <v>42227</v>
      </c>
      <c r="BQ130" s="2">
        <v>42286</v>
      </c>
      <c r="BR130" s="2">
        <v>42382</v>
      </c>
      <c r="BS130" s="2">
        <v>42506</v>
      </c>
      <c r="BT130" s="2">
        <v>42662</v>
      </c>
      <c r="BU130" s="2">
        <v>42856</v>
      </c>
      <c r="BV130" s="2">
        <v>43073</v>
      </c>
      <c r="BW130" s="2">
        <v>43286</v>
      </c>
      <c r="BX130" s="2">
        <v>43521</v>
      </c>
      <c r="BY130" s="2">
        <v>43763</v>
      </c>
      <c r="BZ130" s="2">
        <v>44011</v>
      </c>
      <c r="CA130" s="2">
        <v>44248</v>
      </c>
      <c r="CB130" s="2">
        <v>44497</v>
      </c>
      <c r="CC130" s="2">
        <v>44733</v>
      </c>
      <c r="CD130" s="2">
        <v>44954</v>
      </c>
    </row>
    <row r="131" spans="1:82" x14ac:dyDescent="0.25">
      <c r="A131" s="2" t="str">
        <f>"10 jaar"</f>
        <v>10 jaar</v>
      </c>
      <c r="B131" s="2">
        <v>37056</v>
      </c>
      <c r="C131" s="2">
        <v>37411</v>
      </c>
      <c r="D131" s="2">
        <v>36236</v>
      </c>
      <c r="E131" s="2">
        <v>35344</v>
      </c>
      <c r="F131" s="2">
        <v>34439</v>
      </c>
      <c r="G131" s="2">
        <v>33750</v>
      </c>
      <c r="H131" s="2">
        <v>34801</v>
      </c>
      <c r="I131" s="2">
        <v>34685</v>
      </c>
      <c r="J131" s="2">
        <v>35139</v>
      </c>
      <c r="K131" s="2">
        <v>35624</v>
      </c>
      <c r="L131" s="2">
        <v>36775</v>
      </c>
      <c r="M131" s="2">
        <v>37358</v>
      </c>
      <c r="N131" s="2">
        <v>36932</v>
      </c>
      <c r="O131" s="2">
        <v>35749</v>
      </c>
      <c r="P131" s="2">
        <v>34721</v>
      </c>
      <c r="Q131" s="2">
        <v>34379</v>
      </c>
      <c r="R131" s="2">
        <v>34401</v>
      </c>
      <c r="S131" s="2">
        <v>34626</v>
      </c>
      <c r="T131" s="2">
        <v>34259</v>
      </c>
      <c r="U131" s="2">
        <v>33588</v>
      </c>
      <c r="V131" s="2">
        <v>34116</v>
      </c>
      <c r="W131" s="2">
        <v>33519</v>
      </c>
      <c r="X131" s="2">
        <v>33429</v>
      </c>
      <c r="Y131" s="2">
        <v>33699</v>
      </c>
      <c r="Z131" s="2">
        <v>35103</v>
      </c>
      <c r="AA131" s="2">
        <v>35975</v>
      </c>
      <c r="AB131" s="2">
        <v>36885</v>
      </c>
      <c r="AC131" s="2">
        <v>37455</v>
      </c>
      <c r="AD131" s="2">
        <v>39031</v>
      </c>
      <c r="AE131" s="2">
        <v>38870</v>
      </c>
      <c r="AF131" s="2">
        <v>39273</v>
      </c>
      <c r="AG131" s="2">
        <v>39142</v>
      </c>
      <c r="AH131" s="2">
        <v>38663</v>
      </c>
      <c r="AI131" s="2">
        <v>38076</v>
      </c>
      <c r="AJ131" s="2">
        <v>38163</v>
      </c>
      <c r="AK131" s="2">
        <v>37329</v>
      </c>
      <c r="AL131" s="2">
        <v>37404</v>
      </c>
      <c r="AM131" s="2">
        <v>36526</v>
      </c>
      <c r="AN131" s="2">
        <v>36659</v>
      </c>
      <c r="AO131" s="2">
        <v>37101</v>
      </c>
      <c r="AP131" s="2">
        <v>37500</v>
      </c>
      <c r="AQ131" s="2">
        <v>37842</v>
      </c>
      <c r="AR131" s="2">
        <v>38138</v>
      </c>
      <c r="AS131" s="2">
        <v>38374</v>
      </c>
      <c r="AT131" s="2">
        <v>38598</v>
      </c>
      <c r="AU131" s="2">
        <v>38830</v>
      </c>
      <c r="AV131" s="2">
        <v>39080</v>
      </c>
      <c r="AW131" s="2">
        <v>39360</v>
      </c>
      <c r="AX131" s="2">
        <v>39705</v>
      </c>
      <c r="AY131" s="2">
        <v>40169</v>
      </c>
      <c r="AZ131" s="2">
        <v>40734</v>
      </c>
      <c r="BA131" s="2">
        <v>40824</v>
      </c>
      <c r="BB131" s="2">
        <v>40992</v>
      </c>
      <c r="BC131" s="2">
        <v>41211</v>
      </c>
      <c r="BD131" s="2">
        <v>41467</v>
      </c>
      <c r="BE131" s="2">
        <v>41743</v>
      </c>
      <c r="BF131" s="2">
        <v>42017</v>
      </c>
      <c r="BG131" s="2">
        <v>42236</v>
      </c>
      <c r="BH131" s="2">
        <v>42405</v>
      </c>
      <c r="BI131" s="2">
        <v>42537</v>
      </c>
      <c r="BJ131" s="2">
        <v>42602</v>
      </c>
      <c r="BK131" s="2">
        <v>42616</v>
      </c>
      <c r="BL131" s="2">
        <v>42590</v>
      </c>
      <c r="BM131" s="2">
        <v>42549</v>
      </c>
      <c r="BN131" s="2">
        <v>42497</v>
      </c>
      <c r="BO131" s="2">
        <v>42438</v>
      </c>
      <c r="BP131" s="2">
        <v>42435</v>
      </c>
      <c r="BQ131" s="2">
        <v>42459</v>
      </c>
      <c r="BR131" s="2">
        <v>42519</v>
      </c>
      <c r="BS131" s="2">
        <v>42617</v>
      </c>
      <c r="BT131" s="2">
        <v>42738</v>
      </c>
      <c r="BU131" s="2">
        <v>42895</v>
      </c>
      <c r="BV131" s="2">
        <v>43090</v>
      </c>
      <c r="BW131" s="2">
        <v>43305</v>
      </c>
      <c r="BX131" s="2">
        <v>43518</v>
      </c>
      <c r="BY131" s="2">
        <v>43753</v>
      </c>
      <c r="BZ131" s="2">
        <v>43996</v>
      </c>
      <c r="CA131" s="2">
        <v>44245</v>
      </c>
      <c r="CB131" s="2">
        <v>44485</v>
      </c>
      <c r="CC131" s="2">
        <v>44738</v>
      </c>
      <c r="CD131" s="2">
        <v>44975</v>
      </c>
    </row>
    <row r="132" spans="1:82" x14ac:dyDescent="0.25">
      <c r="A132" s="2" t="str">
        <f>"11 jaar"</f>
        <v>11 jaar</v>
      </c>
      <c r="B132" s="2">
        <v>37556</v>
      </c>
      <c r="C132" s="2">
        <v>37132</v>
      </c>
      <c r="D132" s="2">
        <v>37510</v>
      </c>
      <c r="E132" s="2">
        <v>36335</v>
      </c>
      <c r="F132" s="2">
        <v>35424</v>
      </c>
      <c r="G132" s="2">
        <v>34536</v>
      </c>
      <c r="H132" s="2">
        <v>33809</v>
      </c>
      <c r="I132" s="2">
        <v>34823</v>
      </c>
      <c r="J132" s="2">
        <v>34725</v>
      </c>
      <c r="K132" s="2">
        <v>35210</v>
      </c>
      <c r="L132" s="2">
        <v>35639</v>
      </c>
      <c r="M132" s="2">
        <v>36894</v>
      </c>
      <c r="N132" s="2">
        <v>37533</v>
      </c>
      <c r="O132" s="2">
        <v>37095</v>
      </c>
      <c r="P132" s="2">
        <v>35946</v>
      </c>
      <c r="Q132" s="2">
        <v>34988</v>
      </c>
      <c r="R132" s="2">
        <v>34560</v>
      </c>
      <c r="S132" s="2">
        <v>34662</v>
      </c>
      <c r="T132" s="2">
        <v>34899</v>
      </c>
      <c r="U132" s="2">
        <v>34471</v>
      </c>
      <c r="V132" s="2">
        <v>33869</v>
      </c>
      <c r="W132" s="2">
        <v>34368</v>
      </c>
      <c r="X132" s="2">
        <v>33656</v>
      </c>
      <c r="Y132" s="2">
        <v>33605</v>
      </c>
      <c r="Z132" s="2">
        <v>33895</v>
      </c>
      <c r="AA132" s="2">
        <v>35300</v>
      </c>
      <c r="AB132" s="2">
        <v>36260</v>
      </c>
      <c r="AC132" s="2">
        <v>37165</v>
      </c>
      <c r="AD132" s="2">
        <v>37707</v>
      </c>
      <c r="AE132" s="2">
        <v>39282</v>
      </c>
      <c r="AF132" s="2">
        <v>39131</v>
      </c>
      <c r="AG132" s="2">
        <v>39519</v>
      </c>
      <c r="AH132" s="2">
        <v>39370</v>
      </c>
      <c r="AI132" s="2">
        <v>38878</v>
      </c>
      <c r="AJ132" s="2">
        <v>38291</v>
      </c>
      <c r="AK132" s="2">
        <v>38377</v>
      </c>
      <c r="AL132" s="2">
        <v>37530</v>
      </c>
      <c r="AM132" s="2">
        <v>37603</v>
      </c>
      <c r="AN132" s="2">
        <v>36722</v>
      </c>
      <c r="AO132" s="2">
        <v>36851</v>
      </c>
      <c r="AP132" s="2">
        <v>37292</v>
      </c>
      <c r="AQ132" s="2">
        <v>37695</v>
      </c>
      <c r="AR132" s="2">
        <v>38038</v>
      </c>
      <c r="AS132" s="2">
        <v>38338</v>
      </c>
      <c r="AT132" s="2">
        <v>38575</v>
      </c>
      <c r="AU132" s="2">
        <v>38801</v>
      </c>
      <c r="AV132" s="2">
        <v>39035</v>
      </c>
      <c r="AW132" s="2">
        <v>39285</v>
      </c>
      <c r="AX132" s="2">
        <v>39565</v>
      </c>
      <c r="AY132" s="2">
        <v>39910</v>
      </c>
      <c r="AZ132" s="2">
        <v>40373</v>
      </c>
      <c r="BA132" s="2">
        <v>40937</v>
      </c>
      <c r="BB132" s="2">
        <v>41026</v>
      </c>
      <c r="BC132" s="2">
        <v>41198</v>
      </c>
      <c r="BD132" s="2">
        <v>41416</v>
      </c>
      <c r="BE132" s="2">
        <v>41673</v>
      </c>
      <c r="BF132" s="2">
        <v>41952</v>
      </c>
      <c r="BG132" s="2">
        <v>42224</v>
      </c>
      <c r="BH132" s="2">
        <v>42444</v>
      </c>
      <c r="BI132" s="2">
        <v>42612</v>
      </c>
      <c r="BJ132" s="2">
        <v>42743</v>
      </c>
      <c r="BK132" s="2">
        <v>42805</v>
      </c>
      <c r="BL132" s="2">
        <v>42821</v>
      </c>
      <c r="BM132" s="2">
        <v>42794</v>
      </c>
      <c r="BN132" s="2">
        <v>42755</v>
      </c>
      <c r="BO132" s="2">
        <v>42705</v>
      </c>
      <c r="BP132" s="2">
        <v>42647</v>
      </c>
      <c r="BQ132" s="2">
        <v>42642</v>
      </c>
      <c r="BR132" s="2">
        <v>42668</v>
      </c>
      <c r="BS132" s="2">
        <v>42726</v>
      </c>
      <c r="BT132" s="2">
        <v>42822</v>
      </c>
      <c r="BU132" s="2">
        <v>42942</v>
      </c>
      <c r="BV132" s="2">
        <v>43101</v>
      </c>
      <c r="BW132" s="2">
        <v>43299</v>
      </c>
      <c r="BX132" s="2">
        <v>43515</v>
      </c>
      <c r="BY132" s="2">
        <v>43723</v>
      </c>
      <c r="BZ132" s="2">
        <v>43962</v>
      </c>
      <c r="CA132" s="2">
        <v>44201</v>
      </c>
      <c r="CB132" s="2">
        <v>44449</v>
      </c>
      <c r="CC132" s="2">
        <v>44689</v>
      </c>
      <c r="CD132" s="2">
        <v>44943</v>
      </c>
    </row>
    <row r="133" spans="1:82" x14ac:dyDescent="0.25">
      <c r="A133" s="2" t="str">
        <f>"12 jaar"</f>
        <v>12 jaar</v>
      </c>
      <c r="B133" s="2">
        <v>36593</v>
      </c>
      <c r="C133" s="2">
        <v>37638</v>
      </c>
      <c r="D133" s="2">
        <v>37223</v>
      </c>
      <c r="E133" s="2">
        <v>37585</v>
      </c>
      <c r="F133" s="2">
        <v>36421</v>
      </c>
      <c r="G133" s="2">
        <v>35480</v>
      </c>
      <c r="H133" s="2">
        <v>34605</v>
      </c>
      <c r="I133" s="2">
        <v>33825</v>
      </c>
      <c r="J133" s="2">
        <v>34883</v>
      </c>
      <c r="K133" s="2">
        <v>34816</v>
      </c>
      <c r="L133" s="2">
        <v>35242</v>
      </c>
      <c r="M133" s="2">
        <v>35723</v>
      </c>
      <c r="N133" s="2">
        <v>37065</v>
      </c>
      <c r="O133" s="2">
        <v>37693</v>
      </c>
      <c r="P133" s="2">
        <v>37214</v>
      </c>
      <c r="Q133" s="2">
        <v>36158</v>
      </c>
      <c r="R133" s="2">
        <v>35197</v>
      </c>
      <c r="S133" s="2">
        <v>34808</v>
      </c>
      <c r="T133" s="2">
        <v>34828</v>
      </c>
      <c r="U133" s="2">
        <v>35118</v>
      </c>
      <c r="V133" s="2">
        <v>34725</v>
      </c>
      <c r="W133" s="2">
        <v>34104</v>
      </c>
      <c r="X133" s="2">
        <v>34551</v>
      </c>
      <c r="Y133" s="2">
        <v>33799</v>
      </c>
      <c r="Z133" s="2">
        <v>33810</v>
      </c>
      <c r="AA133" s="2">
        <v>34100</v>
      </c>
      <c r="AB133" s="2">
        <v>35610</v>
      </c>
      <c r="AC133" s="2">
        <v>36508</v>
      </c>
      <c r="AD133" s="2">
        <v>37439</v>
      </c>
      <c r="AE133" s="2">
        <v>37986</v>
      </c>
      <c r="AF133" s="2">
        <v>39566</v>
      </c>
      <c r="AG133" s="2">
        <v>39403</v>
      </c>
      <c r="AH133" s="2">
        <v>39775</v>
      </c>
      <c r="AI133" s="2">
        <v>39616</v>
      </c>
      <c r="AJ133" s="2">
        <v>39106</v>
      </c>
      <c r="AK133" s="2">
        <v>38514</v>
      </c>
      <c r="AL133" s="2">
        <v>38592</v>
      </c>
      <c r="AM133" s="2">
        <v>37742</v>
      </c>
      <c r="AN133" s="2">
        <v>37812</v>
      </c>
      <c r="AO133" s="2">
        <v>36930</v>
      </c>
      <c r="AP133" s="2">
        <v>37063</v>
      </c>
      <c r="AQ133" s="2">
        <v>37506</v>
      </c>
      <c r="AR133" s="2">
        <v>37910</v>
      </c>
      <c r="AS133" s="2">
        <v>38259</v>
      </c>
      <c r="AT133" s="2">
        <v>38556</v>
      </c>
      <c r="AU133" s="2">
        <v>38793</v>
      </c>
      <c r="AV133" s="2">
        <v>39021</v>
      </c>
      <c r="AW133" s="2">
        <v>39255</v>
      </c>
      <c r="AX133" s="2">
        <v>39504</v>
      </c>
      <c r="AY133" s="2">
        <v>39786</v>
      </c>
      <c r="AZ133" s="2">
        <v>40132</v>
      </c>
      <c r="BA133" s="2">
        <v>40591</v>
      </c>
      <c r="BB133" s="2">
        <v>41156</v>
      </c>
      <c r="BC133" s="2">
        <v>41248</v>
      </c>
      <c r="BD133" s="2">
        <v>41416</v>
      </c>
      <c r="BE133" s="2">
        <v>41634</v>
      </c>
      <c r="BF133" s="2">
        <v>41892</v>
      </c>
      <c r="BG133" s="2">
        <v>42176</v>
      </c>
      <c r="BH133" s="2">
        <v>42450</v>
      </c>
      <c r="BI133" s="2">
        <v>42669</v>
      </c>
      <c r="BJ133" s="2">
        <v>42841</v>
      </c>
      <c r="BK133" s="2">
        <v>42968</v>
      </c>
      <c r="BL133" s="2">
        <v>43029</v>
      </c>
      <c r="BM133" s="2">
        <v>43046</v>
      </c>
      <c r="BN133" s="2">
        <v>43016</v>
      </c>
      <c r="BO133" s="2">
        <v>42975</v>
      </c>
      <c r="BP133" s="2">
        <v>42926</v>
      </c>
      <c r="BQ133" s="2">
        <v>42866</v>
      </c>
      <c r="BR133" s="2">
        <v>42860</v>
      </c>
      <c r="BS133" s="2">
        <v>42886</v>
      </c>
      <c r="BT133" s="2">
        <v>42944</v>
      </c>
      <c r="BU133" s="2">
        <v>43040</v>
      </c>
      <c r="BV133" s="2">
        <v>43162</v>
      </c>
      <c r="BW133" s="2">
        <v>43318</v>
      </c>
      <c r="BX133" s="2">
        <v>43516</v>
      </c>
      <c r="BY133" s="2">
        <v>43729</v>
      </c>
      <c r="BZ133" s="2">
        <v>43933</v>
      </c>
      <c r="CA133" s="2">
        <v>44171</v>
      </c>
      <c r="CB133" s="2">
        <v>44413</v>
      </c>
      <c r="CC133" s="2">
        <v>44665</v>
      </c>
      <c r="CD133" s="2">
        <v>44907</v>
      </c>
    </row>
    <row r="134" spans="1:82" x14ac:dyDescent="0.25">
      <c r="A134" s="2" t="str">
        <f>"13 jaar"</f>
        <v>13 jaar</v>
      </c>
      <c r="B134" s="2">
        <v>35963</v>
      </c>
      <c r="C134" s="2">
        <v>36669</v>
      </c>
      <c r="D134" s="2">
        <v>37669</v>
      </c>
      <c r="E134" s="2">
        <v>37285</v>
      </c>
      <c r="F134" s="2">
        <v>37656</v>
      </c>
      <c r="G134" s="2">
        <v>36462</v>
      </c>
      <c r="H134" s="2">
        <v>35555</v>
      </c>
      <c r="I134" s="2">
        <v>34646</v>
      </c>
      <c r="J134" s="2">
        <v>33876</v>
      </c>
      <c r="K134" s="2">
        <v>34931</v>
      </c>
      <c r="L134" s="2">
        <v>34861</v>
      </c>
      <c r="M134" s="2">
        <v>35343</v>
      </c>
      <c r="N134" s="2">
        <v>35829</v>
      </c>
      <c r="O134" s="2">
        <v>37223</v>
      </c>
      <c r="P134" s="2">
        <v>37823</v>
      </c>
      <c r="Q134" s="2">
        <v>37411</v>
      </c>
      <c r="R134" s="2">
        <v>36357</v>
      </c>
      <c r="S134" s="2">
        <v>35371</v>
      </c>
      <c r="T134" s="2">
        <v>35011</v>
      </c>
      <c r="U134" s="2">
        <v>35061</v>
      </c>
      <c r="V134" s="2">
        <v>35359</v>
      </c>
      <c r="W134" s="2">
        <v>34948</v>
      </c>
      <c r="X134" s="2">
        <v>34264</v>
      </c>
      <c r="Y134" s="2">
        <v>34735</v>
      </c>
      <c r="Z134" s="2">
        <v>33993</v>
      </c>
      <c r="AA134" s="2">
        <v>34024</v>
      </c>
      <c r="AB134" s="2">
        <v>34346</v>
      </c>
      <c r="AC134" s="2">
        <v>35856</v>
      </c>
      <c r="AD134" s="2">
        <v>36748</v>
      </c>
      <c r="AE134" s="2">
        <v>37676</v>
      </c>
      <c r="AF134" s="2">
        <v>38235</v>
      </c>
      <c r="AG134" s="2">
        <v>39794</v>
      </c>
      <c r="AH134" s="2">
        <v>39622</v>
      </c>
      <c r="AI134" s="2">
        <v>39985</v>
      </c>
      <c r="AJ134" s="2">
        <v>39815</v>
      </c>
      <c r="AK134" s="2">
        <v>39296</v>
      </c>
      <c r="AL134" s="2">
        <v>38697</v>
      </c>
      <c r="AM134" s="2">
        <v>38763</v>
      </c>
      <c r="AN134" s="2">
        <v>37916</v>
      </c>
      <c r="AO134" s="2">
        <v>37989</v>
      </c>
      <c r="AP134" s="2">
        <v>37104</v>
      </c>
      <c r="AQ134" s="2">
        <v>37239</v>
      </c>
      <c r="AR134" s="2">
        <v>37682</v>
      </c>
      <c r="AS134" s="2">
        <v>38088</v>
      </c>
      <c r="AT134" s="2">
        <v>38445</v>
      </c>
      <c r="AU134" s="2">
        <v>38739</v>
      </c>
      <c r="AV134" s="2">
        <v>38974</v>
      </c>
      <c r="AW134" s="2">
        <v>39202</v>
      </c>
      <c r="AX134" s="2">
        <v>39434</v>
      </c>
      <c r="AY134" s="2">
        <v>39687</v>
      </c>
      <c r="AZ134" s="2">
        <v>39964</v>
      </c>
      <c r="BA134" s="2">
        <v>40310</v>
      </c>
      <c r="BB134" s="2">
        <v>40770</v>
      </c>
      <c r="BC134" s="2">
        <v>41336</v>
      </c>
      <c r="BD134" s="2">
        <v>41428</v>
      </c>
      <c r="BE134" s="2">
        <v>41599</v>
      </c>
      <c r="BF134" s="2">
        <v>41819</v>
      </c>
      <c r="BG134" s="2">
        <v>42077</v>
      </c>
      <c r="BH134" s="2">
        <v>42362</v>
      </c>
      <c r="BI134" s="2">
        <v>42630</v>
      </c>
      <c r="BJ134" s="2">
        <v>42846</v>
      </c>
      <c r="BK134" s="2">
        <v>43027</v>
      </c>
      <c r="BL134" s="2">
        <v>43152</v>
      </c>
      <c r="BM134" s="2">
        <v>43214</v>
      </c>
      <c r="BN134" s="2">
        <v>43234</v>
      </c>
      <c r="BO134" s="2">
        <v>43204</v>
      </c>
      <c r="BP134" s="2">
        <v>43165</v>
      </c>
      <c r="BQ134" s="2">
        <v>43115</v>
      </c>
      <c r="BR134" s="2">
        <v>43054</v>
      </c>
      <c r="BS134" s="2">
        <v>43052</v>
      </c>
      <c r="BT134" s="2">
        <v>43075</v>
      </c>
      <c r="BU134" s="2">
        <v>43133</v>
      </c>
      <c r="BV134" s="2">
        <v>43228</v>
      </c>
      <c r="BW134" s="2">
        <v>43349</v>
      </c>
      <c r="BX134" s="2">
        <v>43506</v>
      </c>
      <c r="BY134" s="2">
        <v>43705</v>
      </c>
      <c r="BZ134" s="2">
        <v>43916</v>
      </c>
      <c r="CA134" s="2">
        <v>44117</v>
      </c>
      <c r="CB134" s="2">
        <v>44351</v>
      </c>
      <c r="CC134" s="2">
        <v>44596</v>
      </c>
      <c r="CD134" s="2">
        <v>44847</v>
      </c>
    </row>
    <row r="135" spans="1:82" x14ac:dyDescent="0.25">
      <c r="A135" s="2" t="str">
        <f>"14 jaar"</f>
        <v>14 jaar</v>
      </c>
      <c r="B135" s="2">
        <v>35401</v>
      </c>
      <c r="C135" s="2">
        <v>36049</v>
      </c>
      <c r="D135" s="2">
        <v>36748</v>
      </c>
      <c r="E135" s="2">
        <v>37746</v>
      </c>
      <c r="F135" s="2">
        <v>37329</v>
      </c>
      <c r="G135" s="2">
        <v>37693</v>
      </c>
      <c r="H135" s="2">
        <v>36541</v>
      </c>
      <c r="I135" s="2">
        <v>35553</v>
      </c>
      <c r="J135" s="2">
        <v>34702</v>
      </c>
      <c r="K135" s="2">
        <v>33926</v>
      </c>
      <c r="L135" s="2">
        <v>34984</v>
      </c>
      <c r="M135" s="2">
        <v>34956</v>
      </c>
      <c r="N135" s="2">
        <v>35458</v>
      </c>
      <c r="O135" s="2">
        <v>35963</v>
      </c>
      <c r="P135" s="2">
        <v>37361</v>
      </c>
      <c r="Q135" s="2">
        <v>38015</v>
      </c>
      <c r="R135" s="2">
        <v>37633</v>
      </c>
      <c r="S135" s="2">
        <v>36543</v>
      </c>
      <c r="T135" s="2">
        <v>35580</v>
      </c>
      <c r="U135" s="2">
        <v>35209</v>
      </c>
      <c r="V135" s="2">
        <v>35316</v>
      </c>
      <c r="W135" s="2">
        <v>35585</v>
      </c>
      <c r="X135" s="2">
        <v>35087</v>
      </c>
      <c r="Y135" s="2">
        <v>34436</v>
      </c>
      <c r="Z135" s="2">
        <v>34890</v>
      </c>
      <c r="AA135" s="2">
        <v>34202</v>
      </c>
      <c r="AB135" s="2">
        <v>34270</v>
      </c>
      <c r="AC135" s="2">
        <v>34620</v>
      </c>
      <c r="AD135" s="2">
        <v>36096</v>
      </c>
      <c r="AE135" s="2">
        <v>36979</v>
      </c>
      <c r="AF135" s="2">
        <v>37917</v>
      </c>
      <c r="AG135" s="2">
        <v>38456</v>
      </c>
      <c r="AH135" s="2">
        <v>40009</v>
      </c>
      <c r="AI135" s="2">
        <v>39831</v>
      </c>
      <c r="AJ135" s="2">
        <v>40183</v>
      </c>
      <c r="AK135" s="2">
        <v>39996</v>
      </c>
      <c r="AL135" s="2">
        <v>39477</v>
      </c>
      <c r="AM135" s="2">
        <v>38872</v>
      </c>
      <c r="AN135" s="2">
        <v>38932</v>
      </c>
      <c r="AO135" s="2">
        <v>38083</v>
      </c>
      <c r="AP135" s="2">
        <v>38156</v>
      </c>
      <c r="AQ135" s="2">
        <v>37272</v>
      </c>
      <c r="AR135" s="2">
        <v>37409</v>
      </c>
      <c r="AS135" s="2">
        <v>37854</v>
      </c>
      <c r="AT135" s="2">
        <v>38263</v>
      </c>
      <c r="AU135" s="2">
        <v>38624</v>
      </c>
      <c r="AV135" s="2">
        <v>38917</v>
      </c>
      <c r="AW135" s="2">
        <v>39152</v>
      </c>
      <c r="AX135" s="2">
        <v>39373</v>
      </c>
      <c r="AY135" s="2">
        <v>39608</v>
      </c>
      <c r="AZ135" s="2">
        <v>39858</v>
      </c>
      <c r="BA135" s="2">
        <v>40140</v>
      </c>
      <c r="BB135" s="2">
        <v>40486</v>
      </c>
      <c r="BC135" s="2">
        <v>40950</v>
      </c>
      <c r="BD135" s="2">
        <v>41521</v>
      </c>
      <c r="BE135" s="2">
        <v>41613</v>
      </c>
      <c r="BF135" s="2">
        <v>41782</v>
      </c>
      <c r="BG135" s="2">
        <v>42004</v>
      </c>
      <c r="BH135" s="2">
        <v>42264</v>
      </c>
      <c r="BI135" s="2">
        <v>42550</v>
      </c>
      <c r="BJ135" s="2">
        <v>42815</v>
      </c>
      <c r="BK135" s="2">
        <v>43034</v>
      </c>
      <c r="BL135" s="2">
        <v>43215</v>
      </c>
      <c r="BM135" s="2">
        <v>43339</v>
      </c>
      <c r="BN135" s="2">
        <v>43400</v>
      </c>
      <c r="BO135" s="2">
        <v>43414</v>
      </c>
      <c r="BP135" s="2">
        <v>43385</v>
      </c>
      <c r="BQ135" s="2">
        <v>43346</v>
      </c>
      <c r="BR135" s="2">
        <v>43299</v>
      </c>
      <c r="BS135" s="2">
        <v>43237</v>
      </c>
      <c r="BT135" s="2">
        <v>43234</v>
      </c>
      <c r="BU135" s="2">
        <v>43253</v>
      </c>
      <c r="BV135" s="2">
        <v>43314</v>
      </c>
      <c r="BW135" s="2">
        <v>43403</v>
      </c>
      <c r="BX135" s="2">
        <v>43525</v>
      </c>
      <c r="BY135" s="2">
        <v>43679</v>
      </c>
      <c r="BZ135" s="2">
        <v>43880</v>
      </c>
      <c r="CA135" s="2">
        <v>44093</v>
      </c>
      <c r="CB135" s="2">
        <v>44295</v>
      </c>
      <c r="CC135" s="2">
        <v>44531</v>
      </c>
      <c r="CD135" s="2">
        <v>44779</v>
      </c>
    </row>
    <row r="136" spans="1:82" x14ac:dyDescent="0.25">
      <c r="A136" s="2" t="str">
        <f>"15 jaar"</f>
        <v>15 jaar</v>
      </c>
      <c r="B136" s="2">
        <v>34556</v>
      </c>
      <c r="C136" s="2">
        <v>35466</v>
      </c>
      <c r="D136" s="2">
        <v>36126</v>
      </c>
      <c r="E136" s="2">
        <v>36834</v>
      </c>
      <c r="F136" s="2">
        <v>37823</v>
      </c>
      <c r="G136" s="2">
        <v>37345</v>
      </c>
      <c r="H136" s="2">
        <v>37765</v>
      </c>
      <c r="I136" s="2">
        <v>36540</v>
      </c>
      <c r="J136" s="2">
        <v>35546</v>
      </c>
      <c r="K136" s="2">
        <v>34748</v>
      </c>
      <c r="L136" s="2">
        <v>33962</v>
      </c>
      <c r="M136" s="2">
        <v>35052</v>
      </c>
      <c r="N136" s="2">
        <v>35109</v>
      </c>
      <c r="O136" s="2">
        <v>35580</v>
      </c>
      <c r="P136" s="2">
        <v>36084</v>
      </c>
      <c r="Q136" s="2">
        <v>37577</v>
      </c>
      <c r="R136" s="2">
        <v>38161</v>
      </c>
      <c r="S136" s="2">
        <v>37841</v>
      </c>
      <c r="T136" s="2">
        <v>36757</v>
      </c>
      <c r="U136" s="2">
        <v>35749</v>
      </c>
      <c r="V136" s="2">
        <v>35420</v>
      </c>
      <c r="W136" s="2">
        <v>35520</v>
      </c>
      <c r="X136" s="2">
        <v>35720</v>
      </c>
      <c r="Y136" s="2">
        <v>35281</v>
      </c>
      <c r="Z136" s="2">
        <v>34570</v>
      </c>
      <c r="AA136" s="2">
        <v>35125</v>
      </c>
      <c r="AB136" s="2">
        <v>34444</v>
      </c>
      <c r="AC136" s="2">
        <v>34502</v>
      </c>
      <c r="AD136" s="2">
        <v>34869</v>
      </c>
      <c r="AE136" s="2">
        <v>36349</v>
      </c>
      <c r="AF136" s="2">
        <v>37230</v>
      </c>
      <c r="AG136" s="2">
        <v>38162</v>
      </c>
      <c r="AH136" s="2">
        <v>38686</v>
      </c>
      <c r="AI136" s="2">
        <v>40236</v>
      </c>
      <c r="AJ136" s="2">
        <v>40055</v>
      </c>
      <c r="AK136" s="2">
        <v>40394</v>
      </c>
      <c r="AL136" s="2">
        <v>40202</v>
      </c>
      <c r="AM136" s="2">
        <v>39682</v>
      </c>
      <c r="AN136" s="2">
        <v>39068</v>
      </c>
      <c r="AO136" s="2">
        <v>39131</v>
      </c>
      <c r="AP136" s="2">
        <v>38272</v>
      </c>
      <c r="AQ136" s="2">
        <v>38339</v>
      </c>
      <c r="AR136" s="2">
        <v>37458</v>
      </c>
      <c r="AS136" s="2">
        <v>37601</v>
      </c>
      <c r="AT136" s="2">
        <v>38048</v>
      </c>
      <c r="AU136" s="2">
        <v>38455</v>
      </c>
      <c r="AV136" s="2">
        <v>38820</v>
      </c>
      <c r="AW136" s="2">
        <v>39112</v>
      </c>
      <c r="AX136" s="2">
        <v>39349</v>
      </c>
      <c r="AY136" s="2">
        <v>39568</v>
      </c>
      <c r="AZ136" s="2">
        <v>39800</v>
      </c>
      <c r="BA136" s="2">
        <v>40053</v>
      </c>
      <c r="BB136" s="2">
        <v>40332</v>
      </c>
      <c r="BC136" s="2">
        <v>40683</v>
      </c>
      <c r="BD136" s="2">
        <v>41147</v>
      </c>
      <c r="BE136" s="2">
        <v>41711</v>
      </c>
      <c r="BF136" s="2">
        <v>41803</v>
      </c>
      <c r="BG136" s="2">
        <v>41974</v>
      </c>
      <c r="BH136" s="2">
        <v>42197</v>
      </c>
      <c r="BI136" s="2">
        <v>42452</v>
      </c>
      <c r="BJ136" s="2">
        <v>42739</v>
      </c>
      <c r="BK136" s="2">
        <v>43006</v>
      </c>
      <c r="BL136" s="2">
        <v>43224</v>
      </c>
      <c r="BM136" s="2">
        <v>43404</v>
      </c>
      <c r="BN136" s="2">
        <v>43526</v>
      </c>
      <c r="BO136" s="2">
        <v>43593</v>
      </c>
      <c r="BP136" s="2">
        <v>43608</v>
      </c>
      <c r="BQ136" s="2">
        <v>43585</v>
      </c>
      <c r="BR136" s="2">
        <v>43544</v>
      </c>
      <c r="BS136" s="2">
        <v>43497</v>
      </c>
      <c r="BT136" s="2">
        <v>43441</v>
      </c>
      <c r="BU136" s="2">
        <v>43432</v>
      </c>
      <c r="BV136" s="2">
        <v>43450</v>
      </c>
      <c r="BW136" s="2">
        <v>43515</v>
      </c>
      <c r="BX136" s="2">
        <v>43602</v>
      </c>
      <c r="BY136" s="2">
        <v>43722</v>
      </c>
      <c r="BZ136" s="2">
        <v>43878</v>
      </c>
      <c r="CA136" s="2">
        <v>44079</v>
      </c>
      <c r="CB136" s="2">
        <v>44292</v>
      </c>
      <c r="CC136" s="2">
        <v>44491</v>
      </c>
      <c r="CD136" s="2">
        <v>44727</v>
      </c>
    </row>
    <row r="137" spans="1:82" x14ac:dyDescent="0.25">
      <c r="A137" s="2" t="str">
        <f>"16 jaar"</f>
        <v>16 jaar</v>
      </c>
      <c r="B137" s="2">
        <v>35979</v>
      </c>
      <c r="C137" s="2">
        <v>34636</v>
      </c>
      <c r="D137" s="2">
        <v>35505</v>
      </c>
      <c r="E137" s="2">
        <v>36174</v>
      </c>
      <c r="F137" s="2">
        <v>36893</v>
      </c>
      <c r="G137" s="2">
        <v>37851</v>
      </c>
      <c r="H137" s="2">
        <v>37413</v>
      </c>
      <c r="I137" s="2">
        <v>37795</v>
      </c>
      <c r="J137" s="2">
        <v>36555</v>
      </c>
      <c r="K137" s="2">
        <v>35579</v>
      </c>
      <c r="L137" s="2">
        <v>34772</v>
      </c>
      <c r="M137" s="2">
        <v>34045</v>
      </c>
      <c r="N137" s="2">
        <v>35201</v>
      </c>
      <c r="O137" s="2">
        <v>35264</v>
      </c>
      <c r="P137" s="2">
        <v>35764</v>
      </c>
      <c r="Q137" s="2">
        <v>36354</v>
      </c>
      <c r="R137" s="2">
        <v>37750</v>
      </c>
      <c r="S137" s="2">
        <v>38394</v>
      </c>
      <c r="T137" s="2">
        <v>38018</v>
      </c>
      <c r="U137" s="2">
        <v>36980</v>
      </c>
      <c r="V137" s="2">
        <v>35985</v>
      </c>
      <c r="W137" s="2">
        <v>35638</v>
      </c>
      <c r="X137" s="2">
        <v>35705</v>
      </c>
      <c r="Y137" s="2">
        <v>35899</v>
      </c>
      <c r="Z137" s="2">
        <v>35438</v>
      </c>
      <c r="AA137" s="2">
        <v>34784</v>
      </c>
      <c r="AB137" s="2">
        <v>35404</v>
      </c>
      <c r="AC137" s="2">
        <v>34729</v>
      </c>
      <c r="AD137" s="2">
        <v>34767</v>
      </c>
      <c r="AE137" s="2">
        <v>35132</v>
      </c>
      <c r="AF137" s="2">
        <v>36614</v>
      </c>
      <c r="AG137" s="2">
        <v>37482</v>
      </c>
      <c r="AH137" s="2">
        <v>38403</v>
      </c>
      <c r="AI137" s="2">
        <v>38922</v>
      </c>
      <c r="AJ137" s="2">
        <v>40469</v>
      </c>
      <c r="AK137" s="2">
        <v>40269</v>
      </c>
      <c r="AL137" s="2">
        <v>40605</v>
      </c>
      <c r="AM137" s="2">
        <v>40398</v>
      </c>
      <c r="AN137" s="2">
        <v>39875</v>
      </c>
      <c r="AO137" s="2">
        <v>39261</v>
      </c>
      <c r="AP137" s="2">
        <v>39325</v>
      </c>
      <c r="AQ137" s="2">
        <v>38461</v>
      </c>
      <c r="AR137" s="2">
        <v>38522</v>
      </c>
      <c r="AS137" s="2">
        <v>37636</v>
      </c>
      <c r="AT137" s="2">
        <v>37785</v>
      </c>
      <c r="AU137" s="2">
        <v>38237</v>
      </c>
      <c r="AV137" s="2">
        <v>38639</v>
      </c>
      <c r="AW137" s="2">
        <v>39003</v>
      </c>
      <c r="AX137" s="2">
        <v>39299</v>
      </c>
      <c r="AY137" s="2">
        <v>39535</v>
      </c>
      <c r="AZ137" s="2">
        <v>39754</v>
      </c>
      <c r="BA137" s="2">
        <v>39981</v>
      </c>
      <c r="BB137" s="2">
        <v>40242</v>
      </c>
      <c r="BC137" s="2">
        <v>40526</v>
      </c>
      <c r="BD137" s="2">
        <v>40879</v>
      </c>
      <c r="BE137" s="2">
        <v>41339</v>
      </c>
      <c r="BF137" s="2">
        <v>41899</v>
      </c>
      <c r="BG137" s="2">
        <v>41992</v>
      </c>
      <c r="BH137" s="2">
        <v>42161</v>
      </c>
      <c r="BI137" s="2">
        <v>42389</v>
      </c>
      <c r="BJ137" s="2">
        <v>42646</v>
      </c>
      <c r="BK137" s="2">
        <v>42930</v>
      </c>
      <c r="BL137" s="2">
        <v>43197</v>
      </c>
      <c r="BM137" s="2">
        <v>43415</v>
      </c>
      <c r="BN137" s="2">
        <v>43596</v>
      </c>
      <c r="BO137" s="2">
        <v>43716</v>
      </c>
      <c r="BP137" s="2">
        <v>43784</v>
      </c>
      <c r="BQ137" s="2">
        <v>43798</v>
      </c>
      <c r="BR137" s="2">
        <v>43774</v>
      </c>
      <c r="BS137" s="2">
        <v>43731</v>
      </c>
      <c r="BT137" s="2">
        <v>43687</v>
      </c>
      <c r="BU137" s="2">
        <v>43631</v>
      </c>
      <c r="BV137" s="2">
        <v>43622</v>
      </c>
      <c r="BW137" s="2">
        <v>43643</v>
      </c>
      <c r="BX137" s="2">
        <v>43705</v>
      </c>
      <c r="BY137" s="2">
        <v>43791</v>
      </c>
      <c r="BZ137" s="2">
        <v>43911</v>
      </c>
      <c r="CA137" s="2">
        <v>44066</v>
      </c>
      <c r="CB137" s="2">
        <v>44265</v>
      </c>
      <c r="CC137" s="2">
        <v>44482</v>
      </c>
      <c r="CD137" s="2">
        <v>44680</v>
      </c>
    </row>
    <row r="138" spans="1:82" x14ac:dyDescent="0.25">
      <c r="A138" s="2" t="str">
        <f>"17 jaar"</f>
        <v>17 jaar</v>
      </c>
      <c r="B138" s="2">
        <v>37593</v>
      </c>
      <c r="C138" s="2">
        <v>36040</v>
      </c>
      <c r="D138" s="2">
        <v>34720</v>
      </c>
      <c r="E138" s="2">
        <v>35600</v>
      </c>
      <c r="F138" s="2">
        <v>36233</v>
      </c>
      <c r="G138" s="2">
        <v>36900</v>
      </c>
      <c r="H138" s="2">
        <v>37894</v>
      </c>
      <c r="I138" s="2">
        <v>37479</v>
      </c>
      <c r="J138" s="2">
        <v>37859</v>
      </c>
      <c r="K138" s="2">
        <v>36639</v>
      </c>
      <c r="L138" s="2">
        <v>35627</v>
      </c>
      <c r="M138" s="2">
        <v>34887</v>
      </c>
      <c r="N138" s="2">
        <v>34199</v>
      </c>
      <c r="O138" s="2">
        <v>35357</v>
      </c>
      <c r="P138" s="2">
        <v>35442</v>
      </c>
      <c r="Q138" s="2">
        <v>36030</v>
      </c>
      <c r="R138" s="2">
        <v>36541</v>
      </c>
      <c r="S138" s="2">
        <v>37973</v>
      </c>
      <c r="T138" s="2">
        <v>38606</v>
      </c>
      <c r="U138" s="2">
        <v>38276</v>
      </c>
      <c r="V138" s="2">
        <v>37267</v>
      </c>
      <c r="W138" s="2">
        <v>36218</v>
      </c>
      <c r="X138" s="2">
        <v>35941</v>
      </c>
      <c r="Y138" s="2">
        <v>35912</v>
      </c>
      <c r="Z138" s="2">
        <v>36112</v>
      </c>
      <c r="AA138" s="2">
        <v>35690</v>
      </c>
      <c r="AB138" s="2">
        <v>35087</v>
      </c>
      <c r="AC138" s="2">
        <v>35790</v>
      </c>
      <c r="AD138" s="2">
        <v>35030</v>
      </c>
      <c r="AE138" s="2">
        <v>35076</v>
      </c>
      <c r="AF138" s="2">
        <v>35443</v>
      </c>
      <c r="AG138" s="2">
        <v>36913</v>
      </c>
      <c r="AH138" s="2">
        <v>37776</v>
      </c>
      <c r="AI138" s="2">
        <v>38681</v>
      </c>
      <c r="AJ138" s="2">
        <v>39190</v>
      </c>
      <c r="AK138" s="2">
        <v>40727</v>
      </c>
      <c r="AL138" s="2">
        <v>40518</v>
      </c>
      <c r="AM138" s="2">
        <v>40850</v>
      </c>
      <c r="AN138" s="2">
        <v>40642</v>
      </c>
      <c r="AO138" s="2">
        <v>40117</v>
      </c>
      <c r="AP138" s="2">
        <v>39500</v>
      </c>
      <c r="AQ138" s="2">
        <v>39575</v>
      </c>
      <c r="AR138" s="2">
        <v>38703</v>
      </c>
      <c r="AS138" s="2">
        <v>38761</v>
      </c>
      <c r="AT138" s="2">
        <v>37878</v>
      </c>
      <c r="AU138" s="2">
        <v>38026</v>
      </c>
      <c r="AV138" s="2">
        <v>38479</v>
      </c>
      <c r="AW138" s="2">
        <v>38880</v>
      </c>
      <c r="AX138" s="2">
        <v>39240</v>
      </c>
      <c r="AY138" s="2">
        <v>39540</v>
      </c>
      <c r="AZ138" s="2">
        <v>39774</v>
      </c>
      <c r="BA138" s="2">
        <v>39996</v>
      </c>
      <c r="BB138" s="2">
        <v>40222</v>
      </c>
      <c r="BC138" s="2">
        <v>40486</v>
      </c>
      <c r="BD138" s="2">
        <v>40769</v>
      </c>
      <c r="BE138" s="2">
        <v>41119</v>
      </c>
      <c r="BF138" s="2">
        <v>41575</v>
      </c>
      <c r="BG138" s="2">
        <v>42135</v>
      </c>
      <c r="BH138" s="2">
        <v>42231</v>
      </c>
      <c r="BI138" s="2">
        <v>42402</v>
      </c>
      <c r="BJ138" s="2">
        <v>42628</v>
      </c>
      <c r="BK138" s="2">
        <v>42887</v>
      </c>
      <c r="BL138" s="2">
        <v>43174</v>
      </c>
      <c r="BM138" s="2">
        <v>43438</v>
      </c>
      <c r="BN138" s="2">
        <v>43656</v>
      </c>
      <c r="BO138" s="2">
        <v>43838</v>
      </c>
      <c r="BP138" s="2">
        <v>43956</v>
      </c>
      <c r="BQ138" s="2">
        <v>44027</v>
      </c>
      <c r="BR138" s="2">
        <v>44041</v>
      </c>
      <c r="BS138" s="2">
        <v>44019</v>
      </c>
      <c r="BT138" s="2">
        <v>43975</v>
      </c>
      <c r="BU138" s="2">
        <v>43932</v>
      </c>
      <c r="BV138" s="2">
        <v>43873</v>
      </c>
      <c r="BW138" s="2">
        <v>43865</v>
      </c>
      <c r="BX138" s="2">
        <v>43885</v>
      </c>
      <c r="BY138" s="2">
        <v>43947</v>
      </c>
      <c r="BZ138" s="2">
        <v>44033</v>
      </c>
      <c r="CA138" s="2">
        <v>44152</v>
      </c>
      <c r="CB138" s="2">
        <v>44308</v>
      </c>
      <c r="CC138" s="2">
        <v>44510</v>
      </c>
      <c r="CD138" s="2">
        <v>44727</v>
      </c>
    </row>
    <row r="139" spans="1:82" x14ac:dyDescent="0.25">
      <c r="A139" s="2" t="str">
        <f>"18 jaar"</f>
        <v>18 jaar</v>
      </c>
      <c r="B139" s="2">
        <v>39367</v>
      </c>
      <c r="C139" s="2">
        <v>37688</v>
      </c>
      <c r="D139" s="2">
        <v>36199</v>
      </c>
      <c r="E139" s="2">
        <v>34854</v>
      </c>
      <c r="F139" s="2">
        <v>35666</v>
      </c>
      <c r="G139" s="2">
        <v>36284</v>
      </c>
      <c r="H139" s="2">
        <v>36965</v>
      </c>
      <c r="I139" s="2">
        <v>37915</v>
      </c>
      <c r="J139" s="2">
        <v>37553</v>
      </c>
      <c r="K139" s="2">
        <v>37932</v>
      </c>
      <c r="L139" s="2">
        <v>36659</v>
      </c>
      <c r="M139" s="2">
        <v>35750</v>
      </c>
      <c r="N139" s="2">
        <v>35062</v>
      </c>
      <c r="O139" s="2">
        <v>34364</v>
      </c>
      <c r="P139" s="2">
        <v>35554</v>
      </c>
      <c r="Q139" s="2">
        <v>35636</v>
      </c>
      <c r="R139" s="2">
        <v>36210</v>
      </c>
      <c r="S139" s="2">
        <v>36786</v>
      </c>
      <c r="T139" s="2">
        <v>38236</v>
      </c>
      <c r="U139" s="2">
        <v>38850</v>
      </c>
      <c r="V139" s="2">
        <v>38583</v>
      </c>
      <c r="W139" s="2">
        <v>37572</v>
      </c>
      <c r="X139" s="2">
        <v>36546</v>
      </c>
      <c r="Y139" s="2">
        <v>36216</v>
      </c>
      <c r="Z139" s="2">
        <v>36147</v>
      </c>
      <c r="AA139" s="2">
        <v>36399</v>
      </c>
      <c r="AB139" s="2">
        <v>36055</v>
      </c>
      <c r="AC139" s="2">
        <v>35640</v>
      </c>
      <c r="AD139" s="2">
        <v>36182</v>
      </c>
      <c r="AE139" s="2">
        <v>35433</v>
      </c>
      <c r="AF139" s="2">
        <v>35473</v>
      </c>
      <c r="AG139" s="2">
        <v>35834</v>
      </c>
      <c r="AH139" s="2">
        <v>37296</v>
      </c>
      <c r="AI139" s="2">
        <v>38144</v>
      </c>
      <c r="AJ139" s="2">
        <v>39039</v>
      </c>
      <c r="AK139" s="2">
        <v>39536</v>
      </c>
      <c r="AL139" s="2">
        <v>41058</v>
      </c>
      <c r="AM139" s="2">
        <v>40829</v>
      </c>
      <c r="AN139" s="2">
        <v>41172</v>
      </c>
      <c r="AO139" s="2">
        <v>40958</v>
      </c>
      <c r="AP139" s="2">
        <v>40429</v>
      </c>
      <c r="AQ139" s="2">
        <v>39816</v>
      </c>
      <c r="AR139" s="2">
        <v>39892</v>
      </c>
      <c r="AS139" s="2">
        <v>39019</v>
      </c>
      <c r="AT139" s="2">
        <v>39075</v>
      </c>
      <c r="AU139" s="2">
        <v>38194</v>
      </c>
      <c r="AV139" s="2">
        <v>38344</v>
      </c>
      <c r="AW139" s="2">
        <v>38797</v>
      </c>
      <c r="AX139" s="2">
        <v>39194</v>
      </c>
      <c r="AY139" s="2">
        <v>39554</v>
      </c>
      <c r="AZ139" s="2">
        <v>39854</v>
      </c>
      <c r="BA139" s="2">
        <v>40084</v>
      </c>
      <c r="BB139" s="2">
        <v>40305</v>
      </c>
      <c r="BC139" s="2">
        <v>40540</v>
      </c>
      <c r="BD139" s="2">
        <v>40801</v>
      </c>
      <c r="BE139" s="2">
        <v>41085</v>
      </c>
      <c r="BF139" s="2">
        <v>41432</v>
      </c>
      <c r="BG139" s="2">
        <v>41889</v>
      </c>
      <c r="BH139" s="2">
        <v>42448</v>
      </c>
      <c r="BI139" s="2">
        <v>42540</v>
      </c>
      <c r="BJ139" s="2">
        <v>42719</v>
      </c>
      <c r="BK139" s="2">
        <v>42944</v>
      </c>
      <c r="BL139" s="2">
        <v>43201</v>
      </c>
      <c r="BM139" s="2">
        <v>43485</v>
      </c>
      <c r="BN139" s="2">
        <v>43749</v>
      </c>
      <c r="BO139" s="2">
        <v>43966</v>
      </c>
      <c r="BP139" s="2">
        <v>44151</v>
      </c>
      <c r="BQ139" s="2">
        <v>44272</v>
      </c>
      <c r="BR139" s="2">
        <v>44338</v>
      </c>
      <c r="BS139" s="2">
        <v>44354</v>
      </c>
      <c r="BT139" s="2">
        <v>44336</v>
      </c>
      <c r="BU139" s="2">
        <v>44286</v>
      </c>
      <c r="BV139" s="2">
        <v>44246</v>
      </c>
      <c r="BW139" s="2">
        <v>44187</v>
      </c>
      <c r="BX139" s="2">
        <v>44179</v>
      </c>
      <c r="BY139" s="2">
        <v>44198</v>
      </c>
      <c r="BZ139" s="2">
        <v>44262</v>
      </c>
      <c r="CA139" s="2">
        <v>44349</v>
      </c>
      <c r="CB139" s="2">
        <v>44469</v>
      </c>
      <c r="CC139" s="2">
        <v>44623</v>
      </c>
      <c r="CD139" s="2">
        <v>44830</v>
      </c>
    </row>
    <row r="140" spans="1:82" x14ac:dyDescent="0.25">
      <c r="A140" s="2" t="str">
        <f>"19 jaar"</f>
        <v>19 jaar</v>
      </c>
      <c r="B140" s="2">
        <v>41012</v>
      </c>
      <c r="C140" s="2">
        <v>39420</v>
      </c>
      <c r="D140" s="2">
        <v>37834</v>
      </c>
      <c r="E140" s="2">
        <v>36273</v>
      </c>
      <c r="F140" s="2">
        <v>34912</v>
      </c>
      <c r="G140" s="2">
        <v>35699</v>
      </c>
      <c r="H140" s="2">
        <v>36314</v>
      </c>
      <c r="I140" s="2">
        <v>36976</v>
      </c>
      <c r="J140" s="2">
        <v>37933</v>
      </c>
      <c r="K140" s="2">
        <v>37535</v>
      </c>
      <c r="L140" s="2">
        <v>37948</v>
      </c>
      <c r="M140" s="2">
        <v>36845</v>
      </c>
      <c r="N140" s="2">
        <v>35835</v>
      </c>
      <c r="O140" s="2">
        <v>35141</v>
      </c>
      <c r="P140" s="2">
        <v>34441</v>
      </c>
      <c r="Q140" s="2">
        <v>35669</v>
      </c>
      <c r="R140" s="2">
        <v>35806</v>
      </c>
      <c r="S140" s="2">
        <v>36413</v>
      </c>
      <c r="T140" s="2">
        <v>36937</v>
      </c>
      <c r="U140" s="2">
        <v>38425</v>
      </c>
      <c r="V140" s="2">
        <v>39066</v>
      </c>
      <c r="W140" s="2">
        <v>38853</v>
      </c>
      <c r="X140" s="2">
        <v>37757</v>
      </c>
      <c r="Y140" s="2">
        <v>36766</v>
      </c>
      <c r="Z140" s="2">
        <v>36414</v>
      </c>
      <c r="AA140" s="2">
        <v>36393</v>
      </c>
      <c r="AB140" s="2">
        <v>36697</v>
      </c>
      <c r="AC140" s="2">
        <v>36378</v>
      </c>
      <c r="AD140" s="2">
        <v>35936</v>
      </c>
      <c r="AE140" s="2">
        <v>36500</v>
      </c>
      <c r="AF140" s="2">
        <v>35748</v>
      </c>
      <c r="AG140" s="2">
        <v>35769</v>
      </c>
      <c r="AH140" s="2">
        <v>36115</v>
      </c>
      <c r="AI140" s="2">
        <v>37562</v>
      </c>
      <c r="AJ140" s="2">
        <v>38402</v>
      </c>
      <c r="AK140" s="2">
        <v>39280</v>
      </c>
      <c r="AL140" s="2">
        <v>39764</v>
      </c>
      <c r="AM140" s="2">
        <v>41291</v>
      </c>
      <c r="AN140" s="2">
        <v>41050</v>
      </c>
      <c r="AO140" s="2">
        <v>41386</v>
      </c>
      <c r="AP140" s="2">
        <v>41169</v>
      </c>
      <c r="AQ140" s="2">
        <v>40635</v>
      </c>
      <c r="AR140" s="2">
        <v>40023</v>
      </c>
      <c r="AS140" s="2">
        <v>40101</v>
      </c>
      <c r="AT140" s="2">
        <v>39230</v>
      </c>
      <c r="AU140" s="2">
        <v>39284</v>
      </c>
      <c r="AV140" s="2">
        <v>38401</v>
      </c>
      <c r="AW140" s="2">
        <v>38555</v>
      </c>
      <c r="AX140" s="2">
        <v>39011</v>
      </c>
      <c r="AY140" s="2">
        <v>39405</v>
      </c>
      <c r="AZ140" s="2">
        <v>39766</v>
      </c>
      <c r="BA140" s="2">
        <v>40061</v>
      </c>
      <c r="BB140" s="2">
        <v>40295</v>
      </c>
      <c r="BC140" s="2">
        <v>40515</v>
      </c>
      <c r="BD140" s="2">
        <v>40749</v>
      </c>
      <c r="BE140" s="2">
        <v>41011</v>
      </c>
      <c r="BF140" s="2">
        <v>41298</v>
      </c>
      <c r="BG140" s="2">
        <v>41655</v>
      </c>
      <c r="BH140" s="2">
        <v>42107</v>
      </c>
      <c r="BI140" s="2">
        <v>42669</v>
      </c>
      <c r="BJ140" s="2">
        <v>42758</v>
      </c>
      <c r="BK140" s="2">
        <v>42935</v>
      </c>
      <c r="BL140" s="2">
        <v>43159</v>
      </c>
      <c r="BM140" s="2">
        <v>43416</v>
      </c>
      <c r="BN140" s="2">
        <v>43705</v>
      </c>
      <c r="BO140" s="2">
        <v>43971</v>
      </c>
      <c r="BP140" s="2">
        <v>44187</v>
      </c>
      <c r="BQ140" s="2">
        <v>44368</v>
      </c>
      <c r="BR140" s="2">
        <v>44488</v>
      </c>
      <c r="BS140" s="2">
        <v>44555</v>
      </c>
      <c r="BT140" s="2">
        <v>44575</v>
      </c>
      <c r="BU140" s="2">
        <v>44554</v>
      </c>
      <c r="BV140" s="2">
        <v>44498</v>
      </c>
      <c r="BW140" s="2">
        <v>44456</v>
      </c>
      <c r="BX140" s="2">
        <v>44394</v>
      </c>
      <c r="BY140" s="2">
        <v>44388</v>
      </c>
      <c r="BZ140" s="2">
        <v>44406</v>
      </c>
      <c r="CA140" s="2">
        <v>44468</v>
      </c>
      <c r="CB140" s="2">
        <v>44554</v>
      </c>
      <c r="CC140" s="2">
        <v>44669</v>
      </c>
      <c r="CD140" s="2">
        <v>44827</v>
      </c>
    </row>
    <row r="141" spans="1:82" x14ac:dyDescent="0.25">
      <c r="A141" s="2" t="str">
        <f>"20 jaar"</f>
        <v>20 jaar</v>
      </c>
      <c r="B141" s="2">
        <v>42252</v>
      </c>
      <c r="C141" s="2">
        <v>41147</v>
      </c>
      <c r="D141" s="2">
        <v>39550</v>
      </c>
      <c r="E141" s="2">
        <v>37899</v>
      </c>
      <c r="F141" s="2">
        <v>36343</v>
      </c>
      <c r="G141" s="2">
        <v>34915</v>
      </c>
      <c r="H141" s="2">
        <v>35727</v>
      </c>
      <c r="I141" s="2">
        <v>36300</v>
      </c>
      <c r="J141" s="2">
        <v>37071</v>
      </c>
      <c r="K141" s="2">
        <v>37977</v>
      </c>
      <c r="L141" s="2">
        <v>37582</v>
      </c>
      <c r="M141" s="2">
        <v>38042</v>
      </c>
      <c r="N141" s="2">
        <v>37044</v>
      </c>
      <c r="O141" s="2">
        <v>36049</v>
      </c>
      <c r="P141" s="2">
        <v>35305</v>
      </c>
      <c r="Q141" s="2">
        <v>34635</v>
      </c>
      <c r="R141" s="2">
        <v>35887</v>
      </c>
      <c r="S141" s="2">
        <v>36045</v>
      </c>
      <c r="T141" s="2">
        <v>36667</v>
      </c>
      <c r="U141" s="2">
        <v>37202</v>
      </c>
      <c r="V141" s="2">
        <v>38774</v>
      </c>
      <c r="W141" s="2">
        <v>39370</v>
      </c>
      <c r="X141" s="2">
        <v>39109</v>
      </c>
      <c r="Y141" s="2">
        <v>38064</v>
      </c>
      <c r="Z141" s="2">
        <v>37112</v>
      </c>
      <c r="AA141" s="2">
        <v>36808</v>
      </c>
      <c r="AB141" s="2">
        <v>36863</v>
      </c>
      <c r="AC141" s="2">
        <v>37119</v>
      </c>
      <c r="AD141" s="2">
        <v>36801</v>
      </c>
      <c r="AE141" s="2">
        <v>36356</v>
      </c>
      <c r="AF141" s="2">
        <v>36918</v>
      </c>
      <c r="AG141" s="2">
        <v>36160</v>
      </c>
      <c r="AH141" s="2">
        <v>36153</v>
      </c>
      <c r="AI141" s="2">
        <v>36472</v>
      </c>
      <c r="AJ141" s="2">
        <v>37910</v>
      </c>
      <c r="AK141" s="2">
        <v>38727</v>
      </c>
      <c r="AL141" s="2">
        <v>39588</v>
      </c>
      <c r="AM141" s="2">
        <v>40058</v>
      </c>
      <c r="AN141" s="2">
        <v>41586</v>
      </c>
      <c r="AO141" s="2">
        <v>41331</v>
      </c>
      <c r="AP141" s="2">
        <v>41656</v>
      </c>
      <c r="AQ141" s="2">
        <v>41447</v>
      </c>
      <c r="AR141" s="2">
        <v>40919</v>
      </c>
      <c r="AS141" s="2">
        <v>40310</v>
      </c>
      <c r="AT141" s="2">
        <v>40381</v>
      </c>
      <c r="AU141" s="2">
        <v>39519</v>
      </c>
      <c r="AV141" s="2">
        <v>39574</v>
      </c>
      <c r="AW141" s="2">
        <v>38691</v>
      </c>
      <c r="AX141" s="2">
        <v>38848</v>
      </c>
      <c r="AY141" s="2">
        <v>39302</v>
      </c>
      <c r="AZ141" s="2">
        <v>39695</v>
      </c>
      <c r="BA141" s="2">
        <v>40054</v>
      </c>
      <c r="BB141" s="2">
        <v>40354</v>
      </c>
      <c r="BC141" s="2">
        <v>40587</v>
      </c>
      <c r="BD141" s="2">
        <v>40801</v>
      </c>
      <c r="BE141" s="2">
        <v>41032</v>
      </c>
      <c r="BF141" s="2">
        <v>41297</v>
      </c>
      <c r="BG141" s="2">
        <v>41580</v>
      </c>
      <c r="BH141" s="2">
        <v>41940</v>
      </c>
      <c r="BI141" s="2">
        <v>42388</v>
      </c>
      <c r="BJ141" s="2">
        <v>42959</v>
      </c>
      <c r="BK141" s="2">
        <v>43047</v>
      </c>
      <c r="BL141" s="2">
        <v>43219</v>
      </c>
      <c r="BM141" s="2">
        <v>43439</v>
      </c>
      <c r="BN141" s="2">
        <v>43700</v>
      </c>
      <c r="BO141" s="2">
        <v>43987</v>
      </c>
      <c r="BP141" s="2">
        <v>44252</v>
      </c>
      <c r="BQ141" s="2">
        <v>44466</v>
      </c>
      <c r="BR141" s="2">
        <v>44648</v>
      </c>
      <c r="BS141" s="2">
        <v>44768</v>
      </c>
      <c r="BT141" s="2">
        <v>44837</v>
      </c>
      <c r="BU141" s="2">
        <v>44856</v>
      </c>
      <c r="BV141" s="2">
        <v>44838</v>
      </c>
      <c r="BW141" s="2">
        <v>44778</v>
      </c>
      <c r="BX141" s="2">
        <v>44738</v>
      </c>
      <c r="BY141" s="2">
        <v>44674</v>
      </c>
      <c r="BZ141" s="2">
        <v>44668</v>
      </c>
      <c r="CA141" s="2">
        <v>44689</v>
      </c>
      <c r="CB141" s="2">
        <v>44754</v>
      </c>
      <c r="CC141" s="2">
        <v>44841</v>
      </c>
      <c r="CD141" s="2">
        <v>44956</v>
      </c>
    </row>
    <row r="142" spans="1:82" x14ac:dyDescent="0.25">
      <c r="A142" s="2" t="str">
        <f>"21 jaar"</f>
        <v>21 jaar</v>
      </c>
      <c r="B142" s="2">
        <v>42465</v>
      </c>
      <c r="C142" s="2">
        <v>42333</v>
      </c>
      <c r="D142" s="2">
        <v>41212</v>
      </c>
      <c r="E142" s="2">
        <v>39561</v>
      </c>
      <c r="F142" s="2">
        <v>37919</v>
      </c>
      <c r="G142" s="2">
        <v>36318</v>
      </c>
      <c r="H142" s="2">
        <v>34933</v>
      </c>
      <c r="I142" s="2">
        <v>35767</v>
      </c>
      <c r="J142" s="2">
        <v>36405</v>
      </c>
      <c r="K142" s="2">
        <v>37151</v>
      </c>
      <c r="L142" s="2">
        <v>38054</v>
      </c>
      <c r="M142" s="2">
        <v>37748</v>
      </c>
      <c r="N142" s="2">
        <v>38263</v>
      </c>
      <c r="O142" s="2">
        <v>37206</v>
      </c>
      <c r="P142" s="2">
        <v>36177</v>
      </c>
      <c r="Q142" s="2">
        <v>35496</v>
      </c>
      <c r="R142" s="2">
        <v>34878</v>
      </c>
      <c r="S142" s="2">
        <v>36086</v>
      </c>
      <c r="T142" s="2">
        <v>36457</v>
      </c>
      <c r="U142" s="2">
        <v>36971</v>
      </c>
      <c r="V142" s="2">
        <v>37607</v>
      </c>
      <c r="W142" s="2">
        <v>39197</v>
      </c>
      <c r="X142" s="2">
        <v>39745</v>
      </c>
      <c r="Y142" s="2">
        <v>39401</v>
      </c>
      <c r="Z142" s="2">
        <v>38418</v>
      </c>
      <c r="AA142" s="2">
        <v>37594</v>
      </c>
      <c r="AB142" s="2">
        <v>37416</v>
      </c>
      <c r="AC142" s="2">
        <v>37460</v>
      </c>
      <c r="AD142" s="2">
        <v>37675</v>
      </c>
      <c r="AE142" s="2">
        <v>37348</v>
      </c>
      <c r="AF142" s="2">
        <v>36891</v>
      </c>
      <c r="AG142" s="2">
        <v>37414</v>
      </c>
      <c r="AH142" s="2">
        <v>36645</v>
      </c>
      <c r="AI142" s="2">
        <v>36622</v>
      </c>
      <c r="AJ142" s="2">
        <v>36902</v>
      </c>
      <c r="AK142" s="2">
        <v>38325</v>
      </c>
      <c r="AL142" s="2">
        <v>39119</v>
      </c>
      <c r="AM142" s="2">
        <v>39966</v>
      </c>
      <c r="AN142" s="2">
        <v>40425</v>
      </c>
      <c r="AO142" s="2">
        <v>41954</v>
      </c>
      <c r="AP142" s="2">
        <v>41692</v>
      </c>
      <c r="AQ142" s="2">
        <v>42012</v>
      </c>
      <c r="AR142" s="2">
        <v>41805</v>
      </c>
      <c r="AS142" s="2">
        <v>41283</v>
      </c>
      <c r="AT142" s="2">
        <v>40679</v>
      </c>
      <c r="AU142" s="2">
        <v>40752</v>
      </c>
      <c r="AV142" s="2">
        <v>39887</v>
      </c>
      <c r="AW142" s="2">
        <v>39945</v>
      </c>
      <c r="AX142" s="2">
        <v>39061</v>
      </c>
      <c r="AY142" s="2">
        <v>39223</v>
      </c>
      <c r="AZ142" s="2">
        <v>39678</v>
      </c>
      <c r="BA142" s="2">
        <v>40076</v>
      </c>
      <c r="BB142" s="2">
        <v>40435</v>
      </c>
      <c r="BC142" s="2">
        <v>40728</v>
      </c>
      <c r="BD142" s="2">
        <v>40968</v>
      </c>
      <c r="BE142" s="2">
        <v>41183</v>
      </c>
      <c r="BF142" s="2">
        <v>41413</v>
      </c>
      <c r="BG142" s="2">
        <v>41676</v>
      </c>
      <c r="BH142" s="2">
        <v>41959</v>
      </c>
      <c r="BI142" s="2">
        <v>42324</v>
      </c>
      <c r="BJ142" s="2">
        <v>42771</v>
      </c>
      <c r="BK142" s="2">
        <v>43338</v>
      </c>
      <c r="BL142" s="2">
        <v>43427</v>
      </c>
      <c r="BM142" s="2">
        <v>43595</v>
      </c>
      <c r="BN142" s="2">
        <v>43818</v>
      </c>
      <c r="BO142" s="2">
        <v>44076</v>
      </c>
      <c r="BP142" s="2">
        <v>44361</v>
      </c>
      <c r="BQ142" s="2">
        <v>44626</v>
      </c>
      <c r="BR142" s="2">
        <v>44835</v>
      </c>
      <c r="BS142" s="2">
        <v>45015</v>
      </c>
      <c r="BT142" s="2">
        <v>45139</v>
      </c>
      <c r="BU142" s="2">
        <v>45205</v>
      </c>
      <c r="BV142" s="2">
        <v>45225</v>
      </c>
      <c r="BW142" s="2">
        <v>45206</v>
      </c>
      <c r="BX142" s="2">
        <v>45150</v>
      </c>
      <c r="BY142" s="2">
        <v>45110</v>
      </c>
      <c r="BZ142" s="2">
        <v>45048</v>
      </c>
      <c r="CA142" s="2">
        <v>45044</v>
      </c>
      <c r="CB142" s="2">
        <v>45064</v>
      </c>
      <c r="CC142" s="2">
        <v>45127</v>
      </c>
      <c r="CD142" s="2">
        <v>45215</v>
      </c>
    </row>
    <row r="143" spans="1:82" x14ac:dyDescent="0.25">
      <c r="A143" s="2" t="str">
        <f>"22 jaar"</f>
        <v>22 jaar</v>
      </c>
      <c r="B143" s="2">
        <v>42848</v>
      </c>
      <c r="C143" s="2">
        <v>42550</v>
      </c>
      <c r="D143" s="2">
        <v>42461</v>
      </c>
      <c r="E143" s="2">
        <v>41294</v>
      </c>
      <c r="F143" s="2">
        <v>39623</v>
      </c>
      <c r="G143" s="2">
        <v>37896</v>
      </c>
      <c r="H143" s="2">
        <v>36426</v>
      </c>
      <c r="I143" s="2">
        <v>34952</v>
      </c>
      <c r="J143" s="2">
        <v>35872</v>
      </c>
      <c r="K143" s="2">
        <v>36479</v>
      </c>
      <c r="L143" s="2">
        <v>37215</v>
      </c>
      <c r="M143" s="2">
        <v>38218</v>
      </c>
      <c r="N143" s="2">
        <v>37893</v>
      </c>
      <c r="O143" s="2">
        <v>38460</v>
      </c>
      <c r="P143" s="2">
        <v>37350</v>
      </c>
      <c r="Q143" s="2">
        <v>36376</v>
      </c>
      <c r="R143" s="2">
        <v>35767</v>
      </c>
      <c r="S143" s="2">
        <v>35259</v>
      </c>
      <c r="T143" s="2">
        <v>36583</v>
      </c>
      <c r="U143" s="2">
        <v>36817</v>
      </c>
      <c r="V143" s="2">
        <v>37518</v>
      </c>
      <c r="W143" s="2">
        <v>38033</v>
      </c>
      <c r="X143" s="2">
        <v>39543</v>
      </c>
      <c r="Y143" s="2">
        <v>40127</v>
      </c>
      <c r="Z143" s="2">
        <v>39857</v>
      </c>
      <c r="AA143" s="2">
        <v>38791</v>
      </c>
      <c r="AB143" s="2">
        <v>38063</v>
      </c>
      <c r="AC143" s="2">
        <v>38095</v>
      </c>
      <c r="AD143" s="2">
        <v>38007</v>
      </c>
      <c r="AE143" s="2">
        <v>38224</v>
      </c>
      <c r="AF143" s="2">
        <v>37895</v>
      </c>
      <c r="AG143" s="2">
        <v>37383</v>
      </c>
      <c r="AH143" s="2">
        <v>37881</v>
      </c>
      <c r="AI143" s="2">
        <v>37099</v>
      </c>
      <c r="AJ143" s="2">
        <v>37054</v>
      </c>
      <c r="AK143" s="2">
        <v>37301</v>
      </c>
      <c r="AL143" s="2">
        <v>38701</v>
      </c>
      <c r="AM143" s="2">
        <v>39489</v>
      </c>
      <c r="AN143" s="2">
        <v>40329</v>
      </c>
      <c r="AO143" s="2">
        <v>40771</v>
      </c>
      <c r="AP143" s="2">
        <v>42304</v>
      </c>
      <c r="AQ143" s="2">
        <v>42048</v>
      </c>
      <c r="AR143" s="2">
        <v>42364</v>
      </c>
      <c r="AS143" s="2">
        <v>42161</v>
      </c>
      <c r="AT143" s="2">
        <v>41638</v>
      </c>
      <c r="AU143" s="2">
        <v>41043</v>
      </c>
      <c r="AV143" s="2">
        <v>41113</v>
      </c>
      <c r="AW143" s="2">
        <v>40247</v>
      </c>
      <c r="AX143" s="2">
        <v>40312</v>
      </c>
      <c r="AY143" s="2">
        <v>39424</v>
      </c>
      <c r="AZ143" s="2">
        <v>39592</v>
      </c>
      <c r="BA143" s="2">
        <v>40040</v>
      </c>
      <c r="BB143" s="2">
        <v>40438</v>
      </c>
      <c r="BC143" s="2">
        <v>40801</v>
      </c>
      <c r="BD143" s="2">
        <v>41093</v>
      </c>
      <c r="BE143" s="2">
        <v>41333</v>
      </c>
      <c r="BF143" s="2">
        <v>41549</v>
      </c>
      <c r="BG143" s="2">
        <v>41779</v>
      </c>
      <c r="BH143" s="2">
        <v>42040</v>
      </c>
      <c r="BI143" s="2">
        <v>42322</v>
      </c>
      <c r="BJ143" s="2">
        <v>42684</v>
      </c>
      <c r="BK143" s="2">
        <v>43134</v>
      </c>
      <c r="BL143" s="2">
        <v>43696</v>
      </c>
      <c r="BM143" s="2">
        <v>43789</v>
      </c>
      <c r="BN143" s="2">
        <v>43955</v>
      </c>
      <c r="BO143" s="2">
        <v>44176</v>
      </c>
      <c r="BP143" s="2">
        <v>44439</v>
      </c>
      <c r="BQ143" s="2">
        <v>44720</v>
      </c>
      <c r="BR143" s="2">
        <v>44982</v>
      </c>
      <c r="BS143" s="2">
        <v>45194</v>
      </c>
      <c r="BT143" s="2">
        <v>45374</v>
      </c>
      <c r="BU143" s="2">
        <v>45498</v>
      </c>
      <c r="BV143" s="2">
        <v>45560</v>
      </c>
      <c r="BW143" s="2">
        <v>45583</v>
      </c>
      <c r="BX143" s="2">
        <v>45559</v>
      </c>
      <c r="BY143" s="2">
        <v>45507</v>
      </c>
      <c r="BZ143" s="2">
        <v>45466</v>
      </c>
      <c r="CA143" s="2">
        <v>45407</v>
      </c>
      <c r="CB143" s="2">
        <v>45401</v>
      </c>
      <c r="CC143" s="2">
        <v>45422</v>
      </c>
      <c r="CD143" s="2">
        <v>45486</v>
      </c>
    </row>
    <row r="144" spans="1:82" x14ac:dyDescent="0.25">
      <c r="A144" s="2" t="str">
        <f>"23 jaar"</f>
        <v>23 jaar</v>
      </c>
      <c r="B144" s="2">
        <v>44496</v>
      </c>
      <c r="C144" s="2">
        <v>42936</v>
      </c>
      <c r="D144" s="2">
        <v>42724</v>
      </c>
      <c r="E144" s="2">
        <v>42580</v>
      </c>
      <c r="F144" s="2">
        <v>41364</v>
      </c>
      <c r="G144" s="2">
        <v>39621</v>
      </c>
      <c r="H144" s="2">
        <v>37990</v>
      </c>
      <c r="I144" s="2">
        <v>36481</v>
      </c>
      <c r="J144" s="2">
        <v>35091</v>
      </c>
      <c r="K144" s="2">
        <v>35922</v>
      </c>
      <c r="L144" s="2">
        <v>36585</v>
      </c>
      <c r="M144" s="2">
        <v>37427</v>
      </c>
      <c r="N144" s="2">
        <v>38450</v>
      </c>
      <c r="O144" s="2">
        <v>38114</v>
      </c>
      <c r="P144" s="2">
        <v>38647</v>
      </c>
      <c r="Q144" s="2">
        <v>37635</v>
      </c>
      <c r="R144" s="2">
        <v>36688</v>
      </c>
      <c r="S144" s="2">
        <v>36167</v>
      </c>
      <c r="T144" s="2">
        <v>35787</v>
      </c>
      <c r="U144" s="2">
        <v>36946</v>
      </c>
      <c r="V144" s="2">
        <v>37324</v>
      </c>
      <c r="W144" s="2">
        <v>37996</v>
      </c>
      <c r="X144" s="2">
        <v>38508</v>
      </c>
      <c r="Y144" s="2">
        <v>39877</v>
      </c>
      <c r="Z144" s="2">
        <v>40541</v>
      </c>
      <c r="AA144" s="2">
        <v>40284</v>
      </c>
      <c r="AB144" s="2">
        <v>39271</v>
      </c>
      <c r="AC144" s="2">
        <v>38653</v>
      </c>
      <c r="AD144" s="2">
        <v>38593</v>
      </c>
      <c r="AE144" s="2">
        <v>38517</v>
      </c>
      <c r="AF144" s="2">
        <v>38732</v>
      </c>
      <c r="AG144" s="2">
        <v>38364</v>
      </c>
      <c r="AH144" s="2">
        <v>37801</v>
      </c>
      <c r="AI144" s="2">
        <v>38268</v>
      </c>
      <c r="AJ144" s="2">
        <v>37470</v>
      </c>
      <c r="AK144" s="2">
        <v>37400</v>
      </c>
      <c r="AL144" s="2">
        <v>37611</v>
      </c>
      <c r="AM144" s="2">
        <v>39013</v>
      </c>
      <c r="AN144" s="2">
        <v>39792</v>
      </c>
      <c r="AO144" s="2">
        <v>40627</v>
      </c>
      <c r="AP144" s="2">
        <v>41061</v>
      </c>
      <c r="AQ144" s="2">
        <v>42594</v>
      </c>
      <c r="AR144" s="2">
        <v>42342</v>
      </c>
      <c r="AS144" s="2">
        <v>42663</v>
      </c>
      <c r="AT144" s="2">
        <v>42455</v>
      </c>
      <c r="AU144" s="2">
        <v>41944</v>
      </c>
      <c r="AV144" s="2">
        <v>41345</v>
      </c>
      <c r="AW144" s="2">
        <v>41411</v>
      </c>
      <c r="AX144" s="2">
        <v>40547</v>
      </c>
      <c r="AY144" s="2">
        <v>40617</v>
      </c>
      <c r="AZ144" s="2">
        <v>39722</v>
      </c>
      <c r="BA144" s="2">
        <v>39893</v>
      </c>
      <c r="BB144" s="2">
        <v>40337</v>
      </c>
      <c r="BC144" s="2">
        <v>40739</v>
      </c>
      <c r="BD144" s="2">
        <v>41096</v>
      </c>
      <c r="BE144" s="2">
        <v>41393</v>
      </c>
      <c r="BF144" s="2">
        <v>41631</v>
      </c>
      <c r="BG144" s="2">
        <v>41851</v>
      </c>
      <c r="BH144" s="2">
        <v>42081</v>
      </c>
      <c r="BI144" s="2">
        <v>42349</v>
      </c>
      <c r="BJ144" s="2">
        <v>42632</v>
      </c>
      <c r="BK144" s="2">
        <v>42986</v>
      </c>
      <c r="BL144" s="2">
        <v>43438</v>
      </c>
      <c r="BM144" s="2">
        <v>44001</v>
      </c>
      <c r="BN144" s="2">
        <v>44092</v>
      </c>
      <c r="BO144" s="2">
        <v>44254</v>
      </c>
      <c r="BP144" s="2">
        <v>44474</v>
      </c>
      <c r="BQ144" s="2">
        <v>44736</v>
      </c>
      <c r="BR144" s="2">
        <v>45017</v>
      </c>
      <c r="BS144" s="2">
        <v>45272</v>
      </c>
      <c r="BT144" s="2">
        <v>45486</v>
      </c>
      <c r="BU144" s="2">
        <v>45665</v>
      </c>
      <c r="BV144" s="2">
        <v>45792</v>
      </c>
      <c r="BW144" s="2">
        <v>45853</v>
      </c>
      <c r="BX144" s="2">
        <v>45880</v>
      </c>
      <c r="BY144" s="2">
        <v>45852</v>
      </c>
      <c r="BZ144" s="2">
        <v>45799</v>
      </c>
      <c r="CA144" s="2">
        <v>45759</v>
      </c>
      <c r="CB144" s="2">
        <v>45700</v>
      </c>
      <c r="CC144" s="2">
        <v>45693</v>
      </c>
      <c r="CD144" s="2">
        <v>45719</v>
      </c>
    </row>
    <row r="145" spans="1:82" x14ac:dyDescent="0.25">
      <c r="A145" s="2" t="str">
        <f>"24 jaar"</f>
        <v>24 jaar</v>
      </c>
      <c r="B145" s="2">
        <v>45862</v>
      </c>
      <c r="C145" s="2">
        <v>44673</v>
      </c>
      <c r="D145" s="2">
        <v>43105</v>
      </c>
      <c r="E145" s="2">
        <v>42797</v>
      </c>
      <c r="F145" s="2">
        <v>42717</v>
      </c>
      <c r="G145" s="2">
        <v>41343</v>
      </c>
      <c r="H145" s="2">
        <v>39696</v>
      </c>
      <c r="I145" s="2">
        <v>38014</v>
      </c>
      <c r="J145" s="2">
        <v>36583</v>
      </c>
      <c r="K145" s="2">
        <v>35122</v>
      </c>
      <c r="L145" s="2">
        <v>36003</v>
      </c>
      <c r="M145" s="2">
        <v>36753</v>
      </c>
      <c r="N145" s="2">
        <v>37650</v>
      </c>
      <c r="O145" s="2">
        <v>38543</v>
      </c>
      <c r="P145" s="2">
        <v>38213</v>
      </c>
      <c r="Q145" s="2">
        <v>38875</v>
      </c>
      <c r="R145" s="2">
        <v>37987</v>
      </c>
      <c r="S145" s="2">
        <v>37104</v>
      </c>
      <c r="T145" s="2">
        <v>36638</v>
      </c>
      <c r="U145" s="2">
        <v>36157</v>
      </c>
      <c r="V145" s="2">
        <v>37518</v>
      </c>
      <c r="W145" s="2">
        <v>37753</v>
      </c>
      <c r="X145" s="2">
        <v>38292</v>
      </c>
      <c r="Y145" s="2">
        <v>38812</v>
      </c>
      <c r="Z145" s="2">
        <v>40179</v>
      </c>
      <c r="AA145" s="2">
        <v>40880</v>
      </c>
      <c r="AB145" s="2">
        <v>40788</v>
      </c>
      <c r="AC145" s="2">
        <v>39725</v>
      </c>
      <c r="AD145" s="2">
        <v>39045</v>
      </c>
      <c r="AE145" s="2">
        <v>38968</v>
      </c>
      <c r="AF145" s="2">
        <v>38905</v>
      </c>
      <c r="AG145" s="2">
        <v>39071</v>
      </c>
      <c r="AH145" s="2">
        <v>38653</v>
      </c>
      <c r="AI145" s="2">
        <v>38049</v>
      </c>
      <c r="AJ145" s="2">
        <v>38482</v>
      </c>
      <c r="AK145" s="2">
        <v>37681</v>
      </c>
      <c r="AL145" s="2">
        <v>37588</v>
      </c>
      <c r="AM145" s="2">
        <v>37791</v>
      </c>
      <c r="AN145" s="2">
        <v>39186</v>
      </c>
      <c r="AO145" s="2">
        <v>39960</v>
      </c>
      <c r="AP145" s="2">
        <v>40778</v>
      </c>
      <c r="AQ145" s="2">
        <v>41211</v>
      </c>
      <c r="AR145" s="2">
        <v>42745</v>
      </c>
      <c r="AS145" s="2">
        <v>42503</v>
      </c>
      <c r="AT145" s="2">
        <v>42823</v>
      </c>
      <c r="AU145" s="2">
        <v>42616</v>
      </c>
      <c r="AV145" s="2">
        <v>42101</v>
      </c>
      <c r="AW145" s="2">
        <v>41509</v>
      </c>
      <c r="AX145" s="2">
        <v>41568</v>
      </c>
      <c r="AY145" s="2">
        <v>40709</v>
      </c>
      <c r="AZ145" s="2">
        <v>40780</v>
      </c>
      <c r="BA145" s="2">
        <v>39885</v>
      </c>
      <c r="BB145" s="2">
        <v>40055</v>
      </c>
      <c r="BC145" s="2">
        <v>40497</v>
      </c>
      <c r="BD145" s="2">
        <v>40907</v>
      </c>
      <c r="BE145" s="2">
        <v>41260</v>
      </c>
      <c r="BF145" s="2">
        <v>41557</v>
      </c>
      <c r="BG145" s="2">
        <v>41795</v>
      </c>
      <c r="BH145" s="2">
        <v>42017</v>
      </c>
      <c r="BI145" s="2">
        <v>42242</v>
      </c>
      <c r="BJ145" s="2">
        <v>42507</v>
      </c>
      <c r="BK145" s="2">
        <v>42791</v>
      </c>
      <c r="BL145" s="2">
        <v>43138</v>
      </c>
      <c r="BM145" s="2">
        <v>43592</v>
      </c>
      <c r="BN145" s="2">
        <v>44148</v>
      </c>
      <c r="BO145" s="2">
        <v>44238</v>
      </c>
      <c r="BP145" s="2">
        <v>44395</v>
      </c>
      <c r="BQ145" s="2">
        <v>44618</v>
      </c>
      <c r="BR145" s="2">
        <v>44879</v>
      </c>
      <c r="BS145" s="2">
        <v>45165</v>
      </c>
      <c r="BT145" s="2">
        <v>45418</v>
      </c>
      <c r="BU145" s="2">
        <v>45630</v>
      </c>
      <c r="BV145" s="2">
        <v>45809</v>
      </c>
      <c r="BW145" s="2">
        <v>45941</v>
      </c>
      <c r="BX145" s="2">
        <v>46002</v>
      </c>
      <c r="BY145" s="2">
        <v>46027</v>
      </c>
      <c r="BZ145" s="2">
        <v>45998</v>
      </c>
      <c r="CA145" s="2">
        <v>45943</v>
      </c>
      <c r="CB145" s="2">
        <v>45903</v>
      </c>
      <c r="CC145" s="2">
        <v>45849</v>
      </c>
      <c r="CD145" s="2">
        <v>45838</v>
      </c>
    </row>
    <row r="146" spans="1:82" x14ac:dyDescent="0.25">
      <c r="A146" s="2" t="str">
        <f>"25 jaar"</f>
        <v>25 jaar</v>
      </c>
      <c r="B146" s="2">
        <v>47486</v>
      </c>
      <c r="C146" s="2">
        <v>45874</v>
      </c>
      <c r="D146" s="2">
        <v>44763</v>
      </c>
      <c r="E146" s="2">
        <v>43288</v>
      </c>
      <c r="F146" s="2">
        <v>42805</v>
      </c>
      <c r="G146" s="2">
        <v>42642</v>
      </c>
      <c r="H146" s="2">
        <v>41385</v>
      </c>
      <c r="I146" s="2">
        <v>39656</v>
      </c>
      <c r="J146" s="2">
        <v>37901</v>
      </c>
      <c r="K146" s="2">
        <v>36594</v>
      </c>
      <c r="L146" s="2">
        <v>35148</v>
      </c>
      <c r="M146" s="2">
        <v>36027</v>
      </c>
      <c r="N146" s="2">
        <v>36830</v>
      </c>
      <c r="O146" s="2">
        <v>37695</v>
      </c>
      <c r="P146" s="2">
        <v>38661</v>
      </c>
      <c r="Q146" s="2">
        <v>38372</v>
      </c>
      <c r="R146" s="2">
        <v>39178</v>
      </c>
      <c r="S146" s="2">
        <v>38277</v>
      </c>
      <c r="T146" s="2">
        <v>37626</v>
      </c>
      <c r="U146" s="2">
        <v>37092</v>
      </c>
      <c r="V146" s="2">
        <v>36699</v>
      </c>
      <c r="W146" s="2">
        <v>37873</v>
      </c>
      <c r="X146" s="2">
        <v>38079</v>
      </c>
      <c r="Y146" s="2">
        <v>38525</v>
      </c>
      <c r="Z146" s="2">
        <v>39162</v>
      </c>
      <c r="AA146" s="2">
        <v>40505</v>
      </c>
      <c r="AB146" s="2">
        <v>41293</v>
      </c>
      <c r="AC146" s="2">
        <v>41046</v>
      </c>
      <c r="AD146" s="2">
        <v>40086</v>
      </c>
      <c r="AE146" s="2">
        <v>39346</v>
      </c>
      <c r="AF146" s="2">
        <v>39246</v>
      </c>
      <c r="AG146" s="2">
        <v>39158</v>
      </c>
      <c r="AH146" s="2">
        <v>39276</v>
      </c>
      <c r="AI146" s="2">
        <v>38816</v>
      </c>
      <c r="AJ146" s="2">
        <v>38167</v>
      </c>
      <c r="AK146" s="2">
        <v>38583</v>
      </c>
      <c r="AL146" s="2">
        <v>37769</v>
      </c>
      <c r="AM146" s="2">
        <v>37679</v>
      </c>
      <c r="AN146" s="2">
        <v>37881</v>
      </c>
      <c r="AO146" s="2">
        <v>39265</v>
      </c>
      <c r="AP146" s="2">
        <v>40037</v>
      </c>
      <c r="AQ146" s="2">
        <v>40846</v>
      </c>
      <c r="AR146" s="2">
        <v>41286</v>
      </c>
      <c r="AS146" s="2">
        <v>42821</v>
      </c>
      <c r="AT146" s="2">
        <v>42580</v>
      </c>
      <c r="AU146" s="2">
        <v>42905</v>
      </c>
      <c r="AV146" s="2">
        <v>42698</v>
      </c>
      <c r="AW146" s="2">
        <v>42182</v>
      </c>
      <c r="AX146" s="2">
        <v>41588</v>
      </c>
      <c r="AY146" s="2">
        <v>41645</v>
      </c>
      <c r="AZ146" s="2">
        <v>40788</v>
      </c>
      <c r="BA146" s="2">
        <v>40856</v>
      </c>
      <c r="BB146" s="2">
        <v>39964</v>
      </c>
      <c r="BC146" s="2">
        <v>40142</v>
      </c>
      <c r="BD146" s="2">
        <v>40580</v>
      </c>
      <c r="BE146" s="2">
        <v>40989</v>
      </c>
      <c r="BF146" s="2">
        <v>41341</v>
      </c>
      <c r="BG146" s="2">
        <v>41634</v>
      </c>
      <c r="BH146" s="2">
        <v>41868</v>
      </c>
      <c r="BI146" s="2">
        <v>42090</v>
      </c>
      <c r="BJ146" s="2">
        <v>42316</v>
      </c>
      <c r="BK146" s="2">
        <v>42582</v>
      </c>
      <c r="BL146" s="2">
        <v>42863</v>
      </c>
      <c r="BM146" s="2">
        <v>43209</v>
      </c>
      <c r="BN146" s="2">
        <v>43654</v>
      </c>
      <c r="BO146" s="2">
        <v>44219</v>
      </c>
      <c r="BP146" s="2">
        <v>44309</v>
      </c>
      <c r="BQ146" s="2">
        <v>44465</v>
      </c>
      <c r="BR146" s="2">
        <v>44690</v>
      </c>
      <c r="BS146" s="2">
        <v>44947</v>
      </c>
      <c r="BT146" s="2">
        <v>45237</v>
      </c>
      <c r="BU146" s="2">
        <v>45485</v>
      </c>
      <c r="BV146" s="2">
        <v>45699</v>
      </c>
      <c r="BW146" s="2">
        <v>45873</v>
      </c>
      <c r="BX146" s="2">
        <v>46000</v>
      </c>
      <c r="BY146" s="2">
        <v>46063</v>
      </c>
      <c r="BZ146" s="2">
        <v>46089</v>
      </c>
      <c r="CA146" s="2">
        <v>46064</v>
      </c>
      <c r="CB146" s="2">
        <v>46005</v>
      </c>
      <c r="CC146" s="2">
        <v>45961</v>
      </c>
      <c r="CD146" s="2">
        <v>45906</v>
      </c>
    </row>
    <row r="147" spans="1:82" x14ac:dyDescent="0.25">
      <c r="A147" s="2" t="str">
        <f>"26 jaar"</f>
        <v>26 jaar</v>
      </c>
      <c r="B147" s="2">
        <v>49523</v>
      </c>
      <c r="C147" s="2">
        <v>47655</v>
      </c>
      <c r="D147" s="2">
        <v>46108</v>
      </c>
      <c r="E147" s="2">
        <v>44771</v>
      </c>
      <c r="F147" s="2">
        <v>43249</v>
      </c>
      <c r="G147" s="2">
        <v>42768</v>
      </c>
      <c r="H147" s="2">
        <v>42672</v>
      </c>
      <c r="I147" s="2">
        <v>41324</v>
      </c>
      <c r="J147" s="2">
        <v>39661</v>
      </c>
      <c r="K147" s="2">
        <v>37964</v>
      </c>
      <c r="L147" s="2">
        <v>36588</v>
      </c>
      <c r="M147" s="2">
        <v>35233</v>
      </c>
      <c r="N147" s="2">
        <v>36247</v>
      </c>
      <c r="O147" s="2">
        <v>36876</v>
      </c>
      <c r="P147" s="2">
        <v>37779</v>
      </c>
      <c r="Q147" s="2">
        <v>38897</v>
      </c>
      <c r="R147" s="2">
        <v>38681</v>
      </c>
      <c r="S147" s="2">
        <v>39558</v>
      </c>
      <c r="T147" s="2">
        <v>38750</v>
      </c>
      <c r="U147" s="2">
        <v>37949</v>
      </c>
      <c r="V147" s="2">
        <v>37651</v>
      </c>
      <c r="W147" s="2">
        <v>37072</v>
      </c>
      <c r="X147" s="2">
        <v>38194</v>
      </c>
      <c r="Y147" s="2">
        <v>38284</v>
      </c>
      <c r="Z147" s="2">
        <v>38786</v>
      </c>
      <c r="AA147" s="2">
        <v>39558</v>
      </c>
      <c r="AB147" s="2">
        <v>40828</v>
      </c>
      <c r="AC147" s="2">
        <v>41674</v>
      </c>
      <c r="AD147" s="2">
        <v>41426</v>
      </c>
      <c r="AE147" s="2">
        <v>40457</v>
      </c>
      <c r="AF147" s="2">
        <v>39683</v>
      </c>
      <c r="AG147" s="2">
        <v>39531</v>
      </c>
      <c r="AH147" s="2">
        <v>39412</v>
      </c>
      <c r="AI147" s="2">
        <v>39483</v>
      </c>
      <c r="AJ147" s="2">
        <v>39000</v>
      </c>
      <c r="AK147" s="2">
        <v>38308</v>
      </c>
      <c r="AL147" s="2">
        <v>38702</v>
      </c>
      <c r="AM147" s="2">
        <v>37902</v>
      </c>
      <c r="AN147" s="2">
        <v>37815</v>
      </c>
      <c r="AO147" s="2">
        <v>38016</v>
      </c>
      <c r="AP147" s="2">
        <v>39392</v>
      </c>
      <c r="AQ147" s="2">
        <v>40170</v>
      </c>
      <c r="AR147" s="2">
        <v>40979</v>
      </c>
      <c r="AS147" s="2">
        <v>41420</v>
      </c>
      <c r="AT147" s="2">
        <v>42951</v>
      </c>
      <c r="AU147" s="2">
        <v>42712</v>
      </c>
      <c r="AV147" s="2">
        <v>43035</v>
      </c>
      <c r="AW147" s="2">
        <v>42827</v>
      </c>
      <c r="AX147" s="2">
        <v>42300</v>
      </c>
      <c r="AY147" s="2">
        <v>41714</v>
      </c>
      <c r="AZ147" s="2">
        <v>41770</v>
      </c>
      <c r="BA147" s="2">
        <v>40913</v>
      </c>
      <c r="BB147" s="2">
        <v>40974</v>
      </c>
      <c r="BC147" s="2">
        <v>40087</v>
      </c>
      <c r="BD147" s="2">
        <v>40266</v>
      </c>
      <c r="BE147" s="2">
        <v>40705</v>
      </c>
      <c r="BF147" s="2">
        <v>41112</v>
      </c>
      <c r="BG147" s="2">
        <v>41463</v>
      </c>
      <c r="BH147" s="2">
        <v>41759</v>
      </c>
      <c r="BI147" s="2">
        <v>41989</v>
      </c>
      <c r="BJ147" s="2">
        <v>42215</v>
      </c>
      <c r="BK147" s="2">
        <v>42442</v>
      </c>
      <c r="BL147" s="2">
        <v>42701</v>
      </c>
      <c r="BM147" s="2">
        <v>42983</v>
      </c>
      <c r="BN147" s="2">
        <v>43326</v>
      </c>
      <c r="BO147" s="2">
        <v>43769</v>
      </c>
      <c r="BP147" s="2">
        <v>44331</v>
      </c>
      <c r="BQ147" s="2">
        <v>44418</v>
      </c>
      <c r="BR147" s="2">
        <v>44576</v>
      </c>
      <c r="BS147" s="2">
        <v>44801</v>
      </c>
      <c r="BT147" s="2">
        <v>45059</v>
      </c>
      <c r="BU147" s="2">
        <v>45346</v>
      </c>
      <c r="BV147" s="2">
        <v>45594</v>
      </c>
      <c r="BW147" s="2">
        <v>45808</v>
      </c>
      <c r="BX147" s="2">
        <v>45984</v>
      </c>
      <c r="BY147" s="2">
        <v>46109</v>
      </c>
      <c r="BZ147" s="2">
        <v>46174</v>
      </c>
      <c r="CA147" s="2">
        <v>46196</v>
      </c>
      <c r="CB147" s="2">
        <v>46176</v>
      </c>
      <c r="CC147" s="2">
        <v>46117</v>
      </c>
      <c r="CD147" s="2">
        <v>46076</v>
      </c>
    </row>
    <row r="148" spans="1:82" x14ac:dyDescent="0.25">
      <c r="A148" s="2" t="str">
        <f>"27 jaar"</f>
        <v>27 jaar</v>
      </c>
      <c r="B148" s="2">
        <v>49144</v>
      </c>
      <c r="C148" s="2">
        <v>49604</v>
      </c>
      <c r="D148" s="2">
        <v>47841</v>
      </c>
      <c r="E148" s="2">
        <v>46316</v>
      </c>
      <c r="F148" s="2">
        <v>44741</v>
      </c>
      <c r="G148" s="2">
        <v>43153</v>
      </c>
      <c r="H148" s="2">
        <v>42760</v>
      </c>
      <c r="I148" s="2">
        <v>42678</v>
      </c>
      <c r="J148" s="2">
        <v>41396</v>
      </c>
      <c r="K148" s="2">
        <v>39646</v>
      </c>
      <c r="L148" s="2">
        <v>37995</v>
      </c>
      <c r="M148" s="2">
        <v>36756</v>
      </c>
      <c r="N148" s="2">
        <v>35476</v>
      </c>
      <c r="O148" s="2">
        <v>36371</v>
      </c>
      <c r="P148" s="2">
        <v>37043</v>
      </c>
      <c r="Q148" s="2">
        <v>38018</v>
      </c>
      <c r="R148" s="2">
        <v>39202</v>
      </c>
      <c r="S148" s="2">
        <v>39087</v>
      </c>
      <c r="T148" s="2">
        <v>39964</v>
      </c>
      <c r="U148" s="2">
        <v>39114</v>
      </c>
      <c r="V148" s="2">
        <v>38602</v>
      </c>
      <c r="W148" s="2">
        <v>38051</v>
      </c>
      <c r="X148" s="2">
        <v>37456</v>
      </c>
      <c r="Y148" s="2">
        <v>38394</v>
      </c>
      <c r="Z148" s="2">
        <v>38526</v>
      </c>
      <c r="AA148" s="2">
        <v>39185</v>
      </c>
      <c r="AB148" s="2">
        <v>39913</v>
      </c>
      <c r="AC148" s="2">
        <v>41155</v>
      </c>
      <c r="AD148" s="2">
        <v>41998</v>
      </c>
      <c r="AE148" s="2">
        <v>41741</v>
      </c>
      <c r="AF148" s="2">
        <v>40776</v>
      </c>
      <c r="AG148" s="2">
        <v>39914</v>
      </c>
      <c r="AH148" s="2">
        <v>39718</v>
      </c>
      <c r="AI148" s="2">
        <v>39570</v>
      </c>
      <c r="AJ148" s="2">
        <v>39613</v>
      </c>
      <c r="AK148" s="2">
        <v>39103</v>
      </c>
      <c r="AL148" s="2">
        <v>38370</v>
      </c>
      <c r="AM148" s="2">
        <v>38771</v>
      </c>
      <c r="AN148" s="2">
        <v>37987</v>
      </c>
      <c r="AO148" s="2">
        <v>37912</v>
      </c>
      <c r="AP148" s="2">
        <v>38099</v>
      </c>
      <c r="AQ148" s="2">
        <v>39488</v>
      </c>
      <c r="AR148" s="2">
        <v>40271</v>
      </c>
      <c r="AS148" s="2">
        <v>41081</v>
      </c>
      <c r="AT148" s="2">
        <v>41521</v>
      </c>
      <c r="AU148" s="2">
        <v>43063</v>
      </c>
      <c r="AV148" s="2">
        <v>42816</v>
      </c>
      <c r="AW148" s="2">
        <v>43137</v>
      </c>
      <c r="AX148" s="2">
        <v>42913</v>
      </c>
      <c r="AY148" s="2">
        <v>42388</v>
      </c>
      <c r="AZ148" s="2">
        <v>41802</v>
      </c>
      <c r="BA148" s="2">
        <v>41861</v>
      </c>
      <c r="BB148" s="2">
        <v>40996</v>
      </c>
      <c r="BC148" s="2">
        <v>41056</v>
      </c>
      <c r="BD148" s="2">
        <v>40173</v>
      </c>
      <c r="BE148" s="2">
        <v>40357</v>
      </c>
      <c r="BF148" s="2">
        <v>40793</v>
      </c>
      <c r="BG148" s="2">
        <v>41199</v>
      </c>
      <c r="BH148" s="2">
        <v>41552</v>
      </c>
      <c r="BI148" s="2">
        <v>41842</v>
      </c>
      <c r="BJ148" s="2">
        <v>42076</v>
      </c>
      <c r="BK148" s="2">
        <v>42299</v>
      </c>
      <c r="BL148" s="2">
        <v>42528</v>
      </c>
      <c r="BM148" s="2">
        <v>42786</v>
      </c>
      <c r="BN148" s="2">
        <v>43062</v>
      </c>
      <c r="BO148" s="2">
        <v>43404</v>
      </c>
      <c r="BP148" s="2">
        <v>43854</v>
      </c>
      <c r="BQ148" s="2">
        <v>44410</v>
      </c>
      <c r="BR148" s="2">
        <v>44501</v>
      </c>
      <c r="BS148" s="2">
        <v>44662</v>
      </c>
      <c r="BT148" s="2">
        <v>44887</v>
      </c>
      <c r="BU148" s="2">
        <v>45147</v>
      </c>
      <c r="BV148" s="2">
        <v>45430</v>
      </c>
      <c r="BW148" s="2">
        <v>45677</v>
      </c>
      <c r="BX148" s="2">
        <v>45889</v>
      </c>
      <c r="BY148" s="2">
        <v>46067</v>
      </c>
      <c r="BZ148" s="2">
        <v>46192</v>
      </c>
      <c r="CA148" s="2">
        <v>46260</v>
      </c>
      <c r="CB148" s="2">
        <v>46281</v>
      </c>
      <c r="CC148" s="2">
        <v>46264</v>
      </c>
      <c r="CD148" s="2">
        <v>46205</v>
      </c>
    </row>
    <row r="149" spans="1:82" x14ac:dyDescent="0.25">
      <c r="A149" s="2" t="str">
        <f>"28 jaar"</f>
        <v>28 jaar</v>
      </c>
      <c r="B149" s="2">
        <v>48732</v>
      </c>
      <c r="C149" s="2">
        <v>49282</v>
      </c>
      <c r="D149" s="2">
        <v>49744</v>
      </c>
      <c r="E149" s="2">
        <v>47920</v>
      </c>
      <c r="F149" s="2">
        <v>46406</v>
      </c>
      <c r="G149" s="2">
        <v>44678</v>
      </c>
      <c r="H149" s="2">
        <v>43240</v>
      </c>
      <c r="I149" s="2">
        <v>42775</v>
      </c>
      <c r="J149" s="2">
        <v>42665</v>
      </c>
      <c r="K149" s="2">
        <v>41481</v>
      </c>
      <c r="L149" s="2">
        <v>39672</v>
      </c>
      <c r="M149" s="2">
        <v>38165</v>
      </c>
      <c r="N149" s="2">
        <v>36955</v>
      </c>
      <c r="O149" s="2">
        <v>35574</v>
      </c>
      <c r="P149" s="2">
        <v>36580</v>
      </c>
      <c r="Q149" s="2">
        <v>37325</v>
      </c>
      <c r="R149" s="2">
        <v>38367</v>
      </c>
      <c r="S149" s="2">
        <v>39625</v>
      </c>
      <c r="T149" s="2">
        <v>39584</v>
      </c>
      <c r="U149" s="2">
        <v>40271</v>
      </c>
      <c r="V149" s="2">
        <v>39674</v>
      </c>
      <c r="W149" s="2">
        <v>38989</v>
      </c>
      <c r="X149" s="2">
        <v>38359</v>
      </c>
      <c r="Y149" s="2">
        <v>37748</v>
      </c>
      <c r="Z149" s="2">
        <v>38786</v>
      </c>
      <c r="AA149" s="2">
        <v>38974</v>
      </c>
      <c r="AB149" s="2">
        <v>39578</v>
      </c>
      <c r="AC149" s="2">
        <v>40379</v>
      </c>
      <c r="AD149" s="2">
        <v>41607</v>
      </c>
      <c r="AE149" s="2">
        <v>42434</v>
      </c>
      <c r="AF149" s="2">
        <v>42182</v>
      </c>
      <c r="AG149" s="2">
        <v>41166</v>
      </c>
      <c r="AH149" s="2">
        <v>40241</v>
      </c>
      <c r="AI149" s="2">
        <v>39997</v>
      </c>
      <c r="AJ149" s="2">
        <v>39831</v>
      </c>
      <c r="AK149" s="2">
        <v>39854</v>
      </c>
      <c r="AL149" s="2">
        <v>39317</v>
      </c>
      <c r="AM149" s="2">
        <v>38586</v>
      </c>
      <c r="AN149" s="2">
        <v>38997</v>
      </c>
      <c r="AO149" s="2">
        <v>38223</v>
      </c>
      <c r="AP149" s="2">
        <v>38148</v>
      </c>
      <c r="AQ149" s="2">
        <v>38346</v>
      </c>
      <c r="AR149" s="2">
        <v>39733</v>
      </c>
      <c r="AS149" s="2">
        <v>40524</v>
      </c>
      <c r="AT149" s="2">
        <v>41347</v>
      </c>
      <c r="AU149" s="2">
        <v>41785</v>
      </c>
      <c r="AV149" s="2">
        <v>43324</v>
      </c>
      <c r="AW149" s="2">
        <v>43069</v>
      </c>
      <c r="AX149" s="2">
        <v>43395</v>
      </c>
      <c r="AY149" s="2">
        <v>43151</v>
      </c>
      <c r="AZ149" s="2">
        <v>42633</v>
      </c>
      <c r="BA149" s="2">
        <v>42043</v>
      </c>
      <c r="BB149" s="2">
        <v>42107</v>
      </c>
      <c r="BC149" s="2">
        <v>41234</v>
      </c>
      <c r="BD149" s="2">
        <v>41292</v>
      </c>
      <c r="BE149" s="2">
        <v>40413</v>
      </c>
      <c r="BF149" s="2">
        <v>40596</v>
      </c>
      <c r="BG149" s="2">
        <v>41031</v>
      </c>
      <c r="BH149" s="2">
        <v>41436</v>
      </c>
      <c r="BI149" s="2">
        <v>41795</v>
      </c>
      <c r="BJ149" s="2">
        <v>42081</v>
      </c>
      <c r="BK149" s="2">
        <v>42314</v>
      </c>
      <c r="BL149" s="2">
        <v>42541</v>
      </c>
      <c r="BM149" s="2">
        <v>42771</v>
      </c>
      <c r="BN149" s="2">
        <v>43027</v>
      </c>
      <c r="BO149" s="2">
        <v>43307</v>
      </c>
      <c r="BP149" s="2">
        <v>43657</v>
      </c>
      <c r="BQ149" s="2">
        <v>44108</v>
      </c>
      <c r="BR149" s="2">
        <v>44660</v>
      </c>
      <c r="BS149" s="2">
        <v>44748</v>
      </c>
      <c r="BT149" s="2">
        <v>44911</v>
      </c>
      <c r="BU149" s="2">
        <v>45138</v>
      </c>
      <c r="BV149" s="2">
        <v>45392</v>
      </c>
      <c r="BW149" s="2">
        <v>45680</v>
      </c>
      <c r="BX149" s="2">
        <v>45933</v>
      </c>
      <c r="BY149" s="2">
        <v>46147</v>
      </c>
      <c r="BZ149" s="2">
        <v>46323</v>
      </c>
      <c r="CA149" s="2">
        <v>46445</v>
      </c>
      <c r="CB149" s="2">
        <v>46517</v>
      </c>
      <c r="CC149" s="2">
        <v>46536</v>
      </c>
      <c r="CD149" s="2">
        <v>46517</v>
      </c>
    </row>
    <row r="150" spans="1:82" x14ac:dyDescent="0.25">
      <c r="A150" s="2" t="str">
        <f>"29 jaar"</f>
        <v>29 jaar</v>
      </c>
      <c r="B150" s="2">
        <v>48453</v>
      </c>
      <c r="C150" s="2">
        <v>48824</v>
      </c>
      <c r="D150" s="2">
        <v>49412</v>
      </c>
      <c r="E150" s="2">
        <v>49827</v>
      </c>
      <c r="F150" s="2">
        <v>47964</v>
      </c>
      <c r="G150" s="2">
        <v>46236</v>
      </c>
      <c r="H150" s="2">
        <v>44807</v>
      </c>
      <c r="I150" s="2">
        <v>43259</v>
      </c>
      <c r="J150" s="2">
        <v>42860</v>
      </c>
      <c r="K150" s="2">
        <v>42836</v>
      </c>
      <c r="L150" s="2">
        <v>41508</v>
      </c>
      <c r="M150" s="2">
        <v>39833</v>
      </c>
      <c r="N150" s="2">
        <v>38349</v>
      </c>
      <c r="O150" s="2">
        <v>37076</v>
      </c>
      <c r="P150" s="2">
        <v>35772</v>
      </c>
      <c r="Q150" s="2">
        <v>36893</v>
      </c>
      <c r="R150" s="2">
        <v>37722</v>
      </c>
      <c r="S150" s="2">
        <v>38800</v>
      </c>
      <c r="T150" s="2">
        <v>40157</v>
      </c>
      <c r="U150" s="2">
        <v>39944</v>
      </c>
      <c r="V150" s="2">
        <v>40792</v>
      </c>
      <c r="W150" s="2">
        <v>40065</v>
      </c>
      <c r="X150" s="2">
        <v>39251</v>
      </c>
      <c r="Y150" s="2">
        <v>38695</v>
      </c>
      <c r="Z150" s="2">
        <v>38050</v>
      </c>
      <c r="AA150" s="2">
        <v>39155</v>
      </c>
      <c r="AB150" s="2">
        <v>39487</v>
      </c>
      <c r="AC150" s="2">
        <v>40000</v>
      </c>
      <c r="AD150" s="2">
        <v>40779</v>
      </c>
      <c r="AE150" s="2">
        <v>41997</v>
      </c>
      <c r="AF150" s="2">
        <v>42819</v>
      </c>
      <c r="AG150" s="2">
        <v>42523</v>
      </c>
      <c r="AH150" s="2">
        <v>41478</v>
      </c>
      <c r="AI150" s="2">
        <v>40501</v>
      </c>
      <c r="AJ150" s="2">
        <v>40220</v>
      </c>
      <c r="AK150" s="2">
        <v>40041</v>
      </c>
      <c r="AL150" s="2">
        <v>40040</v>
      </c>
      <c r="AM150" s="2">
        <v>39508</v>
      </c>
      <c r="AN150" s="2">
        <v>38780</v>
      </c>
      <c r="AO150" s="2">
        <v>39189</v>
      </c>
      <c r="AP150" s="2">
        <v>38433</v>
      </c>
      <c r="AQ150" s="2">
        <v>38367</v>
      </c>
      <c r="AR150" s="2">
        <v>38575</v>
      </c>
      <c r="AS150" s="2">
        <v>39970</v>
      </c>
      <c r="AT150" s="2">
        <v>40766</v>
      </c>
      <c r="AU150" s="2">
        <v>41591</v>
      </c>
      <c r="AV150" s="2">
        <v>42024</v>
      </c>
      <c r="AW150" s="2">
        <v>43555</v>
      </c>
      <c r="AX150" s="2">
        <v>43293</v>
      </c>
      <c r="AY150" s="2">
        <v>43628</v>
      </c>
      <c r="AZ150" s="2">
        <v>43369</v>
      </c>
      <c r="BA150" s="2">
        <v>42854</v>
      </c>
      <c r="BB150" s="2">
        <v>42271</v>
      </c>
      <c r="BC150" s="2">
        <v>42334</v>
      </c>
      <c r="BD150" s="2">
        <v>41460</v>
      </c>
      <c r="BE150" s="2">
        <v>41524</v>
      </c>
      <c r="BF150" s="2">
        <v>40641</v>
      </c>
      <c r="BG150" s="2">
        <v>40827</v>
      </c>
      <c r="BH150" s="2">
        <v>41261</v>
      </c>
      <c r="BI150" s="2">
        <v>41661</v>
      </c>
      <c r="BJ150" s="2">
        <v>42021</v>
      </c>
      <c r="BK150" s="2">
        <v>42305</v>
      </c>
      <c r="BL150" s="2">
        <v>42543</v>
      </c>
      <c r="BM150" s="2">
        <v>42768</v>
      </c>
      <c r="BN150" s="2">
        <v>42996</v>
      </c>
      <c r="BO150" s="2">
        <v>43256</v>
      </c>
      <c r="BP150" s="2">
        <v>43534</v>
      </c>
      <c r="BQ150" s="2">
        <v>43883</v>
      </c>
      <c r="BR150" s="2">
        <v>44333</v>
      </c>
      <c r="BS150" s="2">
        <v>44883</v>
      </c>
      <c r="BT150" s="2">
        <v>44972</v>
      </c>
      <c r="BU150" s="2">
        <v>45134</v>
      </c>
      <c r="BV150" s="2">
        <v>45366</v>
      </c>
      <c r="BW150" s="2">
        <v>45615</v>
      </c>
      <c r="BX150" s="2">
        <v>45906</v>
      </c>
      <c r="BY150" s="2">
        <v>46152</v>
      </c>
      <c r="BZ150" s="2">
        <v>46371</v>
      </c>
      <c r="CA150" s="2">
        <v>46547</v>
      </c>
      <c r="CB150" s="2">
        <v>46669</v>
      </c>
      <c r="CC150" s="2">
        <v>46743</v>
      </c>
      <c r="CD150" s="2">
        <v>46761</v>
      </c>
    </row>
    <row r="151" spans="1:82" x14ac:dyDescent="0.25">
      <c r="A151" s="2" t="str">
        <f>"30 jaar"</f>
        <v>30 jaar</v>
      </c>
      <c r="B151" s="2">
        <v>47581</v>
      </c>
      <c r="C151" s="2">
        <v>48563</v>
      </c>
      <c r="D151" s="2">
        <v>49029</v>
      </c>
      <c r="E151" s="2">
        <v>49533</v>
      </c>
      <c r="F151" s="2">
        <v>49864</v>
      </c>
      <c r="G151" s="2">
        <v>47871</v>
      </c>
      <c r="H151" s="2">
        <v>46326</v>
      </c>
      <c r="I151" s="2">
        <v>44832</v>
      </c>
      <c r="J151" s="2">
        <v>43396</v>
      </c>
      <c r="K151" s="2">
        <v>42926</v>
      </c>
      <c r="L151" s="2">
        <v>42913</v>
      </c>
      <c r="M151" s="2">
        <v>41725</v>
      </c>
      <c r="N151" s="2">
        <v>40142</v>
      </c>
      <c r="O151" s="2">
        <v>38490</v>
      </c>
      <c r="P151" s="2">
        <v>37270</v>
      </c>
      <c r="Q151" s="2">
        <v>36117</v>
      </c>
      <c r="R151" s="2">
        <v>37261</v>
      </c>
      <c r="S151" s="2">
        <v>38232</v>
      </c>
      <c r="T151" s="2">
        <v>39317</v>
      </c>
      <c r="U151" s="2">
        <v>40497</v>
      </c>
      <c r="V151" s="2">
        <v>40545</v>
      </c>
      <c r="W151" s="2">
        <v>41218</v>
      </c>
      <c r="X151" s="2">
        <v>40443</v>
      </c>
      <c r="Y151" s="2">
        <v>39530</v>
      </c>
      <c r="Z151" s="2">
        <v>38914</v>
      </c>
      <c r="AA151" s="2">
        <v>38390</v>
      </c>
      <c r="AB151" s="2">
        <v>39595</v>
      </c>
      <c r="AC151" s="2">
        <v>39871</v>
      </c>
      <c r="AD151" s="2">
        <v>40351</v>
      </c>
      <c r="AE151" s="2">
        <v>41114</v>
      </c>
      <c r="AF151" s="2">
        <v>42324</v>
      </c>
      <c r="AG151" s="2">
        <v>43102</v>
      </c>
      <c r="AH151" s="2">
        <v>42770</v>
      </c>
      <c r="AI151" s="2">
        <v>41700</v>
      </c>
      <c r="AJ151" s="2">
        <v>40679</v>
      </c>
      <c r="AK151" s="2">
        <v>40360</v>
      </c>
      <c r="AL151" s="2">
        <v>40174</v>
      </c>
      <c r="AM151" s="2">
        <v>40184</v>
      </c>
      <c r="AN151" s="2">
        <v>39654</v>
      </c>
      <c r="AO151" s="2">
        <v>38928</v>
      </c>
      <c r="AP151" s="2">
        <v>39332</v>
      </c>
      <c r="AQ151" s="2">
        <v>38597</v>
      </c>
      <c r="AR151" s="2">
        <v>38545</v>
      </c>
      <c r="AS151" s="2">
        <v>38758</v>
      </c>
      <c r="AT151" s="2">
        <v>40159</v>
      </c>
      <c r="AU151" s="2">
        <v>40965</v>
      </c>
      <c r="AV151" s="2">
        <v>41779</v>
      </c>
      <c r="AW151" s="2">
        <v>42213</v>
      </c>
      <c r="AX151" s="2">
        <v>43739</v>
      </c>
      <c r="AY151" s="2">
        <v>43473</v>
      </c>
      <c r="AZ151" s="2">
        <v>43809</v>
      </c>
      <c r="BA151" s="2">
        <v>43547</v>
      </c>
      <c r="BB151" s="2">
        <v>43031</v>
      </c>
      <c r="BC151" s="2">
        <v>42447</v>
      </c>
      <c r="BD151" s="2">
        <v>42511</v>
      </c>
      <c r="BE151" s="2">
        <v>41637</v>
      </c>
      <c r="BF151" s="2">
        <v>41703</v>
      </c>
      <c r="BG151" s="2">
        <v>40818</v>
      </c>
      <c r="BH151" s="2">
        <v>41006</v>
      </c>
      <c r="BI151" s="2">
        <v>41447</v>
      </c>
      <c r="BJ151" s="2">
        <v>41846</v>
      </c>
      <c r="BK151" s="2">
        <v>42206</v>
      </c>
      <c r="BL151" s="2">
        <v>42485</v>
      </c>
      <c r="BM151" s="2">
        <v>42718</v>
      </c>
      <c r="BN151" s="2">
        <v>42945</v>
      </c>
      <c r="BO151" s="2">
        <v>43173</v>
      </c>
      <c r="BP151" s="2">
        <v>43433</v>
      </c>
      <c r="BQ151" s="2">
        <v>43707</v>
      </c>
      <c r="BR151" s="2">
        <v>44058</v>
      </c>
      <c r="BS151" s="2">
        <v>44512</v>
      </c>
      <c r="BT151" s="2">
        <v>45062</v>
      </c>
      <c r="BU151" s="2">
        <v>45153</v>
      </c>
      <c r="BV151" s="2">
        <v>45313</v>
      </c>
      <c r="BW151" s="2">
        <v>45544</v>
      </c>
      <c r="BX151" s="2">
        <v>45795</v>
      </c>
      <c r="BY151" s="2">
        <v>46086</v>
      </c>
      <c r="BZ151" s="2">
        <v>46338</v>
      </c>
      <c r="CA151" s="2">
        <v>46551</v>
      </c>
      <c r="CB151" s="2">
        <v>46731</v>
      </c>
      <c r="CC151" s="2">
        <v>46849</v>
      </c>
      <c r="CD151" s="2">
        <v>46922</v>
      </c>
    </row>
    <row r="152" spans="1:82" x14ac:dyDescent="0.25">
      <c r="A152" s="2" t="str">
        <f>"31 jaar"</f>
        <v>31 jaar</v>
      </c>
      <c r="B152" s="2">
        <v>48341</v>
      </c>
      <c r="C152" s="2">
        <v>47777</v>
      </c>
      <c r="D152" s="2">
        <v>48709</v>
      </c>
      <c r="E152" s="2">
        <v>49168</v>
      </c>
      <c r="F152" s="2">
        <v>49549</v>
      </c>
      <c r="G152" s="2">
        <v>49830</v>
      </c>
      <c r="H152" s="2">
        <v>47976</v>
      </c>
      <c r="I152" s="2">
        <v>46404</v>
      </c>
      <c r="J152" s="2">
        <v>44860</v>
      </c>
      <c r="K152" s="2">
        <v>43470</v>
      </c>
      <c r="L152" s="2">
        <v>43013</v>
      </c>
      <c r="M152" s="2">
        <v>43067</v>
      </c>
      <c r="N152" s="2">
        <v>41865</v>
      </c>
      <c r="O152" s="2">
        <v>40290</v>
      </c>
      <c r="P152" s="2">
        <v>38738</v>
      </c>
      <c r="Q152" s="2">
        <v>37599</v>
      </c>
      <c r="R152" s="2">
        <v>36470</v>
      </c>
      <c r="S152" s="2">
        <v>37748</v>
      </c>
      <c r="T152" s="2">
        <v>38682</v>
      </c>
      <c r="U152" s="2">
        <v>39735</v>
      </c>
      <c r="V152" s="2">
        <v>41039</v>
      </c>
      <c r="W152" s="2">
        <v>41008</v>
      </c>
      <c r="X152" s="2">
        <v>41519</v>
      </c>
      <c r="Y152" s="2">
        <v>40765</v>
      </c>
      <c r="Z152" s="2">
        <v>39846</v>
      </c>
      <c r="AA152" s="2">
        <v>39277</v>
      </c>
      <c r="AB152" s="2">
        <v>38836</v>
      </c>
      <c r="AC152" s="2">
        <v>40064</v>
      </c>
      <c r="AD152" s="2">
        <v>40346</v>
      </c>
      <c r="AE152" s="2">
        <v>40799</v>
      </c>
      <c r="AF152" s="2">
        <v>41572</v>
      </c>
      <c r="AG152" s="2">
        <v>42735</v>
      </c>
      <c r="AH152" s="2">
        <v>43483</v>
      </c>
      <c r="AI152" s="2">
        <v>43121</v>
      </c>
      <c r="AJ152" s="2">
        <v>42025</v>
      </c>
      <c r="AK152" s="2">
        <v>40967</v>
      </c>
      <c r="AL152" s="2">
        <v>40623</v>
      </c>
      <c r="AM152" s="2">
        <v>40450</v>
      </c>
      <c r="AN152" s="2">
        <v>40464</v>
      </c>
      <c r="AO152" s="2">
        <v>39925</v>
      </c>
      <c r="AP152" s="2">
        <v>39207</v>
      </c>
      <c r="AQ152" s="2">
        <v>39626</v>
      </c>
      <c r="AR152" s="2">
        <v>38899</v>
      </c>
      <c r="AS152" s="2">
        <v>38846</v>
      </c>
      <c r="AT152" s="2">
        <v>39073</v>
      </c>
      <c r="AU152" s="2">
        <v>40482</v>
      </c>
      <c r="AV152" s="2">
        <v>41287</v>
      </c>
      <c r="AW152" s="2">
        <v>42102</v>
      </c>
      <c r="AX152" s="2">
        <v>42534</v>
      </c>
      <c r="AY152" s="2">
        <v>44061</v>
      </c>
      <c r="AZ152" s="2">
        <v>43799</v>
      </c>
      <c r="BA152" s="2">
        <v>44136</v>
      </c>
      <c r="BB152" s="2">
        <v>43864</v>
      </c>
      <c r="BC152" s="2">
        <v>43348</v>
      </c>
      <c r="BD152" s="2">
        <v>42762</v>
      </c>
      <c r="BE152" s="2">
        <v>42821</v>
      </c>
      <c r="BF152" s="2">
        <v>41946</v>
      </c>
      <c r="BG152" s="2">
        <v>42007</v>
      </c>
      <c r="BH152" s="2">
        <v>41122</v>
      </c>
      <c r="BI152" s="2">
        <v>41315</v>
      </c>
      <c r="BJ152" s="2">
        <v>41753</v>
      </c>
      <c r="BK152" s="2">
        <v>42152</v>
      </c>
      <c r="BL152" s="2">
        <v>42514</v>
      </c>
      <c r="BM152" s="2">
        <v>42796</v>
      </c>
      <c r="BN152" s="2">
        <v>43036</v>
      </c>
      <c r="BO152" s="2">
        <v>43264</v>
      </c>
      <c r="BP152" s="2">
        <v>43489</v>
      </c>
      <c r="BQ152" s="2">
        <v>43746</v>
      </c>
      <c r="BR152" s="2">
        <v>44023</v>
      </c>
      <c r="BS152" s="2">
        <v>44378</v>
      </c>
      <c r="BT152" s="2">
        <v>44828</v>
      </c>
      <c r="BU152" s="2">
        <v>45383</v>
      </c>
      <c r="BV152" s="2">
        <v>45471</v>
      </c>
      <c r="BW152" s="2">
        <v>45635</v>
      </c>
      <c r="BX152" s="2">
        <v>45866</v>
      </c>
      <c r="BY152" s="2">
        <v>46115</v>
      </c>
      <c r="BZ152" s="2">
        <v>46406</v>
      </c>
      <c r="CA152" s="2">
        <v>46658</v>
      </c>
      <c r="CB152" s="2">
        <v>46872</v>
      </c>
      <c r="CC152" s="2">
        <v>47054</v>
      </c>
      <c r="CD152" s="2">
        <v>47169</v>
      </c>
    </row>
    <row r="153" spans="1:82" x14ac:dyDescent="0.25">
      <c r="A153" s="2" t="str">
        <f>"32 jaar"</f>
        <v>32 jaar</v>
      </c>
      <c r="B153" s="2">
        <v>47674</v>
      </c>
      <c r="C153" s="2">
        <v>48414</v>
      </c>
      <c r="D153" s="2">
        <v>47905</v>
      </c>
      <c r="E153" s="2">
        <v>48815</v>
      </c>
      <c r="F153" s="2">
        <v>49163</v>
      </c>
      <c r="G153" s="2">
        <v>49536</v>
      </c>
      <c r="H153" s="2">
        <v>49922</v>
      </c>
      <c r="I153" s="2">
        <v>48003</v>
      </c>
      <c r="J153" s="2">
        <v>46511</v>
      </c>
      <c r="K153" s="2">
        <v>44888</v>
      </c>
      <c r="L153" s="2">
        <v>43489</v>
      </c>
      <c r="M153" s="2">
        <v>43178</v>
      </c>
      <c r="N153" s="2">
        <v>43311</v>
      </c>
      <c r="O153" s="2">
        <v>41966</v>
      </c>
      <c r="P153" s="2">
        <v>40546</v>
      </c>
      <c r="Q153" s="2">
        <v>39037</v>
      </c>
      <c r="R153" s="2">
        <v>38014</v>
      </c>
      <c r="S153" s="2">
        <v>36979</v>
      </c>
      <c r="T153" s="2">
        <v>38200</v>
      </c>
      <c r="U153" s="2">
        <v>39011</v>
      </c>
      <c r="V153" s="2">
        <v>40326</v>
      </c>
      <c r="W153" s="2">
        <v>41484</v>
      </c>
      <c r="X153" s="2">
        <v>41343</v>
      </c>
      <c r="Y153" s="2">
        <v>41835</v>
      </c>
      <c r="Z153" s="2">
        <v>41045</v>
      </c>
      <c r="AA153" s="2">
        <v>40262</v>
      </c>
      <c r="AB153" s="2">
        <v>39716</v>
      </c>
      <c r="AC153" s="2">
        <v>39273</v>
      </c>
      <c r="AD153" s="2">
        <v>40474</v>
      </c>
      <c r="AE153" s="2">
        <v>40751</v>
      </c>
      <c r="AF153" s="2">
        <v>41198</v>
      </c>
      <c r="AG153" s="2">
        <v>41929</v>
      </c>
      <c r="AH153" s="2">
        <v>43063</v>
      </c>
      <c r="AI153" s="2">
        <v>43783</v>
      </c>
      <c r="AJ153" s="2">
        <v>43385</v>
      </c>
      <c r="AK153" s="2">
        <v>42274</v>
      </c>
      <c r="AL153" s="2">
        <v>41191</v>
      </c>
      <c r="AM153" s="2">
        <v>40852</v>
      </c>
      <c r="AN153" s="2">
        <v>40682</v>
      </c>
      <c r="AO153" s="2">
        <v>40699</v>
      </c>
      <c r="AP153" s="2">
        <v>40166</v>
      </c>
      <c r="AQ153" s="2">
        <v>39458</v>
      </c>
      <c r="AR153" s="2">
        <v>39880</v>
      </c>
      <c r="AS153" s="2">
        <v>39171</v>
      </c>
      <c r="AT153" s="2">
        <v>39128</v>
      </c>
      <c r="AU153" s="2">
        <v>39362</v>
      </c>
      <c r="AV153" s="2">
        <v>40769</v>
      </c>
      <c r="AW153" s="2">
        <v>41565</v>
      </c>
      <c r="AX153" s="2">
        <v>42390</v>
      </c>
      <c r="AY153" s="2">
        <v>42813</v>
      </c>
      <c r="AZ153" s="2">
        <v>44340</v>
      </c>
      <c r="BA153" s="2">
        <v>44081</v>
      </c>
      <c r="BB153" s="2">
        <v>44413</v>
      </c>
      <c r="BC153" s="2">
        <v>44139</v>
      </c>
      <c r="BD153" s="2">
        <v>43633</v>
      </c>
      <c r="BE153" s="2">
        <v>43040</v>
      </c>
      <c r="BF153" s="2">
        <v>43097</v>
      </c>
      <c r="BG153" s="2">
        <v>42224</v>
      </c>
      <c r="BH153" s="2">
        <v>42286</v>
      </c>
      <c r="BI153" s="2">
        <v>41406</v>
      </c>
      <c r="BJ153" s="2">
        <v>41601</v>
      </c>
      <c r="BK153" s="2">
        <v>42036</v>
      </c>
      <c r="BL153" s="2">
        <v>42433</v>
      </c>
      <c r="BM153" s="2">
        <v>42787</v>
      </c>
      <c r="BN153" s="2">
        <v>43075</v>
      </c>
      <c r="BO153" s="2">
        <v>43306</v>
      </c>
      <c r="BP153" s="2">
        <v>43531</v>
      </c>
      <c r="BQ153" s="2">
        <v>43761</v>
      </c>
      <c r="BR153" s="2">
        <v>44021</v>
      </c>
      <c r="BS153" s="2">
        <v>44296</v>
      </c>
      <c r="BT153" s="2">
        <v>44657</v>
      </c>
      <c r="BU153" s="2">
        <v>45107</v>
      </c>
      <c r="BV153" s="2">
        <v>45663</v>
      </c>
      <c r="BW153" s="2">
        <v>45753</v>
      </c>
      <c r="BX153" s="2">
        <v>45915</v>
      </c>
      <c r="BY153" s="2">
        <v>46149</v>
      </c>
      <c r="BZ153" s="2">
        <v>46396</v>
      </c>
      <c r="CA153" s="2">
        <v>46687</v>
      </c>
      <c r="CB153" s="2">
        <v>46941</v>
      </c>
      <c r="CC153" s="2">
        <v>47154</v>
      </c>
      <c r="CD153" s="2">
        <v>47339</v>
      </c>
    </row>
    <row r="154" spans="1:82" x14ac:dyDescent="0.25">
      <c r="A154" s="2" t="str">
        <f>"33 jaar"</f>
        <v>33 jaar</v>
      </c>
      <c r="B154" s="2">
        <v>47055</v>
      </c>
      <c r="C154" s="2">
        <v>47748</v>
      </c>
      <c r="D154" s="2">
        <v>48588</v>
      </c>
      <c r="E154" s="2">
        <v>48031</v>
      </c>
      <c r="F154" s="2">
        <v>48777</v>
      </c>
      <c r="G154" s="2">
        <v>49142</v>
      </c>
      <c r="H154" s="2">
        <v>49650</v>
      </c>
      <c r="I154" s="2">
        <v>49935</v>
      </c>
      <c r="J154" s="2">
        <v>48087</v>
      </c>
      <c r="K154" s="2">
        <v>46552</v>
      </c>
      <c r="L154" s="2">
        <v>44939</v>
      </c>
      <c r="M154" s="2">
        <v>43708</v>
      </c>
      <c r="N154" s="2">
        <v>43401</v>
      </c>
      <c r="O154" s="2">
        <v>43422</v>
      </c>
      <c r="P154" s="2">
        <v>42172</v>
      </c>
      <c r="Q154" s="2">
        <v>40809</v>
      </c>
      <c r="R154" s="2">
        <v>39406</v>
      </c>
      <c r="S154" s="2">
        <v>38457</v>
      </c>
      <c r="T154" s="2">
        <v>37381</v>
      </c>
      <c r="U154" s="2">
        <v>38615</v>
      </c>
      <c r="V154" s="2">
        <v>39532</v>
      </c>
      <c r="W154" s="2">
        <v>40741</v>
      </c>
      <c r="X154" s="2">
        <v>41769</v>
      </c>
      <c r="Y154" s="2">
        <v>41653</v>
      </c>
      <c r="Z154" s="2">
        <v>42062</v>
      </c>
      <c r="AA154" s="2">
        <v>41384</v>
      </c>
      <c r="AB154" s="2">
        <v>40673</v>
      </c>
      <c r="AC154" s="2">
        <v>40104</v>
      </c>
      <c r="AD154" s="2">
        <v>39589</v>
      </c>
      <c r="AE154" s="2">
        <v>40786</v>
      </c>
      <c r="AF154" s="2">
        <v>41065</v>
      </c>
      <c r="AG154" s="2">
        <v>41461</v>
      </c>
      <c r="AH154" s="2">
        <v>42150</v>
      </c>
      <c r="AI154" s="2">
        <v>43256</v>
      </c>
      <c r="AJ154" s="2">
        <v>43951</v>
      </c>
      <c r="AK154" s="2">
        <v>43525</v>
      </c>
      <c r="AL154" s="2">
        <v>42398</v>
      </c>
      <c r="AM154" s="2">
        <v>41312</v>
      </c>
      <c r="AN154" s="2">
        <v>40981</v>
      </c>
      <c r="AO154" s="2">
        <v>40822</v>
      </c>
      <c r="AP154" s="2">
        <v>40847</v>
      </c>
      <c r="AQ154" s="2">
        <v>40326</v>
      </c>
      <c r="AR154" s="2">
        <v>39631</v>
      </c>
      <c r="AS154" s="2">
        <v>40057</v>
      </c>
      <c r="AT154" s="2">
        <v>39356</v>
      </c>
      <c r="AU154" s="2">
        <v>39319</v>
      </c>
      <c r="AV154" s="2">
        <v>39553</v>
      </c>
      <c r="AW154" s="2">
        <v>40961</v>
      </c>
      <c r="AX154" s="2">
        <v>41762</v>
      </c>
      <c r="AY154" s="2">
        <v>42587</v>
      </c>
      <c r="AZ154" s="2">
        <v>43003</v>
      </c>
      <c r="BA154" s="2">
        <v>44529</v>
      </c>
      <c r="BB154" s="2">
        <v>44266</v>
      </c>
      <c r="BC154" s="2">
        <v>44595</v>
      </c>
      <c r="BD154" s="2">
        <v>44326</v>
      </c>
      <c r="BE154" s="2">
        <v>43813</v>
      </c>
      <c r="BF154" s="2">
        <v>43215</v>
      </c>
      <c r="BG154" s="2">
        <v>43271</v>
      </c>
      <c r="BH154" s="2">
        <v>42410</v>
      </c>
      <c r="BI154" s="2">
        <v>42463</v>
      </c>
      <c r="BJ154" s="2">
        <v>41583</v>
      </c>
      <c r="BK154" s="2">
        <v>41775</v>
      </c>
      <c r="BL154" s="2">
        <v>42214</v>
      </c>
      <c r="BM154" s="2">
        <v>42615</v>
      </c>
      <c r="BN154" s="2">
        <v>42968</v>
      </c>
      <c r="BO154" s="2">
        <v>43260</v>
      </c>
      <c r="BP154" s="2">
        <v>43494</v>
      </c>
      <c r="BQ154" s="2">
        <v>43721</v>
      </c>
      <c r="BR154" s="2">
        <v>43950</v>
      </c>
      <c r="BS154" s="2">
        <v>44214</v>
      </c>
      <c r="BT154" s="2">
        <v>44491</v>
      </c>
      <c r="BU154" s="2">
        <v>44848</v>
      </c>
      <c r="BV154" s="2">
        <v>45307</v>
      </c>
      <c r="BW154" s="2">
        <v>45862</v>
      </c>
      <c r="BX154" s="2">
        <v>45949</v>
      </c>
      <c r="BY154" s="2">
        <v>46115</v>
      </c>
      <c r="BZ154" s="2">
        <v>46350</v>
      </c>
      <c r="CA154" s="2">
        <v>46598</v>
      </c>
      <c r="CB154" s="2">
        <v>46887</v>
      </c>
      <c r="CC154" s="2">
        <v>47141</v>
      </c>
      <c r="CD154" s="2">
        <v>47352</v>
      </c>
    </row>
    <row r="155" spans="1:82" x14ac:dyDescent="0.25">
      <c r="A155" s="2" t="str">
        <f>"34 jaar"</f>
        <v>34 jaar</v>
      </c>
      <c r="B155" s="2">
        <v>45738</v>
      </c>
      <c r="C155" s="2">
        <v>47097</v>
      </c>
      <c r="D155" s="2">
        <v>47805</v>
      </c>
      <c r="E155" s="2">
        <v>48618</v>
      </c>
      <c r="F155" s="2">
        <v>47983</v>
      </c>
      <c r="G155" s="2">
        <v>48776</v>
      </c>
      <c r="H155" s="2">
        <v>49184</v>
      </c>
      <c r="I155" s="2">
        <v>49590</v>
      </c>
      <c r="J155" s="2">
        <v>50006</v>
      </c>
      <c r="K155" s="2">
        <v>48058</v>
      </c>
      <c r="L155" s="2">
        <v>46570</v>
      </c>
      <c r="M155" s="2">
        <v>45020</v>
      </c>
      <c r="N155" s="2">
        <v>43956</v>
      </c>
      <c r="O155" s="2">
        <v>43637</v>
      </c>
      <c r="P155" s="2">
        <v>43654</v>
      </c>
      <c r="Q155" s="2">
        <v>42508</v>
      </c>
      <c r="R155" s="2">
        <v>41144</v>
      </c>
      <c r="S155" s="2">
        <v>39797</v>
      </c>
      <c r="T155" s="2">
        <v>38853</v>
      </c>
      <c r="U155" s="2">
        <v>37710</v>
      </c>
      <c r="V155" s="2">
        <v>39241</v>
      </c>
      <c r="W155" s="2">
        <v>40011</v>
      </c>
      <c r="X155" s="2">
        <v>40915</v>
      </c>
      <c r="Y155" s="2">
        <v>42077</v>
      </c>
      <c r="Z155" s="2">
        <v>41885</v>
      </c>
      <c r="AA155" s="2">
        <v>42419</v>
      </c>
      <c r="AB155" s="2">
        <v>41716</v>
      </c>
      <c r="AC155" s="2">
        <v>41048</v>
      </c>
      <c r="AD155" s="2">
        <v>40451</v>
      </c>
      <c r="AE155" s="2">
        <v>39920</v>
      </c>
      <c r="AF155" s="2">
        <v>41123</v>
      </c>
      <c r="AG155" s="2">
        <v>41357</v>
      </c>
      <c r="AH155" s="2">
        <v>41725</v>
      </c>
      <c r="AI155" s="2">
        <v>42377</v>
      </c>
      <c r="AJ155" s="2">
        <v>43463</v>
      </c>
      <c r="AK155" s="2">
        <v>44130</v>
      </c>
      <c r="AL155" s="2">
        <v>43686</v>
      </c>
      <c r="AM155" s="2">
        <v>42574</v>
      </c>
      <c r="AN155" s="2">
        <v>41489</v>
      </c>
      <c r="AO155" s="2">
        <v>41151</v>
      </c>
      <c r="AP155" s="2">
        <v>41007</v>
      </c>
      <c r="AQ155" s="2">
        <v>41044</v>
      </c>
      <c r="AR155" s="2">
        <v>40530</v>
      </c>
      <c r="AS155" s="2">
        <v>39842</v>
      </c>
      <c r="AT155" s="2">
        <v>40275</v>
      </c>
      <c r="AU155" s="2">
        <v>39580</v>
      </c>
      <c r="AV155" s="2">
        <v>39547</v>
      </c>
      <c r="AW155" s="2">
        <v>39782</v>
      </c>
      <c r="AX155" s="2">
        <v>41190</v>
      </c>
      <c r="AY155" s="2">
        <v>41987</v>
      </c>
      <c r="AZ155" s="2">
        <v>42818</v>
      </c>
      <c r="BA155" s="2">
        <v>43229</v>
      </c>
      <c r="BB155" s="2">
        <v>44754</v>
      </c>
      <c r="BC155" s="2">
        <v>44491</v>
      </c>
      <c r="BD155" s="2">
        <v>44817</v>
      </c>
      <c r="BE155" s="2">
        <v>44548</v>
      </c>
      <c r="BF155" s="2">
        <v>44035</v>
      </c>
      <c r="BG155" s="2">
        <v>43440</v>
      </c>
      <c r="BH155" s="2">
        <v>43497</v>
      </c>
      <c r="BI155" s="2">
        <v>42631</v>
      </c>
      <c r="BJ155" s="2">
        <v>42681</v>
      </c>
      <c r="BK155" s="2">
        <v>41804</v>
      </c>
      <c r="BL155" s="2">
        <v>41996</v>
      </c>
      <c r="BM155" s="2">
        <v>42436</v>
      </c>
      <c r="BN155" s="2">
        <v>42838</v>
      </c>
      <c r="BO155" s="2">
        <v>43186</v>
      </c>
      <c r="BP155" s="2">
        <v>43477</v>
      </c>
      <c r="BQ155" s="2">
        <v>43714</v>
      </c>
      <c r="BR155" s="2">
        <v>43942</v>
      </c>
      <c r="BS155" s="2">
        <v>44173</v>
      </c>
      <c r="BT155" s="2">
        <v>44434</v>
      </c>
      <c r="BU155" s="2">
        <v>44712</v>
      </c>
      <c r="BV155" s="2">
        <v>45065</v>
      </c>
      <c r="BW155" s="2">
        <v>45533</v>
      </c>
      <c r="BX155" s="2">
        <v>46087</v>
      </c>
      <c r="BY155" s="2">
        <v>46177</v>
      </c>
      <c r="BZ155" s="2">
        <v>46348</v>
      </c>
      <c r="CA155" s="2">
        <v>46579</v>
      </c>
      <c r="CB155" s="2">
        <v>46830</v>
      </c>
      <c r="CC155" s="2">
        <v>47119</v>
      </c>
      <c r="CD155" s="2">
        <v>47371</v>
      </c>
    </row>
    <row r="156" spans="1:82" x14ac:dyDescent="0.25">
      <c r="A156" s="2" t="str">
        <f>"35 jaar"</f>
        <v>35 jaar</v>
      </c>
      <c r="B156" s="2">
        <v>45382</v>
      </c>
      <c r="C156" s="2">
        <v>45811</v>
      </c>
      <c r="D156" s="2">
        <v>47220</v>
      </c>
      <c r="E156" s="2">
        <v>47914</v>
      </c>
      <c r="F156" s="2">
        <v>48575</v>
      </c>
      <c r="G156" s="2">
        <v>47867</v>
      </c>
      <c r="H156" s="2">
        <v>48802</v>
      </c>
      <c r="I156" s="2">
        <v>49155</v>
      </c>
      <c r="J156" s="2">
        <v>49626</v>
      </c>
      <c r="K156" s="2">
        <v>50004</v>
      </c>
      <c r="L156" s="2">
        <v>48051</v>
      </c>
      <c r="M156" s="2">
        <v>46672</v>
      </c>
      <c r="N156" s="2">
        <v>45217</v>
      </c>
      <c r="O156" s="2">
        <v>44044</v>
      </c>
      <c r="P156" s="2">
        <v>43827</v>
      </c>
      <c r="Q156" s="2">
        <v>44021</v>
      </c>
      <c r="R156" s="2">
        <v>42872</v>
      </c>
      <c r="S156" s="2">
        <v>41560</v>
      </c>
      <c r="T156" s="2">
        <v>40071</v>
      </c>
      <c r="U156" s="2">
        <v>39185</v>
      </c>
      <c r="V156" s="2">
        <v>38266</v>
      </c>
      <c r="W156" s="2">
        <v>39545</v>
      </c>
      <c r="X156" s="2">
        <v>40296</v>
      </c>
      <c r="Y156" s="2">
        <v>41113</v>
      </c>
      <c r="Z156" s="2">
        <v>42303</v>
      </c>
      <c r="AA156" s="2">
        <v>42295</v>
      </c>
      <c r="AB156" s="2">
        <v>42775</v>
      </c>
      <c r="AC156" s="2">
        <v>41994</v>
      </c>
      <c r="AD156" s="2">
        <v>41338</v>
      </c>
      <c r="AE156" s="2">
        <v>40727</v>
      </c>
      <c r="AF156" s="2">
        <v>40195</v>
      </c>
      <c r="AG156" s="2">
        <v>41362</v>
      </c>
      <c r="AH156" s="2">
        <v>41569</v>
      </c>
      <c r="AI156" s="2">
        <v>41917</v>
      </c>
      <c r="AJ156" s="2">
        <v>42535</v>
      </c>
      <c r="AK156" s="2">
        <v>43604</v>
      </c>
      <c r="AL156" s="2">
        <v>44249</v>
      </c>
      <c r="AM156" s="2">
        <v>43816</v>
      </c>
      <c r="AN156" s="2">
        <v>42704</v>
      </c>
      <c r="AO156" s="2">
        <v>41618</v>
      </c>
      <c r="AP156" s="2">
        <v>41281</v>
      </c>
      <c r="AQ156" s="2">
        <v>41154</v>
      </c>
      <c r="AR156" s="2">
        <v>41202</v>
      </c>
      <c r="AS156" s="2">
        <v>40689</v>
      </c>
      <c r="AT156" s="2">
        <v>40003</v>
      </c>
      <c r="AU156" s="2">
        <v>40439</v>
      </c>
      <c r="AV156" s="2">
        <v>39751</v>
      </c>
      <c r="AW156" s="2">
        <v>39715</v>
      </c>
      <c r="AX156" s="2">
        <v>39955</v>
      </c>
      <c r="AY156" s="2">
        <v>41364</v>
      </c>
      <c r="AZ156" s="2">
        <v>42160</v>
      </c>
      <c r="BA156" s="2">
        <v>42991</v>
      </c>
      <c r="BB156" s="2">
        <v>43402</v>
      </c>
      <c r="BC156" s="2">
        <v>44930</v>
      </c>
      <c r="BD156" s="2">
        <v>44670</v>
      </c>
      <c r="BE156" s="2">
        <v>44994</v>
      </c>
      <c r="BF156" s="2">
        <v>44721</v>
      </c>
      <c r="BG156" s="2">
        <v>44208</v>
      </c>
      <c r="BH156" s="2">
        <v>43611</v>
      </c>
      <c r="BI156" s="2">
        <v>43666</v>
      </c>
      <c r="BJ156" s="2">
        <v>42803</v>
      </c>
      <c r="BK156" s="2">
        <v>42854</v>
      </c>
      <c r="BL156" s="2">
        <v>41976</v>
      </c>
      <c r="BM156" s="2">
        <v>42165</v>
      </c>
      <c r="BN156" s="2">
        <v>42604</v>
      </c>
      <c r="BO156" s="2">
        <v>43006</v>
      </c>
      <c r="BP156" s="2">
        <v>43356</v>
      </c>
      <c r="BQ156" s="2">
        <v>43650</v>
      </c>
      <c r="BR156" s="2">
        <v>43887</v>
      </c>
      <c r="BS156" s="2">
        <v>44114</v>
      </c>
      <c r="BT156" s="2">
        <v>44344</v>
      </c>
      <c r="BU156" s="2">
        <v>44604</v>
      </c>
      <c r="BV156" s="2">
        <v>44887</v>
      </c>
      <c r="BW156" s="2">
        <v>45238</v>
      </c>
      <c r="BX156" s="2">
        <v>45710</v>
      </c>
      <c r="BY156" s="2">
        <v>46264</v>
      </c>
      <c r="BZ156" s="2">
        <v>46354</v>
      </c>
      <c r="CA156" s="2">
        <v>46530</v>
      </c>
      <c r="CB156" s="2">
        <v>46756</v>
      </c>
      <c r="CC156" s="2">
        <v>47010</v>
      </c>
      <c r="CD156" s="2">
        <v>47298</v>
      </c>
    </row>
    <row r="157" spans="1:82" x14ac:dyDescent="0.25">
      <c r="A157" s="2" t="str">
        <f>"36 jaar"</f>
        <v>36 jaar</v>
      </c>
      <c r="B157" s="2">
        <v>44437</v>
      </c>
      <c r="C157" s="2">
        <v>45358</v>
      </c>
      <c r="D157" s="2">
        <v>45927</v>
      </c>
      <c r="E157" s="2">
        <v>47256</v>
      </c>
      <c r="F157" s="2">
        <v>47890</v>
      </c>
      <c r="G157" s="2">
        <v>48504</v>
      </c>
      <c r="H157" s="2">
        <v>47877</v>
      </c>
      <c r="I157" s="2">
        <v>48706</v>
      </c>
      <c r="J157" s="2">
        <v>49069</v>
      </c>
      <c r="K157" s="2">
        <v>49590</v>
      </c>
      <c r="L157" s="2">
        <v>50019</v>
      </c>
      <c r="M157" s="2">
        <v>48112</v>
      </c>
      <c r="N157" s="2">
        <v>46857</v>
      </c>
      <c r="O157" s="2">
        <v>45387</v>
      </c>
      <c r="P157" s="2">
        <v>44261</v>
      </c>
      <c r="Q157" s="2">
        <v>44088</v>
      </c>
      <c r="R157" s="2">
        <v>44298</v>
      </c>
      <c r="S157" s="2">
        <v>43224</v>
      </c>
      <c r="T157" s="2">
        <v>41958</v>
      </c>
      <c r="U157" s="2">
        <v>40432</v>
      </c>
      <c r="V157" s="2">
        <v>39713</v>
      </c>
      <c r="W157" s="2">
        <v>38642</v>
      </c>
      <c r="X157" s="2">
        <v>39749</v>
      </c>
      <c r="Y157" s="2">
        <v>40537</v>
      </c>
      <c r="Z157" s="2">
        <v>41262</v>
      </c>
      <c r="AA157" s="2">
        <v>42582</v>
      </c>
      <c r="AB157" s="2">
        <v>42633</v>
      </c>
      <c r="AC157" s="2">
        <v>43113</v>
      </c>
      <c r="AD157" s="2">
        <v>42280</v>
      </c>
      <c r="AE157" s="2">
        <v>41600</v>
      </c>
      <c r="AF157" s="2">
        <v>40989</v>
      </c>
      <c r="AG157" s="2">
        <v>40420</v>
      </c>
      <c r="AH157" s="2">
        <v>41573</v>
      </c>
      <c r="AI157" s="2">
        <v>41740</v>
      </c>
      <c r="AJ157" s="2">
        <v>42066</v>
      </c>
      <c r="AK157" s="2">
        <v>42668</v>
      </c>
      <c r="AL157" s="2">
        <v>43722</v>
      </c>
      <c r="AM157" s="2">
        <v>44369</v>
      </c>
      <c r="AN157" s="2">
        <v>43931</v>
      </c>
      <c r="AO157" s="2">
        <v>42824</v>
      </c>
      <c r="AP157" s="2">
        <v>41733</v>
      </c>
      <c r="AQ157" s="2">
        <v>41403</v>
      </c>
      <c r="AR157" s="2">
        <v>41287</v>
      </c>
      <c r="AS157" s="2">
        <v>41348</v>
      </c>
      <c r="AT157" s="2">
        <v>40837</v>
      </c>
      <c r="AU157" s="2">
        <v>40157</v>
      </c>
      <c r="AV157" s="2">
        <v>40592</v>
      </c>
      <c r="AW157" s="2">
        <v>39906</v>
      </c>
      <c r="AX157" s="2">
        <v>39869</v>
      </c>
      <c r="AY157" s="2">
        <v>40109</v>
      </c>
      <c r="AZ157" s="2">
        <v>41523</v>
      </c>
      <c r="BA157" s="2">
        <v>42317</v>
      </c>
      <c r="BB157" s="2">
        <v>43151</v>
      </c>
      <c r="BC157" s="2">
        <v>43562</v>
      </c>
      <c r="BD157" s="2">
        <v>45088</v>
      </c>
      <c r="BE157" s="2">
        <v>44829</v>
      </c>
      <c r="BF157" s="2">
        <v>45148</v>
      </c>
      <c r="BG157" s="2">
        <v>44877</v>
      </c>
      <c r="BH157" s="2">
        <v>44364</v>
      </c>
      <c r="BI157" s="2">
        <v>43763</v>
      </c>
      <c r="BJ157" s="2">
        <v>43814</v>
      </c>
      <c r="BK157" s="2">
        <v>42951</v>
      </c>
      <c r="BL157" s="2">
        <v>43001</v>
      </c>
      <c r="BM157" s="2">
        <v>42126</v>
      </c>
      <c r="BN157" s="2">
        <v>42316</v>
      </c>
      <c r="BO157" s="2">
        <v>42755</v>
      </c>
      <c r="BP157" s="2">
        <v>43158</v>
      </c>
      <c r="BQ157" s="2">
        <v>43506</v>
      </c>
      <c r="BR157" s="2">
        <v>43799</v>
      </c>
      <c r="BS157" s="2">
        <v>44040</v>
      </c>
      <c r="BT157" s="2">
        <v>44265</v>
      </c>
      <c r="BU157" s="2">
        <v>44496</v>
      </c>
      <c r="BV157" s="2">
        <v>44756</v>
      </c>
      <c r="BW157" s="2">
        <v>45041</v>
      </c>
      <c r="BX157" s="2">
        <v>45399</v>
      </c>
      <c r="BY157" s="2">
        <v>45871</v>
      </c>
      <c r="BZ157" s="2">
        <v>46425</v>
      </c>
      <c r="CA157" s="2">
        <v>46513</v>
      </c>
      <c r="CB157" s="2">
        <v>46691</v>
      </c>
      <c r="CC157" s="2">
        <v>46916</v>
      </c>
      <c r="CD157" s="2">
        <v>47176</v>
      </c>
    </row>
    <row r="158" spans="1:82" x14ac:dyDescent="0.25">
      <c r="A158" s="2" t="str">
        <f>"37 jaar"</f>
        <v>37 jaar</v>
      </c>
      <c r="B158" s="2">
        <v>43456</v>
      </c>
      <c r="C158" s="2">
        <v>44501</v>
      </c>
      <c r="D158" s="2">
        <v>45369</v>
      </c>
      <c r="E158" s="2">
        <v>45917</v>
      </c>
      <c r="F158" s="2">
        <v>47221</v>
      </c>
      <c r="G158" s="2">
        <v>47850</v>
      </c>
      <c r="H158" s="2">
        <v>48497</v>
      </c>
      <c r="I158" s="2">
        <v>47765</v>
      </c>
      <c r="J158" s="2">
        <v>48637</v>
      </c>
      <c r="K158" s="2">
        <v>49054</v>
      </c>
      <c r="L158" s="2">
        <v>49507</v>
      </c>
      <c r="M158" s="2">
        <v>50115</v>
      </c>
      <c r="N158" s="2">
        <v>48290</v>
      </c>
      <c r="O158" s="2">
        <v>46977</v>
      </c>
      <c r="P158" s="2">
        <v>45568</v>
      </c>
      <c r="Q158" s="2">
        <v>44510</v>
      </c>
      <c r="R158" s="2">
        <v>44369</v>
      </c>
      <c r="S158" s="2">
        <v>44730</v>
      </c>
      <c r="T158" s="2">
        <v>43550</v>
      </c>
      <c r="U158" s="2">
        <v>42259</v>
      </c>
      <c r="V158" s="2">
        <v>40893</v>
      </c>
      <c r="W158" s="2">
        <v>39999</v>
      </c>
      <c r="X158" s="2">
        <v>38848</v>
      </c>
      <c r="Y158" s="2">
        <v>39926</v>
      </c>
      <c r="Z158" s="2">
        <v>40777</v>
      </c>
      <c r="AA158" s="2">
        <v>41551</v>
      </c>
      <c r="AB158" s="2">
        <v>42875</v>
      </c>
      <c r="AC158" s="2">
        <v>42889</v>
      </c>
      <c r="AD158" s="2">
        <v>43365</v>
      </c>
      <c r="AE158" s="2">
        <v>42528</v>
      </c>
      <c r="AF158" s="2">
        <v>41834</v>
      </c>
      <c r="AG158" s="2">
        <v>41183</v>
      </c>
      <c r="AH158" s="2">
        <v>40585</v>
      </c>
      <c r="AI158" s="2">
        <v>41725</v>
      </c>
      <c r="AJ158" s="2">
        <v>41865</v>
      </c>
      <c r="AK158" s="2">
        <v>42167</v>
      </c>
      <c r="AL158" s="2">
        <v>42746</v>
      </c>
      <c r="AM158" s="2">
        <v>43804</v>
      </c>
      <c r="AN158" s="2">
        <v>44457</v>
      </c>
      <c r="AO158" s="2">
        <v>44018</v>
      </c>
      <c r="AP158" s="2">
        <v>42925</v>
      </c>
      <c r="AQ158" s="2">
        <v>41836</v>
      </c>
      <c r="AR158" s="2">
        <v>41514</v>
      </c>
      <c r="AS158" s="2">
        <v>41408</v>
      </c>
      <c r="AT158" s="2">
        <v>41475</v>
      </c>
      <c r="AU158" s="2">
        <v>40974</v>
      </c>
      <c r="AV158" s="2">
        <v>40292</v>
      </c>
      <c r="AW158" s="2">
        <v>40732</v>
      </c>
      <c r="AX158" s="2">
        <v>40041</v>
      </c>
      <c r="AY158" s="2">
        <v>40007</v>
      </c>
      <c r="AZ158" s="2">
        <v>40249</v>
      </c>
      <c r="BA158" s="2">
        <v>41664</v>
      </c>
      <c r="BB158" s="2">
        <v>42461</v>
      </c>
      <c r="BC158" s="2">
        <v>43295</v>
      </c>
      <c r="BD158" s="2">
        <v>43706</v>
      </c>
      <c r="BE158" s="2">
        <v>45227</v>
      </c>
      <c r="BF158" s="2">
        <v>44972</v>
      </c>
      <c r="BG158" s="2">
        <v>45289</v>
      </c>
      <c r="BH158" s="2">
        <v>45013</v>
      </c>
      <c r="BI158" s="2">
        <v>44504</v>
      </c>
      <c r="BJ158" s="2">
        <v>43899</v>
      </c>
      <c r="BK158" s="2">
        <v>43949</v>
      </c>
      <c r="BL158" s="2">
        <v>43078</v>
      </c>
      <c r="BM158" s="2">
        <v>43130</v>
      </c>
      <c r="BN158" s="2">
        <v>42252</v>
      </c>
      <c r="BO158" s="2">
        <v>42443</v>
      </c>
      <c r="BP158" s="2">
        <v>42886</v>
      </c>
      <c r="BQ158" s="2">
        <v>43289</v>
      </c>
      <c r="BR158" s="2">
        <v>43641</v>
      </c>
      <c r="BS158" s="2">
        <v>43937</v>
      </c>
      <c r="BT158" s="2">
        <v>44177</v>
      </c>
      <c r="BU158" s="2">
        <v>44402</v>
      </c>
      <c r="BV158" s="2">
        <v>44632</v>
      </c>
      <c r="BW158" s="2">
        <v>44891</v>
      </c>
      <c r="BX158" s="2">
        <v>45178</v>
      </c>
      <c r="BY158" s="2">
        <v>45539</v>
      </c>
      <c r="BZ158" s="2">
        <v>46009</v>
      </c>
      <c r="CA158" s="2">
        <v>46571</v>
      </c>
      <c r="CB158" s="2">
        <v>46660</v>
      </c>
      <c r="CC158" s="2">
        <v>46835</v>
      </c>
      <c r="CD158" s="2">
        <v>47062</v>
      </c>
    </row>
    <row r="159" spans="1:82" x14ac:dyDescent="0.25">
      <c r="A159" s="2" t="str">
        <f>"38 jaar"</f>
        <v>38 jaar</v>
      </c>
      <c r="B159" s="2">
        <v>43673</v>
      </c>
      <c r="C159" s="2">
        <v>43499</v>
      </c>
      <c r="D159" s="2">
        <v>44526</v>
      </c>
      <c r="E159" s="2">
        <v>45363</v>
      </c>
      <c r="F159" s="2">
        <v>45821</v>
      </c>
      <c r="G159" s="2">
        <v>47125</v>
      </c>
      <c r="H159" s="2">
        <v>47769</v>
      </c>
      <c r="I159" s="2">
        <v>48438</v>
      </c>
      <c r="J159" s="2">
        <v>47763</v>
      </c>
      <c r="K159" s="2">
        <v>48648</v>
      </c>
      <c r="L159" s="2">
        <v>48995</v>
      </c>
      <c r="M159" s="2">
        <v>49636</v>
      </c>
      <c r="N159" s="2">
        <v>50247</v>
      </c>
      <c r="O159" s="2">
        <v>48401</v>
      </c>
      <c r="P159" s="2">
        <v>47112</v>
      </c>
      <c r="Q159" s="2">
        <v>45786</v>
      </c>
      <c r="R159" s="2">
        <v>44768</v>
      </c>
      <c r="S159" s="2">
        <v>44706</v>
      </c>
      <c r="T159" s="2">
        <v>45044</v>
      </c>
      <c r="U159" s="2">
        <v>43872</v>
      </c>
      <c r="V159" s="2">
        <v>42691</v>
      </c>
      <c r="W159" s="2">
        <v>41193</v>
      </c>
      <c r="X159" s="2">
        <v>40189</v>
      </c>
      <c r="Y159" s="2">
        <v>39031</v>
      </c>
      <c r="Z159" s="2">
        <v>40164</v>
      </c>
      <c r="AA159" s="2">
        <v>40985</v>
      </c>
      <c r="AB159" s="2">
        <v>41868</v>
      </c>
      <c r="AC159" s="2">
        <v>43140</v>
      </c>
      <c r="AD159" s="2">
        <v>43123</v>
      </c>
      <c r="AE159" s="2">
        <v>43600</v>
      </c>
      <c r="AF159" s="2">
        <v>42754</v>
      </c>
      <c r="AG159" s="2">
        <v>42035</v>
      </c>
      <c r="AH159" s="2">
        <v>41359</v>
      </c>
      <c r="AI159" s="2">
        <v>40731</v>
      </c>
      <c r="AJ159" s="2">
        <v>41856</v>
      </c>
      <c r="AK159" s="2">
        <v>41978</v>
      </c>
      <c r="AL159" s="2">
        <v>42262</v>
      </c>
      <c r="AM159" s="2">
        <v>42834</v>
      </c>
      <c r="AN159" s="2">
        <v>43895</v>
      </c>
      <c r="AO159" s="2">
        <v>44553</v>
      </c>
      <c r="AP159" s="2">
        <v>44112</v>
      </c>
      <c r="AQ159" s="2">
        <v>43035</v>
      </c>
      <c r="AR159" s="2">
        <v>41955</v>
      </c>
      <c r="AS159" s="2">
        <v>41639</v>
      </c>
      <c r="AT159" s="2">
        <v>41540</v>
      </c>
      <c r="AU159" s="2">
        <v>41617</v>
      </c>
      <c r="AV159" s="2">
        <v>41115</v>
      </c>
      <c r="AW159" s="2">
        <v>40434</v>
      </c>
      <c r="AX159" s="2">
        <v>40877</v>
      </c>
      <c r="AY159" s="2">
        <v>40183</v>
      </c>
      <c r="AZ159" s="2">
        <v>40151</v>
      </c>
      <c r="BA159" s="2">
        <v>40397</v>
      </c>
      <c r="BB159" s="2">
        <v>41808</v>
      </c>
      <c r="BC159" s="2">
        <v>42604</v>
      </c>
      <c r="BD159" s="2">
        <v>43447</v>
      </c>
      <c r="BE159" s="2">
        <v>43850</v>
      </c>
      <c r="BF159" s="2">
        <v>45363</v>
      </c>
      <c r="BG159" s="2">
        <v>45107</v>
      </c>
      <c r="BH159" s="2">
        <v>45431</v>
      </c>
      <c r="BI159" s="2">
        <v>45155</v>
      </c>
      <c r="BJ159" s="2">
        <v>44644</v>
      </c>
      <c r="BK159" s="2">
        <v>44036</v>
      </c>
      <c r="BL159" s="2">
        <v>44091</v>
      </c>
      <c r="BM159" s="2">
        <v>43222</v>
      </c>
      <c r="BN159" s="2">
        <v>43277</v>
      </c>
      <c r="BO159" s="2">
        <v>42397</v>
      </c>
      <c r="BP159" s="2">
        <v>42589</v>
      </c>
      <c r="BQ159" s="2">
        <v>43028</v>
      </c>
      <c r="BR159" s="2">
        <v>43429</v>
      </c>
      <c r="BS159" s="2">
        <v>43782</v>
      </c>
      <c r="BT159" s="2">
        <v>44078</v>
      </c>
      <c r="BU159" s="2">
        <v>44314</v>
      </c>
      <c r="BV159" s="2">
        <v>44540</v>
      </c>
      <c r="BW159" s="2">
        <v>44768</v>
      </c>
      <c r="BX159" s="2">
        <v>45025</v>
      </c>
      <c r="BY159" s="2">
        <v>45310</v>
      </c>
      <c r="BZ159" s="2">
        <v>45675</v>
      </c>
      <c r="CA159" s="2">
        <v>46147</v>
      </c>
      <c r="CB159" s="2">
        <v>46710</v>
      </c>
      <c r="CC159" s="2">
        <v>46800</v>
      </c>
      <c r="CD159" s="2">
        <v>46975</v>
      </c>
    </row>
    <row r="160" spans="1:82" x14ac:dyDescent="0.25">
      <c r="A160" s="2" t="str">
        <f>"39 jaar"</f>
        <v>39 jaar</v>
      </c>
      <c r="B160" s="2">
        <v>41659</v>
      </c>
      <c r="C160" s="2">
        <v>43635</v>
      </c>
      <c r="D160" s="2">
        <v>43561</v>
      </c>
      <c r="E160" s="2">
        <v>44543</v>
      </c>
      <c r="F160" s="2">
        <v>45298</v>
      </c>
      <c r="G160" s="2">
        <v>45758</v>
      </c>
      <c r="H160" s="2">
        <v>47071</v>
      </c>
      <c r="I160" s="2">
        <v>47669</v>
      </c>
      <c r="J160" s="2">
        <v>48452</v>
      </c>
      <c r="K160" s="2">
        <v>47748</v>
      </c>
      <c r="L160" s="2">
        <v>48569</v>
      </c>
      <c r="M160" s="2">
        <v>49072</v>
      </c>
      <c r="N160" s="2">
        <v>49818</v>
      </c>
      <c r="O160" s="2">
        <v>50367</v>
      </c>
      <c r="P160" s="2">
        <v>48524</v>
      </c>
      <c r="Q160" s="2">
        <v>47349</v>
      </c>
      <c r="R160" s="2">
        <v>46010</v>
      </c>
      <c r="S160" s="2">
        <v>45133</v>
      </c>
      <c r="T160" s="2">
        <v>45064</v>
      </c>
      <c r="U160" s="2">
        <v>45227</v>
      </c>
      <c r="V160" s="2">
        <v>44290</v>
      </c>
      <c r="W160" s="2">
        <v>42976</v>
      </c>
      <c r="X160" s="2">
        <v>41420</v>
      </c>
      <c r="Y160" s="2">
        <v>40239</v>
      </c>
      <c r="Z160" s="2">
        <v>39243</v>
      </c>
      <c r="AA160" s="2">
        <v>40400</v>
      </c>
      <c r="AB160" s="2">
        <v>41237</v>
      </c>
      <c r="AC160" s="2">
        <v>42166</v>
      </c>
      <c r="AD160" s="2">
        <v>43382</v>
      </c>
      <c r="AE160" s="2">
        <v>43363</v>
      </c>
      <c r="AF160" s="2">
        <v>43831</v>
      </c>
      <c r="AG160" s="2">
        <v>42961</v>
      </c>
      <c r="AH160" s="2">
        <v>42212</v>
      </c>
      <c r="AI160" s="2">
        <v>41507</v>
      </c>
      <c r="AJ160" s="2">
        <v>40866</v>
      </c>
      <c r="AK160" s="2">
        <v>41969</v>
      </c>
      <c r="AL160" s="2">
        <v>42080</v>
      </c>
      <c r="AM160" s="2">
        <v>42366</v>
      </c>
      <c r="AN160" s="2">
        <v>42935</v>
      </c>
      <c r="AO160" s="2">
        <v>44006</v>
      </c>
      <c r="AP160" s="2">
        <v>44667</v>
      </c>
      <c r="AQ160" s="2">
        <v>44220</v>
      </c>
      <c r="AR160" s="2">
        <v>43159</v>
      </c>
      <c r="AS160" s="2">
        <v>42082</v>
      </c>
      <c r="AT160" s="2">
        <v>41770</v>
      </c>
      <c r="AU160" s="2">
        <v>41679</v>
      </c>
      <c r="AV160" s="2">
        <v>41759</v>
      </c>
      <c r="AW160" s="2">
        <v>41258</v>
      </c>
      <c r="AX160" s="2">
        <v>40577</v>
      </c>
      <c r="AY160" s="2">
        <v>41017</v>
      </c>
      <c r="AZ160" s="2">
        <v>40331</v>
      </c>
      <c r="BA160" s="2">
        <v>40302</v>
      </c>
      <c r="BB160" s="2">
        <v>40550</v>
      </c>
      <c r="BC160" s="2">
        <v>41963</v>
      </c>
      <c r="BD160" s="2">
        <v>42757</v>
      </c>
      <c r="BE160" s="2">
        <v>43598</v>
      </c>
      <c r="BF160" s="2">
        <v>44007</v>
      </c>
      <c r="BG160" s="2">
        <v>45514</v>
      </c>
      <c r="BH160" s="2">
        <v>45265</v>
      </c>
      <c r="BI160" s="2">
        <v>45596</v>
      </c>
      <c r="BJ160" s="2">
        <v>45307</v>
      </c>
      <c r="BK160" s="2">
        <v>44799</v>
      </c>
      <c r="BL160" s="2">
        <v>44192</v>
      </c>
      <c r="BM160" s="2">
        <v>44248</v>
      </c>
      <c r="BN160" s="2">
        <v>43382</v>
      </c>
      <c r="BO160" s="2">
        <v>43437</v>
      </c>
      <c r="BP160" s="2">
        <v>42555</v>
      </c>
      <c r="BQ160" s="2">
        <v>42746</v>
      </c>
      <c r="BR160" s="2">
        <v>43190</v>
      </c>
      <c r="BS160" s="2">
        <v>43590</v>
      </c>
      <c r="BT160" s="2">
        <v>43945</v>
      </c>
      <c r="BU160" s="2">
        <v>44239</v>
      </c>
      <c r="BV160" s="2">
        <v>44476</v>
      </c>
      <c r="BW160" s="2">
        <v>44703</v>
      </c>
      <c r="BX160" s="2">
        <v>44927</v>
      </c>
      <c r="BY160" s="2">
        <v>45186</v>
      </c>
      <c r="BZ160" s="2">
        <v>45472</v>
      </c>
      <c r="CA160" s="2">
        <v>45836</v>
      </c>
      <c r="CB160" s="2">
        <v>46310</v>
      </c>
      <c r="CC160" s="2">
        <v>46874</v>
      </c>
      <c r="CD160" s="2">
        <v>46964</v>
      </c>
    </row>
    <row r="161" spans="1:82" x14ac:dyDescent="0.25">
      <c r="A161" s="2" t="str">
        <f>"40 jaar"</f>
        <v>40 jaar</v>
      </c>
      <c r="B161" s="2">
        <v>41232</v>
      </c>
      <c r="C161" s="2">
        <v>41621</v>
      </c>
      <c r="D161" s="2">
        <v>43632</v>
      </c>
      <c r="E161" s="2">
        <v>43546</v>
      </c>
      <c r="F161" s="2">
        <v>44481</v>
      </c>
      <c r="G161" s="2">
        <v>45244</v>
      </c>
      <c r="H161" s="2">
        <v>45744</v>
      </c>
      <c r="I161" s="2">
        <v>47008</v>
      </c>
      <c r="J161" s="2">
        <v>47632</v>
      </c>
      <c r="K161" s="2">
        <v>48387</v>
      </c>
      <c r="L161" s="2">
        <v>47695</v>
      </c>
      <c r="M161" s="2">
        <v>48615</v>
      </c>
      <c r="N161" s="2">
        <v>49209</v>
      </c>
      <c r="O161" s="2">
        <v>49876</v>
      </c>
      <c r="P161" s="2">
        <v>50451</v>
      </c>
      <c r="Q161" s="2">
        <v>48696</v>
      </c>
      <c r="R161" s="2">
        <v>47530</v>
      </c>
      <c r="S161" s="2">
        <v>46329</v>
      </c>
      <c r="T161" s="2">
        <v>45390</v>
      </c>
      <c r="U161" s="2">
        <v>45191</v>
      </c>
      <c r="V161" s="2">
        <v>45611</v>
      </c>
      <c r="W161" s="2">
        <v>44501</v>
      </c>
      <c r="X161" s="2">
        <v>43157</v>
      </c>
      <c r="Y161" s="2">
        <v>41518</v>
      </c>
      <c r="Z161" s="2">
        <v>40434</v>
      </c>
      <c r="AA161" s="2">
        <v>39495</v>
      </c>
      <c r="AB161" s="2">
        <v>40663</v>
      </c>
      <c r="AC161" s="2">
        <v>41508</v>
      </c>
      <c r="AD161" s="2">
        <v>42401</v>
      </c>
      <c r="AE161" s="2">
        <v>43603</v>
      </c>
      <c r="AF161" s="2">
        <v>43575</v>
      </c>
      <c r="AG161" s="2">
        <v>44025</v>
      </c>
      <c r="AH161" s="2">
        <v>43124</v>
      </c>
      <c r="AI161" s="2">
        <v>42348</v>
      </c>
      <c r="AJ161" s="2">
        <v>41627</v>
      </c>
      <c r="AK161" s="2">
        <v>40960</v>
      </c>
      <c r="AL161" s="2">
        <v>42050</v>
      </c>
      <c r="AM161" s="2">
        <v>42169</v>
      </c>
      <c r="AN161" s="2">
        <v>42448</v>
      </c>
      <c r="AO161" s="2">
        <v>43018</v>
      </c>
      <c r="AP161" s="2">
        <v>44093</v>
      </c>
      <c r="AQ161" s="2">
        <v>44755</v>
      </c>
      <c r="AR161" s="2">
        <v>44315</v>
      </c>
      <c r="AS161" s="2">
        <v>43272</v>
      </c>
      <c r="AT161" s="2">
        <v>42194</v>
      </c>
      <c r="AU161" s="2">
        <v>41889</v>
      </c>
      <c r="AV161" s="2">
        <v>41797</v>
      </c>
      <c r="AW161" s="2">
        <v>41885</v>
      </c>
      <c r="AX161" s="2">
        <v>41388</v>
      </c>
      <c r="AY161" s="2">
        <v>40705</v>
      </c>
      <c r="AZ161" s="2">
        <v>41143</v>
      </c>
      <c r="BA161" s="2">
        <v>40459</v>
      </c>
      <c r="BB161" s="2">
        <v>40430</v>
      </c>
      <c r="BC161" s="2">
        <v>40681</v>
      </c>
      <c r="BD161" s="2">
        <v>42093</v>
      </c>
      <c r="BE161" s="2">
        <v>42891</v>
      </c>
      <c r="BF161" s="2">
        <v>43729</v>
      </c>
      <c r="BG161" s="2">
        <v>44139</v>
      </c>
      <c r="BH161" s="2">
        <v>45647</v>
      </c>
      <c r="BI161" s="2">
        <v>45395</v>
      </c>
      <c r="BJ161" s="2">
        <v>45729</v>
      </c>
      <c r="BK161" s="2">
        <v>45440</v>
      </c>
      <c r="BL161" s="2">
        <v>44935</v>
      </c>
      <c r="BM161" s="2">
        <v>44328</v>
      </c>
      <c r="BN161" s="2">
        <v>44378</v>
      </c>
      <c r="BO161" s="2">
        <v>43513</v>
      </c>
      <c r="BP161" s="2">
        <v>43570</v>
      </c>
      <c r="BQ161" s="2">
        <v>42682</v>
      </c>
      <c r="BR161" s="2">
        <v>42874</v>
      </c>
      <c r="BS161" s="2">
        <v>43318</v>
      </c>
      <c r="BT161" s="2">
        <v>43716</v>
      </c>
      <c r="BU161" s="2">
        <v>44071</v>
      </c>
      <c r="BV161" s="2">
        <v>44367</v>
      </c>
      <c r="BW161" s="2">
        <v>44603</v>
      </c>
      <c r="BX161" s="2">
        <v>44832</v>
      </c>
      <c r="BY161" s="2">
        <v>45055</v>
      </c>
      <c r="BZ161" s="2">
        <v>45317</v>
      </c>
      <c r="CA161" s="2">
        <v>45606</v>
      </c>
      <c r="CB161" s="2">
        <v>45969</v>
      </c>
      <c r="CC161" s="2">
        <v>46444</v>
      </c>
      <c r="CD161" s="2">
        <v>47013</v>
      </c>
    </row>
    <row r="162" spans="1:82" x14ac:dyDescent="0.25">
      <c r="A162" s="2" t="str">
        <f>"41 jaar"</f>
        <v>41 jaar</v>
      </c>
      <c r="B162" s="2">
        <v>41666</v>
      </c>
      <c r="C162" s="2">
        <v>41192</v>
      </c>
      <c r="D162" s="2">
        <v>41634</v>
      </c>
      <c r="E162" s="2">
        <v>43572</v>
      </c>
      <c r="F162" s="2">
        <v>43420</v>
      </c>
      <c r="G162" s="2">
        <v>44406</v>
      </c>
      <c r="H162" s="2">
        <v>45179</v>
      </c>
      <c r="I162" s="2">
        <v>45622</v>
      </c>
      <c r="J162" s="2">
        <v>46921</v>
      </c>
      <c r="K162" s="2">
        <v>47557</v>
      </c>
      <c r="L162" s="2">
        <v>48265</v>
      </c>
      <c r="M162" s="2">
        <v>47690</v>
      </c>
      <c r="N162" s="2">
        <v>48671</v>
      </c>
      <c r="O162" s="2">
        <v>49210</v>
      </c>
      <c r="P162" s="2">
        <v>49933</v>
      </c>
      <c r="Q162" s="2">
        <v>50598</v>
      </c>
      <c r="R162" s="2">
        <v>48924</v>
      </c>
      <c r="S162" s="2">
        <v>47839</v>
      </c>
      <c r="T162" s="2">
        <v>46529</v>
      </c>
      <c r="U162" s="2">
        <v>45579</v>
      </c>
      <c r="V162" s="2">
        <v>45462</v>
      </c>
      <c r="W162" s="2">
        <v>45905</v>
      </c>
      <c r="X162" s="2">
        <v>44595</v>
      </c>
      <c r="Y162" s="2">
        <v>43253</v>
      </c>
      <c r="Z162" s="2">
        <v>41615</v>
      </c>
      <c r="AA162" s="2">
        <v>40645</v>
      </c>
      <c r="AB162" s="2">
        <v>39674</v>
      </c>
      <c r="AC162" s="2">
        <v>40882</v>
      </c>
      <c r="AD162" s="2">
        <v>41683</v>
      </c>
      <c r="AE162" s="2">
        <v>42573</v>
      </c>
      <c r="AF162" s="2">
        <v>43760</v>
      </c>
      <c r="AG162" s="2">
        <v>43710</v>
      </c>
      <c r="AH162" s="2">
        <v>44131</v>
      </c>
      <c r="AI162" s="2">
        <v>43208</v>
      </c>
      <c r="AJ162" s="2">
        <v>42418</v>
      </c>
      <c r="AK162" s="2">
        <v>41675</v>
      </c>
      <c r="AL162" s="2">
        <v>40997</v>
      </c>
      <c r="AM162" s="2">
        <v>42087</v>
      </c>
      <c r="AN162" s="2">
        <v>42207</v>
      </c>
      <c r="AO162" s="2">
        <v>42481</v>
      </c>
      <c r="AP162" s="2">
        <v>43057</v>
      </c>
      <c r="AQ162" s="2">
        <v>44143</v>
      </c>
      <c r="AR162" s="2">
        <v>44809</v>
      </c>
      <c r="AS162" s="2">
        <v>44374</v>
      </c>
      <c r="AT162" s="2">
        <v>43336</v>
      </c>
      <c r="AU162" s="2">
        <v>42254</v>
      </c>
      <c r="AV162" s="2">
        <v>41953</v>
      </c>
      <c r="AW162" s="2">
        <v>41861</v>
      </c>
      <c r="AX162" s="2">
        <v>41953</v>
      </c>
      <c r="AY162" s="2">
        <v>41458</v>
      </c>
      <c r="AZ162" s="2">
        <v>40777</v>
      </c>
      <c r="BA162" s="2">
        <v>41219</v>
      </c>
      <c r="BB162" s="2">
        <v>40533</v>
      </c>
      <c r="BC162" s="2">
        <v>40505</v>
      </c>
      <c r="BD162" s="2">
        <v>40760</v>
      </c>
      <c r="BE162" s="2">
        <v>42168</v>
      </c>
      <c r="BF162" s="2">
        <v>42971</v>
      </c>
      <c r="BG162" s="2">
        <v>43810</v>
      </c>
      <c r="BH162" s="2">
        <v>44216</v>
      </c>
      <c r="BI162" s="2">
        <v>45720</v>
      </c>
      <c r="BJ162" s="2">
        <v>45474</v>
      </c>
      <c r="BK162" s="2">
        <v>45810</v>
      </c>
      <c r="BL162" s="2">
        <v>45517</v>
      </c>
      <c r="BM162" s="2">
        <v>45009</v>
      </c>
      <c r="BN162" s="2">
        <v>44407</v>
      </c>
      <c r="BO162" s="2">
        <v>44454</v>
      </c>
      <c r="BP162" s="2">
        <v>43593</v>
      </c>
      <c r="BQ162" s="2">
        <v>43648</v>
      </c>
      <c r="BR162" s="2">
        <v>42755</v>
      </c>
      <c r="BS162" s="2">
        <v>42949</v>
      </c>
      <c r="BT162" s="2">
        <v>43396</v>
      </c>
      <c r="BU162" s="2">
        <v>43795</v>
      </c>
      <c r="BV162" s="2">
        <v>44148</v>
      </c>
      <c r="BW162" s="2">
        <v>44448</v>
      </c>
      <c r="BX162" s="2">
        <v>44682</v>
      </c>
      <c r="BY162" s="2">
        <v>44914</v>
      </c>
      <c r="BZ162" s="2">
        <v>45136</v>
      </c>
      <c r="CA162" s="2">
        <v>45396</v>
      </c>
      <c r="CB162" s="2">
        <v>45686</v>
      </c>
      <c r="CC162" s="2">
        <v>46046</v>
      </c>
      <c r="CD162" s="2">
        <v>46522</v>
      </c>
    </row>
    <row r="163" spans="1:82" x14ac:dyDescent="0.25">
      <c r="A163" s="2" t="str">
        <f>"42 jaar"</f>
        <v>42 jaar</v>
      </c>
      <c r="B163" s="2">
        <v>41466</v>
      </c>
      <c r="C163" s="2">
        <v>41589</v>
      </c>
      <c r="D163" s="2">
        <v>41196</v>
      </c>
      <c r="E163" s="2">
        <v>41539</v>
      </c>
      <c r="F163" s="2">
        <v>43488</v>
      </c>
      <c r="G163" s="2">
        <v>43306</v>
      </c>
      <c r="H163" s="2">
        <v>44321</v>
      </c>
      <c r="I163" s="2">
        <v>45058</v>
      </c>
      <c r="J163" s="2">
        <v>45535</v>
      </c>
      <c r="K163" s="2">
        <v>46826</v>
      </c>
      <c r="L163" s="2">
        <v>47472</v>
      </c>
      <c r="M163" s="2">
        <v>48320</v>
      </c>
      <c r="N163" s="2">
        <v>47796</v>
      </c>
      <c r="O163" s="2">
        <v>48726</v>
      </c>
      <c r="P163" s="2">
        <v>49276</v>
      </c>
      <c r="Q163" s="2">
        <v>50066</v>
      </c>
      <c r="R163" s="2">
        <v>50704</v>
      </c>
      <c r="S163" s="2">
        <v>49157</v>
      </c>
      <c r="T163" s="2">
        <v>47955</v>
      </c>
      <c r="U163" s="2">
        <v>46669</v>
      </c>
      <c r="V163" s="2">
        <v>45880</v>
      </c>
      <c r="W163" s="2">
        <v>45665</v>
      </c>
      <c r="X163" s="2">
        <v>45997</v>
      </c>
      <c r="Y163" s="2">
        <v>44642</v>
      </c>
      <c r="Z163" s="2">
        <v>43371</v>
      </c>
      <c r="AA163" s="2">
        <v>41841</v>
      </c>
      <c r="AB163" s="2">
        <v>40826</v>
      </c>
      <c r="AC163" s="2">
        <v>39802</v>
      </c>
      <c r="AD163" s="2">
        <v>41028</v>
      </c>
      <c r="AE163" s="2">
        <v>41819</v>
      </c>
      <c r="AF163" s="2">
        <v>42705</v>
      </c>
      <c r="AG163" s="2">
        <v>43858</v>
      </c>
      <c r="AH163" s="2">
        <v>43783</v>
      </c>
      <c r="AI163" s="2">
        <v>44184</v>
      </c>
      <c r="AJ163" s="2">
        <v>43245</v>
      </c>
      <c r="AK163" s="2">
        <v>42438</v>
      </c>
      <c r="AL163" s="2">
        <v>41680</v>
      </c>
      <c r="AM163" s="2">
        <v>41000</v>
      </c>
      <c r="AN163" s="2">
        <v>42098</v>
      </c>
      <c r="AO163" s="2">
        <v>42213</v>
      </c>
      <c r="AP163" s="2">
        <v>42486</v>
      </c>
      <c r="AQ163" s="2">
        <v>43072</v>
      </c>
      <c r="AR163" s="2">
        <v>44163</v>
      </c>
      <c r="AS163" s="2">
        <v>44832</v>
      </c>
      <c r="AT163" s="2">
        <v>44405</v>
      </c>
      <c r="AU163" s="2">
        <v>43377</v>
      </c>
      <c r="AV163" s="2">
        <v>42296</v>
      </c>
      <c r="AW163" s="2">
        <v>41991</v>
      </c>
      <c r="AX163" s="2">
        <v>41904</v>
      </c>
      <c r="AY163" s="2">
        <v>41997</v>
      </c>
      <c r="AZ163" s="2">
        <v>41503</v>
      </c>
      <c r="BA163" s="2">
        <v>40822</v>
      </c>
      <c r="BB163" s="2">
        <v>41263</v>
      </c>
      <c r="BC163" s="2">
        <v>40582</v>
      </c>
      <c r="BD163" s="2">
        <v>40553</v>
      </c>
      <c r="BE163" s="2">
        <v>40813</v>
      </c>
      <c r="BF163" s="2">
        <v>42219</v>
      </c>
      <c r="BG163" s="2">
        <v>43024</v>
      </c>
      <c r="BH163" s="2">
        <v>43863</v>
      </c>
      <c r="BI163" s="2">
        <v>44266</v>
      </c>
      <c r="BJ163" s="2">
        <v>45767</v>
      </c>
      <c r="BK163" s="2">
        <v>45526</v>
      </c>
      <c r="BL163" s="2">
        <v>45856</v>
      </c>
      <c r="BM163" s="2">
        <v>45565</v>
      </c>
      <c r="BN163" s="2">
        <v>45057</v>
      </c>
      <c r="BO163" s="2">
        <v>44457</v>
      </c>
      <c r="BP163" s="2">
        <v>44506</v>
      </c>
      <c r="BQ163" s="2">
        <v>43647</v>
      </c>
      <c r="BR163" s="2">
        <v>43700</v>
      </c>
      <c r="BS163" s="2">
        <v>42805</v>
      </c>
      <c r="BT163" s="2">
        <v>42998</v>
      </c>
      <c r="BU163" s="2">
        <v>43445</v>
      </c>
      <c r="BV163" s="2">
        <v>43845</v>
      </c>
      <c r="BW163" s="2">
        <v>44201</v>
      </c>
      <c r="BX163" s="2">
        <v>44499</v>
      </c>
      <c r="BY163" s="2">
        <v>44734</v>
      </c>
      <c r="BZ163" s="2">
        <v>44966</v>
      </c>
      <c r="CA163" s="2">
        <v>45187</v>
      </c>
      <c r="CB163" s="2">
        <v>45451</v>
      </c>
      <c r="CC163" s="2">
        <v>45740</v>
      </c>
      <c r="CD163" s="2">
        <v>46104</v>
      </c>
    </row>
    <row r="164" spans="1:82" x14ac:dyDescent="0.25">
      <c r="A164" s="2" t="str">
        <f>"43 jaar"</f>
        <v>43 jaar</v>
      </c>
      <c r="B164" s="2">
        <v>41250</v>
      </c>
      <c r="C164" s="2">
        <v>41437</v>
      </c>
      <c r="D164" s="2">
        <v>41552</v>
      </c>
      <c r="E164" s="2">
        <v>41136</v>
      </c>
      <c r="F164" s="2">
        <v>41453</v>
      </c>
      <c r="G164" s="2">
        <v>43320</v>
      </c>
      <c r="H164" s="2">
        <v>43203</v>
      </c>
      <c r="I164" s="2">
        <v>44206</v>
      </c>
      <c r="J164" s="2">
        <v>44996</v>
      </c>
      <c r="K164" s="2">
        <v>45516</v>
      </c>
      <c r="L164" s="2">
        <v>46788</v>
      </c>
      <c r="M164" s="2">
        <v>47492</v>
      </c>
      <c r="N164" s="2">
        <v>48333</v>
      </c>
      <c r="O164" s="2">
        <v>47792</v>
      </c>
      <c r="P164" s="2">
        <v>48761</v>
      </c>
      <c r="Q164" s="2">
        <v>49367</v>
      </c>
      <c r="R164" s="2">
        <v>50211</v>
      </c>
      <c r="S164" s="2">
        <v>50866</v>
      </c>
      <c r="T164" s="2">
        <v>49320</v>
      </c>
      <c r="U164" s="2">
        <v>48101</v>
      </c>
      <c r="V164" s="2">
        <v>46962</v>
      </c>
      <c r="W164" s="2">
        <v>46010</v>
      </c>
      <c r="X164" s="2">
        <v>45752</v>
      </c>
      <c r="Y164" s="2">
        <v>46024</v>
      </c>
      <c r="Z164" s="2">
        <v>44721</v>
      </c>
      <c r="AA164" s="2">
        <v>43507</v>
      </c>
      <c r="AB164" s="2">
        <v>41988</v>
      </c>
      <c r="AC164" s="2">
        <v>40996</v>
      </c>
      <c r="AD164" s="2">
        <v>39955</v>
      </c>
      <c r="AE164" s="2">
        <v>41172</v>
      </c>
      <c r="AF164" s="2">
        <v>41959</v>
      </c>
      <c r="AG164" s="2">
        <v>42821</v>
      </c>
      <c r="AH164" s="2">
        <v>43953</v>
      </c>
      <c r="AI164" s="2">
        <v>43850</v>
      </c>
      <c r="AJ164" s="2">
        <v>44242</v>
      </c>
      <c r="AK164" s="2">
        <v>43286</v>
      </c>
      <c r="AL164" s="2">
        <v>42464</v>
      </c>
      <c r="AM164" s="2">
        <v>41708</v>
      </c>
      <c r="AN164" s="2">
        <v>41026</v>
      </c>
      <c r="AO164" s="2">
        <v>42130</v>
      </c>
      <c r="AP164" s="2">
        <v>42248</v>
      </c>
      <c r="AQ164" s="2">
        <v>42523</v>
      </c>
      <c r="AR164" s="2">
        <v>43114</v>
      </c>
      <c r="AS164" s="2">
        <v>44207</v>
      </c>
      <c r="AT164" s="2">
        <v>44882</v>
      </c>
      <c r="AU164" s="2">
        <v>44462</v>
      </c>
      <c r="AV164" s="2">
        <v>43442</v>
      </c>
      <c r="AW164" s="2">
        <v>42355</v>
      </c>
      <c r="AX164" s="2">
        <v>42054</v>
      </c>
      <c r="AY164" s="2">
        <v>41971</v>
      </c>
      <c r="AZ164" s="2">
        <v>42061</v>
      </c>
      <c r="BA164" s="2">
        <v>41569</v>
      </c>
      <c r="BB164" s="2">
        <v>40888</v>
      </c>
      <c r="BC164" s="2">
        <v>41328</v>
      </c>
      <c r="BD164" s="2">
        <v>40652</v>
      </c>
      <c r="BE164" s="2">
        <v>40623</v>
      </c>
      <c r="BF164" s="2">
        <v>40885</v>
      </c>
      <c r="BG164" s="2">
        <v>42292</v>
      </c>
      <c r="BH164" s="2">
        <v>43092</v>
      </c>
      <c r="BI164" s="2">
        <v>43934</v>
      </c>
      <c r="BJ164" s="2">
        <v>44335</v>
      </c>
      <c r="BK164" s="2">
        <v>45838</v>
      </c>
      <c r="BL164" s="2">
        <v>45601</v>
      </c>
      <c r="BM164" s="2">
        <v>45934</v>
      </c>
      <c r="BN164" s="2">
        <v>45640</v>
      </c>
      <c r="BO164" s="2">
        <v>45134</v>
      </c>
      <c r="BP164" s="2">
        <v>44529</v>
      </c>
      <c r="BQ164" s="2">
        <v>44582</v>
      </c>
      <c r="BR164" s="2">
        <v>43724</v>
      </c>
      <c r="BS164" s="2">
        <v>43776</v>
      </c>
      <c r="BT164" s="2">
        <v>42884</v>
      </c>
      <c r="BU164" s="2">
        <v>43072</v>
      </c>
      <c r="BV164" s="2">
        <v>43521</v>
      </c>
      <c r="BW164" s="2">
        <v>43917</v>
      </c>
      <c r="BX164" s="2">
        <v>44274</v>
      </c>
      <c r="BY164" s="2">
        <v>44570</v>
      </c>
      <c r="BZ164" s="2">
        <v>44804</v>
      </c>
      <c r="CA164" s="2">
        <v>45040</v>
      </c>
      <c r="CB164" s="2">
        <v>45259</v>
      </c>
      <c r="CC164" s="2">
        <v>45524</v>
      </c>
      <c r="CD164" s="2">
        <v>45816</v>
      </c>
    </row>
    <row r="165" spans="1:82" x14ac:dyDescent="0.25">
      <c r="A165" s="2" t="str">
        <f>"44 jaar"</f>
        <v>44 jaar</v>
      </c>
      <c r="B165" s="2">
        <v>42297</v>
      </c>
      <c r="C165" s="2">
        <v>41168</v>
      </c>
      <c r="D165" s="2">
        <v>41411</v>
      </c>
      <c r="E165" s="2">
        <v>41478</v>
      </c>
      <c r="F165" s="2">
        <v>41027</v>
      </c>
      <c r="G165" s="2">
        <v>41324</v>
      </c>
      <c r="H165" s="2">
        <v>43251</v>
      </c>
      <c r="I165" s="2">
        <v>43105</v>
      </c>
      <c r="J165" s="2">
        <v>44108</v>
      </c>
      <c r="K165" s="2">
        <v>44851</v>
      </c>
      <c r="L165" s="2">
        <v>45443</v>
      </c>
      <c r="M165" s="2">
        <v>46721</v>
      </c>
      <c r="N165" s="2">
        <v>47511</v>
      </c>
      <c r="O165" s="2">
        <v>48381</v>
      </c>
      <c r="P165" s="2">
        <v>47772</v>
      </c>
      <c r="Q165" s="2">
        <v>48784</v>
      </c>
      <c r="R165" s="2">
        <v>49421</v>
      </c>
      <c r="S165" s="2">
        <v>50399</v>
      </c>
      <c r="T165" s="2">
        <v>51025</v>
      </c>
      <c r="U165" s="2">
        <v>49487</v>
      </c>
      <c r="V165" s="2">
        <v>48318</v>
      </c>
      <c r="W165" s="2">
        <v>47076</v>
      </c>
      <c r="X165" s="2">
        <v>46024</v>
      </c>
      <c r="Y165" s="2">
        <v>45777</v>
      </c>
      <c r="Z165" s="2">
        <v>46050</v>
      </c>
      <c r="AA165" s="2">
        <v>44882</v>
      </c>
      <c r="AB165" s="2">
        <v>43617</v>
      </c>
      <c r="AC165" s="2">
        <v>42156</v>
      </c>
      <c r="AD165" s="2">
        <v>41112</v>
      </c>
      <c r="AE165" s="2">
        <v>40082</v>
      </c>
      <c r="AF165" s="2">
        <v>41287</v>
      </c>
      <c r="AG165" s="2">
        <v>42059</v>
      </c>
      <c r="AH165" s="2">
        <v>42894</v>
      </c>
      <c r="AI165" s="2">
        <v>44007</v>
      </c>
      <c r="AJ165" s="2">
        <v>43881</v>
      </c>
      <c r="AK165" s="2">
        <v>44269</v>
      </c>
      <c r="AL165" s="2">
        <v>43294</v>
      </c>
      <c r="AM165" s="2">
        <v>42469</v>
      </c>
      <c r="AN165" s="2">
        <v>41719</v>
      </c>
      <c r="AO165" s="2">
        <v>41037</v>
      </c>
      <c r="AP165" s="2">
        <v>42138</v>
      </c>
      <c r="AQ165" s="2">
        <v>42261</v>
      </c>
      <c r="AR165" s="2">
        <v>42546</v>
      </c>
      <c r="AS165" s="2">
        <v>43139</v>
      </c>
      <c r="AT165" s="2">
        <v>44234</v>
      </c>
      <c r="AU165" s="2">
        <v>44913</v>
      </c>
      <c r="AV165" s="2">
        <v>44496</v>
      </c>
      <c r="AW165" s="2">
        <v>43479</v>
      </c>
      <c r="AX165" s="2">
        <v>42392</v>
      </c>
      <c r="AY165" s="2">
        <v>42088</v>
      </c>
      <c r="AZ165" s="2">
        <v>42009</v>
      </c>
      <c r="BA165" s="2">
        <v>42098</v>
      </c>
      <c r="BB165" s="2">
        <v>41608</v>
      </c>
      <c r="BC165" s="2">
        <v>40928</v>
      </c>
      <c r="BD165" s="2">
        <v>41366</v>
      </c>
      <c r="BE165" s="2">
        <v>40689</v>
      </c>
      <c r="BF165" s="2">
        <v>40661</v>
      </c>
      <c r="BG165" s="2">
        <v>40926</v>
      </c>
      <c r="BH165" s="2">
        <v>42334</v>
      </c>
      <c r="BI165" s="2">
        <v>43130</v>
      </c>
      <c r="BJ165" s="2">
        <v>43974</v>
      </c>
      <c r="BK165" s="2">
        <v>44377</v>
      </c>
      <c r="BL165" s="2">
        <v>45877</v>
      </c>
      <c r="BM165" s="2">
        <v>45643</v>
      </c>
      <c r="BN165" s="2">
        <v>45974</v>
      </c>
      <c r="BO165" s="2">
        <v>45685</v>
      </c>
      <c r="BP165" s="2">
        <v>45179</v>
      </c>
      <c r="BQ165" s="2">
        <v>44574</v>
      </c>
      <c r="BR165" s="2">
        <v>44631</v>
      </c>
      <c r="BS165" s="2">
        <v>43767</v>
      </c>
      <c r="BT165" s="2">
        <v>43826</v>
      </c>
      <c r="BU165" s="2">
        <v>42936</v>
      </c>
      <c r="BV165" s="2">
        <v>43124</v>
      </c>
      <c r="BW165" s="2">
        <v>43569</v>
      </c>
      <c r="BX165" s="2">
        <v>43967</v>
      </c>
      <c r="BY165" s="2">
        <v>44318</v>
      </c>
      <c r="BZ165" s="2">
        <v>44617</v>
      </c>
      <c r="CA165" s="2">
        <v>44853</v>
      </c>
      <c r="CB165" s="2">
        <v>45089</v>
      </c>
      <c r="CC165" s="2">
        <v>45308</v>
      </c>
      <c r="CD165" s="2">
        <v>45571</v>
      </c>
    </row>
    <row r="166" spans="1:82" x14ac:dyDescent="0.25">
      <c r="A166" s="2" t="str">
        <f>"45 jaar"</f>
        <v>45 jaar</v>
      </c>
      <c r="B166" s="2">
        <v>37661</v>
      </c>
      <c r="C166" s="2">
        <v>42212</v>
      </c>
      <c r="D166" s="2">
        <v>41072</v>
      </c>
      <c r="E166" s="2">
        <v>41283</v>
      </c>
      <c r="F166" s="2">
        <v>41349</v>
      </c>
      <c r="G166" s="2">
        <v>40891</v>
      </c>
      <c r="H166" s="2">
        <v>41252</v>
      </c>
      <c r="I166" s="2">
        <v>43081</v>
      </c>
      <c r="J166" s="2">
        <v>43022</v>
      </c>
      <c r="K166" s="2">
        <v>44026</v>
      </c>
      <c r="L166" s="2">
        <v>44749</v>
      </c>
      <c r="M166" s="2">
        <v>45382</v>
      </c>
      <c r="N166" s="2">
        <v>46685</v>
      </c>
      <c r="O166" s="2">
        <v>47537</v>
      </c>
      <c r="P166" s="2">
        <v>48339</v>
      </c>
      <c r="Q166" s="2">
        <v>47841</v>
      </c>
      <c r="R166" s="2">
        <v>48804</v>
      </c>
      <c r="S166" s="2">
        <v>49593</v>
      </c>
      <c r="T166" s="2">
        <v>50447</v>
      </c>
      <c r="U166" s="2">
        <v>51013</v>
      </c>
      <c r="V166" s="2">
        <v>49649</v>
      </c>
      <c r="W166" s="2">
        <v>48381</v>
      </c>
      <c r="X166" s="2">
        <v>47061</v>
      </c>
      <c r="Y166" s="2">
        <v>46023</v>
      </c>
      <c r="Z166" s="2">
        <v>45866</v>
      </c>
      <c r="AA166" s="2">
        <v>46132</v>
      </c>
      <c r="AB166" s="2">
        <v>44929</v>
      </c>
      <c r="AC166" s="2">
        <v>43712</v>
      </c>
      <c r="AD166" s="2">
        <v>42262</v>
      </c>
      <c r="AE166" s="2">
        <v>41206</v>
      </c>
      <c r="AF166" s="2">
        <v>40191</v>
      </c>
      <c r="AG166" s="2">
        <v>41365</v>
      </c>
      <c r="AH166" s="2">
        <v>42116</v>
      </c>
      <c r="AI166" s="2">
        <v>42931</v>
      </c>
      <c r="AJ166" s="2">
        <v>44025</v>
      </c>
      <c r="AK166" s="2">
        <v>43881</v>
      </c>
      <c r="AL166" s="2">
        <v>44262</v>
      </c>
      <c r="AM166" s="2">
        <v>43285</v>
      </c>
      <c r="AN166" s="2">
        <v>42464</v>
      </c>
      <c r="AO166" s="2">
        <v>41714</v>
      </c>
      <c r="AP166" s="2">
        <v>41029</v>
      </c>
      <c r="AQ166" s="2">
        <v>42137</v>
      </c>
      <c r="AR166" s="2">
        <v>42267</v>
      </c>
      <c r="AS166" s="2">
        <v>42557</v>
      </c>
      <c r="AT166" s="2">
        <v>43153</v>
      </c>
      <c r="AU166" s="2">
        <v>44255</v>
      </c>
      <c r="AV166" s="2">
        <v>44932</v>
      </c>
      <c r="AW166" s="2">
        <v>44519</v>
      </c>
      <c r="AX166" s="2">
        <v>43505</v>
      </c>
      <c r="AY166" s="2">
        <v>42419</v>
      </c>
      <c r="AZ166" s="2">
        <v>42119</v>
      </c>
      <c r="BA166" s="2">
        <v>42040</v>
      </c>
      <c r="BB166" s="2">
        <v>42125</v>
      </c>
      <c r="BC166" s="2">
        <v>41638</v>
      </c>
      <c r="BD166" s="2">
        <v>40959</v>
      </c>
      <c r="BE166" s="2">
        <v>41397</v>
      </c>
      <c r="BF166" s="2">
        <v>40718</v>
      </c>
      <c r="BG166" s="2">
        <v>40690</v>
      </c>
      <c r="BH166" s="2">
        <v>40953</v>
      </c>
      <c r="BI166" s="2">
        <v>42365</v>
      </c>
      <c r="BJ166" s="2">
        <v>43165</v>
      </c>
      <c r="BK166" s="2">
        <v>44010</v>
      </c>
      <c r="BL166" s="2">
        <v>44412</v>
      </c>
      <c r="BM166" s="2">
        <v>45912</v>
      </c>
      <c r="BN166" s="2">
        <v>45677</v>
      </c>
      <c r="BO166" s="2">
        <v>46007</v>
      </c>
      <c r="BP166" s="2">
        <v>45719</v>
      </c>
      <c r="BQ166" s="2">
        <v>45214</v>
      </c>
      <c r="BR166" s="2">
        <v>44613</v>
      </c>
      <c r="BS166" s="2">
        <v>44672</v>
      </c>
      <c r="BT166" s="2">
        <v>43805</v>
      </c>
      <c r="BU166" s="2">
        <v>43868</v>
      </c>
      <c r="BV166" s="2">
        <v>42974</v>
      </c>
      <c r="BW166" s="2">
        <v>43162</v>
      </c>
      <c r="BX166" s="2">
        <v>43609</v>
      </c>
      <c r="BY166" s="2">
        <v>44012</v>
      </c>
      <c r="BZ166" s="2">
        <v>44366</v>
      </c>
      <c r="CA166" s="2">
        <v>44659</v>
      </c>
      <c r="CB166" s="2">
        <v>44898</v>
      </c>
      <c r="CC166" s="2">
        <v>45134</v>
      </c>
      <c r="CD166" s="2">
        <v>45355</v>
      </c>
    </row>
    <row r="167" spans="1:82" x14ac:dyDescent="0.25">
      <c r="A167" s="2" t="str">
        <f>"46 jaar"</f>
        <v>46 jaar</v>
      </c>
      <c r="B167" s="2">
        <v>37376</v>
      </c>
      <c r="C167" s="2">
        <v>37536</v>
      </c>
      <c r="D167" s="2">
        <v>42121</v>
      </c>
      <c r="E167" s="2">
        <v>40975</v>
      </c>
      <c r="F167" s="2">
        <v>41186</v>
      </c>
      <c r="G167" s="2">
        <v>41217</v>
      </c>
      <c r="H167" s="2">
        <v>40835</v>
      </c>
      <c r="I167" s="2">
        <v>41155</v>
      </c>
      <c r="J167" s="2">
        <v>43036</v>
      </c>
      <c r="K167" s="2">
        <v>42926</v>
      </c>
      <c r="L167" s="2">
        <v>43895</v>
      </c>
      <c r="M167" s="2">
        <v>44691</v>
      </c>
      <c r="N167" s="2">
        <v>45364</v>
      </c>
      <c r="O167" s="2">
        <v>46626</v>
      </c>
      <c r="P167" s="2">
        <v>47524</v>
      </c>
      <c r="Q167" s="2">
        <v>48300</v>
      </c>
      <c r="R167" s="2">
        <v>47886</v>
      </c>
      <c r="S167" s="2">
        <v>48878</v>
      </c>
      <c r="T167" s="2">
        <v>49678</v>
      </c>
      <c r="U167" s="2">
        <v>50521</v>
      </c>
      <c r="V167" s="2">
        <v>51190</v>
      </c>
      <c r="W167" s="2">
        <v>49696</v>
      </c>
      <c r="X167" s="2">
        <v>48387</v>
      </c>
      <c r="Y167" s="2">
        <v>47046</v>
      </c>
      <c r="Z167" s="2">
        <v>46089</v>
      </c>
      <c r="AA167" s="2">
        <v>45899</v>
      </c>
      <c r="AB167" s="2">
        <v>46239</v>
      </c>
      <c r="AC167" s="2">
        <v>45003</v>
      </c>
      <c r="AD167" s="2">
        <v>43770</v>
      </c>
      <c r="AE167" s="2">
        <v>42321</v>
      </c>
      <c r="AF167" s="2">
        <v>41257</v>
      </c>
      <c r="AG167" s="2">
        <v>40231</v>
      </c>
      <c r="AH167" s="2">
        <v>41388</v>
      </c>
      <c r="AI167" s="2">
        <v>42125</v>
      </c>
      <c r="AJ167" s="2">
        <v>42916</v>
      </c>
      <c r="AK167" s="2">
        <v>43999</v>
      </c>
      <c r="AL167" s="2">
        <v>43838</v>
      </c>
      <c r="AM167" s="2">
        <v>44223</v>
      </c>
      <c r="AN167" s="2">
        <v>43248</v>
      </c>
      <c r="AO167" s="2">
        <v>42428</v>
      </c>
      <c r="AP167" s="2">
        <v>41680</v>
      </c>
      <c r="AQ167" s="2">
        <v>40994</v>
      </c>
      <c r="AR167" s="2">
        <v>42107</v>
      </c>
      <c r="AS167" s="2">
        <v>42242</v>
      </c>
      <c r="AT167" s="2">
        <v>42534</v>
      </c>
      <c r="AU167" s="2">
        <v>43136</v>
      </c>
      <c r="AV167" s="2">
        <v>44244</v>
      </c>
      <c r="AW167" s="2">
        <v>44918</v>
      </c>
      <c r="AX167" s="2">
        <v>44503</v>
      </c>
      <c r="AY167" s="2">
        <v>43490</v>
      </c>
      <c r="AZ167" s="2">
        <v>42404</v>
      </c>
      <c r="BA167" s="2">
        <v>42107</v>
      </c>
      <c r="BB167" s="2">
        <v>42030</v>
      </c>
      <c r="BC167" s="2">
        <v>42115</v>
      </c>
      <c r="BD167" s="2">
        <v>41627</v>
      </c>
      <c r="BE167" s="2">
        <v>40953</v>
      </c>
      <c r="BF167" s="2">
        <v>41386</v>
      </c>
      <c r="BG167" s="2">
        <v>40712</v>
      </c>
      <c r="BH167" s="2">
        <v>40684</v>
      </c>
      <c r="BI167" s="2">
        <v>40951</v>
      </c>
      <c r="BJ167" s="2">
        <v>42369</v>
      </c>
      <c r="BK167" s="2">
        <v>43165</v>
      </c>
      <c r="BL167" s="2">
        <v>44009</v>
      </c>
      <c r="BM167" s="2">
        <v>44413</v>
      </c>
      <c r="BN167" s="2">
        <v>45912</v>
      </c>
      <c r="BO167" s="2">
        <v>45680</v>
      </c>
      <c r="BP167" s="2">
        <v>46012</v>
      </c>
      <c r="BQ167" s="2">
        <v>45721</v>
      </c>
      <c r="BR167" s="2">
        <v>45213</v>
      </c>
      <c r="BS167" s="2">
        <v>44613</v>
      </c>
      <c r="BT167" s="2">
        <v>44675</v>
      </c>
      <c r="BU167" s="2">
        <v>43808</v>
      </c>
      <c r="BV167" s="2">
        <v>43870</v>
      </c>
      <c r="BW167" s="2">
        <v>42978</v>
      </c>
      <c r="BX167" s="2">
        <v>43167</v>
      </c>
      <c r="BY167" s="2">
        <v>43615</v>
      </c>
      <c r="BZ167" s="2">
        <v>44016</v>
      </c>
      <c r="CA167" s="2">
        <v>44374</v>
      </c>
      <c r="CB167" s="2">
        <v>44667</v>
      </c>
      <c r="CC167" s="2">
        <v>44907</v>
      </c>
      <c r="CD167" s="2">
        <v>45143</v>
      </c>
    </row>
    <row r="168" spans="1:82" x14ac:dyDescent="0.25">
      <c r="A168" s="2" t="str">
        <f>"47 jaar"</f>
        <v>47 jaar</v>
      </c>
      <c r="B168" s="2">
        <v>35943</v>
      </c>
      <c r="C168" s="2">
        <v>37254</v>
      </c>
      <c r="D168" s="2">
        <v>37499</v>
      </c>
      <c r="E168" s="2">
        <v>42061</v>
      </c>
      <c r="F168" s="2">
        <v>40903</v>
      </c>
      <c r="G168" s="2">
        <v>40991</v>
      </c>
      <c r="H168" s="2">
        <v>41144</v>
      </c>
      <c r="I168" s="2">
        <v>40685</v>
      </c>
      <c r="J168" s="2">
        <v>41058</v>
      </c>
      <c r="K168" s="2">
        <v>42893</v>
      </c>
      <c r="L168" s="2">
        <v>42806</v>
      </c>
      <c r="M168" s="2">
        <v>43848</v>
      </c>
      <c r="N168" s="2">
        <v>44635</v>
      </c>
      <c r="O168" s="2">
        <v>45281</v>
      </c>
      <c r="P168" s="2">
        <v>46547</v>
      </c>
      <c r="Q168" s="2">
        <v>47518</v>
      </c>
      <c r="R168" s="2">
        <v>48299</v>
      </c>
      <c r="S168" s="2">
        <v>48012</v>
      </c>
      <c r="T168" s="2">
        <v>48982</v>
      </c>
      <c r="U168" s="2">
        <v>49719</v>
      </c>
      <c r="V168" s="2">
        <v>50606</v>
      </c>
      <c r="W168" s="2">
        <v>51196</v>
      </c>
      <c r="X168" s="2">
        <v>49684</v>
      </c>
      <c r="Y168" s="2">
        <v>48339</v>
      </c>
      <c r="Z168" s="2">
        <v>47041</v>
      </c>
      <c r="AA168" s="2">
        <v>46143</v>
      </c>
      <c r="AB168" s="2">
        <v>45990</v>
      </c>
      <c r="AC168" s="2">
        <v>46312</v>
      </c>
      <c r="AD168" s="2">
        <v>45076</v>
      </c>
      <c r="AE168" s="2">
        <v>43842</v>
      </c>
      <c r="AF168" s="2">
        <v>42404</v>
      </c>
      <c r="AG168" s="2">
        <v>41326</v>
      </c>
      <c r="AH168" s="2">
        <v>40289</v>
      </c>
      <c r="AI168" s="2">
        <v>41429</v>
      </c>
      <c r="AJ168" s="2">
        <v>42155</v>
      </c>
      <c r="AK168" s="2">
        <v>42931</v>
      </c>
      <c r="AL168" s="2">
        <v>44002</v>
      </c>
      <c r="AM168" s="2">
        <v>43839</v>
      </c>
      <c r="AN168" s="2">
        <v>44222</v>
      </c>
      <c r="AO168" s="2">
        <v>43253</v>
      </c>
      <c r="AP168" s="2">
        <v>42427</v>
      </c>
      <c r="AQ168" s="2">
        <v>41689</v>
      </c>
      <c r="AR168" s="2">
        <v>41008</v>
      </c>
      <c r="AS168" s="2">
        <v>42125</v>
      </c>
      <c r="AT168" s="2">
        <v>42263</v>
      </c>
      <c r="AU168" s="2">
        <v>42559</v>
      </c>
      <c r="AV168" s="2">
        <v>43158</v>
      </c>
      <c r="AW168" s="2">
        <v>44266</v>
      </c>
      <c r="AX168" s="2">
        <v>44941</v>
      </c>
      <c r="AY168" s="2">
        <v>44531</v>
      </c>
      <c r="AZ168" s="2">
        <v>43516</v>
      </c>
      <c r="BA168" s="2">
        <v>42432</v>
      </c>
      <c r="BB168" s="2">
        <v>42133</v>
      </c>
      <c r="BC168" s="2">
        <v>42065</v>
      </c>
      <c r="BD168" s="2">
        <v>42149</v>
      </c>
      <c r="BE168" s="2">
        <v>41663</v>
      </c>
      <c r="BF168" s="2">
        <v>40992</v>
      </c>
      <c r="BG168" s="2">
        <v>41423</v>
      </c>
      <c r="BH168" s="2">
        <v>40747</v>
      </c>
      <c r="BI168" s="2">
        <v>40723</v>
      </c>
      <c r="BJ168" s="2">
        <v>40987</v>
      </c>
      <c r="BK168" s="2">
        <v>42408</v>
      </c>
      <c r="BL168" s="2">
        <v>43208</v>
      </c>
      <c r="BM168" s="2">
        <v>44054</v>
      </c>
      <c r="BN168" s="2">
        <v>44457</v>
      </c>
      <c r="BO168" s="2">
        <v>45955</v>
      </c>
      <c r="BP168" s="2">
        <v>45717</v>
      </c>
      <c r="BQ168" s="2">
        <v>46053</v>
      </c>
      <c r="BR168" s="2">
        <v>45762</v>
      </c>
      <c r="BS168" s="2">
        <v>45254</v>
      </c>
      <c r="BT168" s="2">
        <v>44657</v>
      </c>
      <c r="BU168" s="2">
        <v>44719</v>
      </c>
      <c r="BV168" s="2">
        <v>43854</v>
      </c>
      <c r="BW168" s="2">
        <v>43913</v>
      </c>
      <c r="BX168" s="2">
        <v>43022</v>
      </c>
      <c r="BY168" s="2">
        <v>43214</v>
      </c>
      <c r="BZ168" s="2">
        <v>43662</v>
      </c>
      <c r="CA168" s="2">
        <v>44063</v>
      </c>
      <c r="CB168" s="2">
        <v>44420</v>
      </c>
      <c r="CC168" s="2">
        <v>44715</v>
      </c>
      <c r="CD168" s="2">
        <v>44956</v>
      </c>
    </row>
    <row r="169" spans="1:82" x14ac:dyDescent="0.25">
      <c r="A169" s="2" t="str">
        <f>"48 jaar"</f>
        <v>48 jaar</v>
      </c>
      <c r="B169" s="2">
        <v>31457</v>
      </c>
      <c r="C169" s="2">
        <v>35846</v>
      </c>
      <c r="D169" s="2">
        <v>37145</v>
      </c>
      <c r="E169" s="2">
        <v>37363</v>
      </c>
      <c r="F169" s="2">
        <v>41909</v>
      </c>
      <c r="G169" s="2">
        <v>40783</v>
      </c>
      <c r="H169" s="2">
        <v>40919</v>
      </c>
      <c r="I169" s="2">
        <v>41007</v>
      </c>
      <c r="J169" s="2">
        <v>40537</v>
      </c>
      <c r="K169" s="2">
        <v>40938</v>
      </c>
      <c r="L169" s="2">
        <v>42773</v>
      </c>
      <c r="M169" s="2">
        <v>42731</v>
      </c>
      <c r="N169" s="2">
        <v>43772</v>
      </c>
      <c r="O169" s="2">
        <v>44564</v>
      </c>
      <c r="P169" s="2">
        <v>45178</v>
      </c>
      <c r="Q169" s="2">
        <v>46504</v>
      </c>
      <c r="R169" s="2">
        <v>47490</v>
      </c>
      <c r="S169" s="2">
        <v>48299</v>
      </c>
      <c r="T169" s="2">
        <v>48064</v>
      </c>
      <c r="U169" s="2">
        <v>48948</v>
      </c>
      <c r="V169" s="2">
        <v>49844</v>
      </c>
      <c r="W169" s="2">
        <v>50596</v>
      </c>
      <c r="X169" s="2">
        <v>51168</v>
      </c>
      <c r="Y169" s="2">
        <v>49581</v>
      </c>
      <c r="Z169" s="2">
        <v>48311</v>
      </c>
      <c r="AA169" s="2">
        <v>47043</v>
      </c>
      <c r="AB169" s="2">
        <v>46201</v>
      </c>
      <c r="AC169" s="2">
        <v>46032</v>
      </c>
      <c r="AD169" s="2">
        <v>46345</v>
      </c>
      <c r="AE169" s="2">
        <v>45116</v>
      </c>
      <c r="AF169" s="2">
        <v>43883</v>
      </c>
      <c r="AG169" s="2">
        <v>42443</v>
      </c>
      <c r="AH169" s="2">
        <v>41338</v>
      </c>
      <c r="AI169" s="2">
        <v>40299</v>
      </c>
      <c r="AJ169" s="2">
        <v>41424</v>
      </c>
      <c r="AK169" s="2">
        <v>42139</v>
      </c>
      <c r="AL169" s="2">
        <v>42905</v>
      </c>
      <c r="AM169" s="2">
        <v>43969</v>
      </c>
      <c r="AN169" s="2">
        <v>43805</v>
      </c>
      <c r="AO169" s="2">
        <v>44187</v>
      </c>
      <c r="AP169" s="2">
        <v>43221</v>
      </c>
      <c r="AQ169" s="2">
        <v>42399</v>
      </c>
      <c r="AR169" s="2">
        <v>41670</v>
      </c>
      <c r="AS169" s="2">
        <v>40994</v>
      </c>
      <c r="AT169" s="2">
        <v>42106</v>
      </c>
      <c r="AU169" s="2">
        <v>42251</v>
      </c>
      <c r="AV169" s="2">
        <v>42546</v>
      </c>
      <c r="AW169" s="2">
        <v>43144</v>
      </c>
      <c r="AX169" s="2">
        <v>44256</v>
      </c>
      <c r="AY169" s="2">
        <v>44933</v>
      </c>
      <c r="AZ169" s="2">
        <v>44524</v>
      </c>
      <c r="BA169" s="2">
        <v>43508</v>
      </c>
      <c r="BB169" s="2">
        <v>42427</v>
      </c>
      <c r="BC169" s="2">
        <v>42129</v>
      </c>
      <c r="BD169" s="2">
        <v>42061</v>
      </c>
      <c r="BE169" s="2">
        <v>42143</v>
      </c>
      <c r="BF169" s="2">
        <v>41661</v>
      </c>
      <c r="BG169" s="2">
        <v>40988</v>
      </c>
      <c r="BH169" s="2">
        <v>41427</v>
      </c>
      <c r="BI169" s="2">
        <v>40747</v>
      </c>
      <c r="BJ169" s="2">
        <v>40722</v>
      </c>
      <c r="BK169" s="2">
        <v>40989</v>
      </c>
      <c r="BL169" s="2">
        <v>42411</v>
      </c>
      <c r="BM169" s="2">
        <v>43210</v>
      </c>
      <c r="BN169" s="2">
        <v>44054</v>
      </c>
      <c r="BO169" s="2">
        <v>44462</v>
      </c>
      <c r="BP169" s="2">
        <v>45956</v>
      </c>
      <c r="BQ169" s="2">
        <v>45720</v>
      </c>
      <c r="BR169" s="2">
        <v>46058</v>
      </c>
      <c r="BS169" s="2">
        <v>45767</v>
      </c>
      <c r="BT169" s="2">
        <v>45260</v>
      </c>
      <c r="BU169" s="2">
        <v>44667</v>
      </c>
      <c r="BV169" s="2">
        <v>44727</v>
      </c>
      <c r="BW169" s="2">
        <v>43862</v>
      </c>
      <c r="BX169" s="2">
        <v>43922</v>
      </c>
      <c r="BY169" s="2">
        <v>43033</v>
      </c>
      <c r="BZ169" s="2">
        <v>43225</v>
      </c>
      <c r="CA169" s="2">
        <v>43671</v>
      </c>
      <c r="CB169" s="2">
        <v>44072</v>
      </c>
      <c r="CC169" s="2">
        <v>44434</v>
      </c>
      <c r="CD169" s="2">
        <v>44727</v>
      </c>
    </row>
    <row r="170" spans="1:82" x14ac:dyDescent="0.25">
      <c r="A170" s="2" t="str">
        <f>"49 jaar"</f>
        <v>49 jaar</v>
      </c>
      <c r="B170" s="2">
        <v>28476</v>
      </c>
      <c r="C170" s="2">
        <v>31368</v>
      </c>
      <c r="D170" s="2">
        <v>35703</v>
      </c>
      <c r="E170" s="2">
        <v>37079</v>
      </c>
      <c r="F170" s="2">
        <v>37225</v>
      </c>
      <c r="G170" s="2">
        <v>41763</v>
      </c>
      <c r="H170" s="2">
        <v>40679</v>
      </c>
      <c r="I170" s="2">
        <v>40799</v>
      </c>
      <c r="J170" s="2">
        <v>40814</v>
      </c>
      <c r="K170" s="2">
        <v>40385</v>
      </c>
      <c r="L170" s="2">
        <v>40840</v>
      </c>
      <c r="M170" s="2">
        <v>42668</v>
      </c>
      <c r="N170" s="2">
        <v>42612</v>
      </c>
      <c r="O170" s="2">
        <v>43667</v>
      </c>
      <c r="P170" s="2">
        <v>44492</v>
      </c>
      <c r="Q170" s="2">
        <v>45147</v>
      </c>
      <c r="R170" s="2">
        <v>46469</v>
      </c>
      <c r="S170" s="2">
        <v>47468</v>
      </c>
      <c r="T170" s="2">
        <v>48339</v>
      </c>
      <c r="U170" s="2">
        <v>48088</v>
      </c>
      <c r="V170" s="2">
        <v>48978</v>
      </c>
      <c r="W170" s="2">
        <v>49777</v>
      </c>
      <c r="X170" s="2">
        <v>50540</v>
      </c>
      <c r="Y170" s="2">
        <v>51082</v>
      </c>
      <c r="Z170" s="2">
        <v>49518</v>
      </c>
      <c r="AA170" s="2">
        <v>48336</v>
      </c>
      <c r="AB170" s="2">
        <v>46977</v>
      </c>
      <c r="AC170" s="2">
        <v>46236</v>
      </c>
      <c r="AD170" s="2">
        <v>46033</v>
      </c>
      <c r="AE170" s="2">
        <v>46336</v>
      </c>
      <c r="AF170" s="2">
        <v>45120</v>
      </c>
      <c r="AG170" s="2">
        <v>43876</v>
      </c>
      <c r="AH170" s="2">
        <v>42432</v>
      </c>
      <c r="AI170" s="2">
        <v>41312</v>
      </c>
      <c r="AJ170" s="2">
        <v>40264</v>
      </c>
      <c r="AK170" s="2">
        <v>41379</v>
      </c>
      <c r="AL170" s="2">
        <v>42089</v>
      </c>
      <c r="AM170" s="2">
        <v>42849</v>
      </c>
      <c r="AN170" s="2">
        <v>43913</v>
      </c>
      <c r="AO170" s="2">
        <v>43745</v>
      </c>
      <c r="AP170" s="2">
        <v>44133</v>
      </c>
      <c r="AQ170" s="2">
        <v>43167</v>
      </c>
      <c r="AR170" s="2">
        <v>42353</v>
      </c>
      <c r="AS170" s="2">
        <v>41626</v>
      </c>
      <c r="AT170" s="2">
        <v>40952</v>
      </c>
      <c r="AU170" s="2">
        <v>42066</v>
      </c>
      <c r="AV170" s="2">
        <v>42210</v>
      </c>
      <c r="AW170" s="2">
        <v>42504</v>
      </c>
      <c r="AX170" s="2">
        <v>43102</v>
      </c>
      <c r="AY170" s="2">
        <v>44215</v>
      </c>
      <c r="AZ170" s="2">
        <v>44892</v>
      </c>
      <c r="BA170" s="2">
        <v>44489</v>
      </c>
      <c r="BB170" s="2">
        <v>43476</v>
      </c>
      <c r="BC170" s="2">
        <v>42396</v>
      </c>
      <c r="BD170" s="2">
        <v>42097</v>
      </c>
      <c r="BE170" s="2">
        <v>42032</v>
      </c>
      <c r="BF170" s="2">
        <v>42118</v>
      </c>
      <c r="BG170" s="2">
        <v>41638</v>
      </c>
      <c r="BH170" s="2">
        <v>40962</v>
      </c>
      <c r="BI170" s="2">
        <v>41400</v>
      </c>
      <c r="BJ170" s="2">
        <v>40725</v>
      </c>
      <c r="BK170" s="2">
        <v>40700</v>
      </c>
      <c r="BL170" s="2">
        <v>40967</v>
      </c>
      <c r="BM170" s="2">
        <v>42390</v>
      </c>
      <c r="BN170" s="2">
        <v>43189</v>
      </c>
      <c r="BO170" s="2">
        <v>44034</v>
      </c>
      <c r="BP170" s="2">
        <v>44445</v>
      </c>
      <c r="BQ170" s="2">
        <v>45942</v>
      </c>
      <c r="BR170" s="2">
        <v>45702</v>
      </c>
      <c r="BS170" s="2">
        <v>46041</v>
      </c>
      <c r="BT170" s="2">
        <v>45746</v>
      </c>
      <c r="BU170" s="2">
        <v>45242</v>
      </c>
      <c r="BV170" s="2">
        <v>44647</v>
      </c>
      <c r="BW170" s="2">
        <v>44706</v>
      </c>
      <c r="BX170" s="2">
        <v>43847</v>
      </c>
      <c r="BY170" s="2">
        <v>43907</v>
      </c>
      <c r="BZ170" s="2">
        <v>43018</v>
      </c>
      <c r="CA170" s="2">
        <v>43209</v>
      </c>
      <c r="CB170" s="2">
        <v>43657</v>
      </c>
      <c r="CC170" s="2">
        <v>44054</v>
      </c>
      <c r="CD170" s="2">
        <v>44419</v>
      </c>
    </row>
    <row r="171" spans="1:82" x14ac:dyDescent="0.25">
      <c r="A171" s="2" t="str">
        <f>"50 jaar"</f>
        <v>50 jaar</v>
      </c>
      <c r="B171" s="2">
        <v>31472</v>
      </c>
      <c r="C171" s="2">
        <v>28364</v>
      </c>
      <c r="D171" s="2">
        <v>31304</v>
      </c>
      <c r="E171" s="2">
        <v>35600</v>
      </c>
      <c r="F171" s="2">
        <v>36953</v>
      </c>
      <c r="G171" s="2">
        <v>37066</v>
      </c>
      <c r="H171" s="2">
        <v>41653</v>
      </c>
      <c r="I171" s="2">
        <v>40545</v>
      </c>
      <c r="J171" s="2">
        <v>40648</v>
      </c>
      <c r="K171" s="2">
        <v>40685</v>
      </c>
      <c r="L171" s="2">
        <v>40220</v>
      </c>
      <c r="M171" s="2">
        <v>40735</v>
      </c>
      <c r="N171" s="2">
        <v>42510</v>
      </c>
      <c r="O171" s="2">
        <v>42481</v>
      </c>
      <c r="P171" s="2">
        <v>43596</v>
      </c>
      <c r="Q171" s="2">
        <v>44404</v>
      </c>
      <c r="R171" s="2">
        <v>45113</v>
      </c>
      <c r="S171" s="2">
        <v>46494</v>
      </c>
      <c r="T171" s="2">
        <v>47417</v>
      </c>
      <c r="U171" s="2">
        <v>48269</v>
      </c>
      <c r="V171" s="2">
        <v>48074</v>
      </c>
      <c r="W171" s="2">
        <v>48889</v>
      </c>
      <c r="X171" s="2">
        <v>49700</v>
      </c>
      <c r="Y171" s="2">
        <v>50395</v>
      </c>
      <c r="Z171" s="2">
        <v>51022</v>
      </c>
      <c r="AA171" s="2">
        <v>49474</v>
      </c>
      <c r="AB171" s="2">
        <v>48306</v>
      </c>
      <c r="AC171" s="2">
        <v>46993</v>
      </c>
      <c r="AD171" s="2">
        <v>46183</v>
      </c>
      <c r="AE171" s="2">
        <v>45985</v>
      </c>
      <c r="AF171" s="2">
        <v>46288</v>
      </c>
      <c r="AG171" s="2">
        <v>45068</v>
      </c>
      <c r="AH171" s="2">
        <v>43821</v>
      </c>
      <c r="AI171" s="2">
        <v>42372</v>
      </c>
      <c r="AJ171" s="2">
        <v>41230</v>
      </c>
      <c r="AK171" s="2">
        <v>40174</v>
      </c>
      <c r="AL171" s="2">
        <v>41288</v>
      </c>
      <c r="AM171" s="2">
        <v>41995</v>
      </c>
      <c r="AN171" s="2">
        <v>42759</v>
      </c>
      <c r="AO171" s="2">
        <v>43826</v>
      </c>
      <c r="AP171" s="2">
        <v>43650</v>
      </c>
      <c r="AQ171" s="2">
        <v>44044</v>
      </c>
      <c r="AR171" s="2">
        <v>43089</v>
      </c>
      <c r="AS171" s="2">
        <v>42278</v>
      </c>
      <c r="AT171" s="2">
        <v>41550</v>
      </c>
      <c r="AU171" s="2">
        <v>40882</v>
      </c>
      <c r="AV171" s="2">
        <v>41999</v>
      </c>
      <c r="AW171" s="2">
        <v>42143</v>
      </c>
      <c r="AX171" s="2">
        <v>42436</v>
      </c>
      <c r="AY171" s="2">
        <v>43036</v>
      </c>
      <c r="AZ171" s="2">
        <v>44155</v>
      </c>
      <c r="BA171" s="2">
        <v>44830</v>
      </c>
      <c r="BB171" s="2">
        <v>44426</v>
      </c>
      <c r="BC171" s="2">
        <v>43413</v>
      </c>
      <c r="BD171" s="2">
        <v>42328</v>
      </c>
      <c r="BE171" s="2">
        <v>42040</v>
      </c>
      <c r="BF171" s="2">
        <v>41973</v>
      </c>
      <c r="BG171" s="2">
        <v>42064</v>
      </c>
      <c r="BH171" s="2">
        <v>41583</v>
      </c>
      <c r="BI171" s="2">
        <v>40910</v>
      </c>
      <c r="BJ171" s="2">
        <v>41349</v>
      </c>
      <c r="BK171" s="2">
        <v>40678</v>
      </c>
      <c r="BL171" s="2">
        <v>40652</v>
      </c>
      <c r="BM171" s="2">
        <v>40920</v>
      </c>
      <c r="BN171" s="2">
        <v>42348</v>
      </c>
      <c r="BO171" s="2">
        <v>43142</v>
      </c>
      <c r="BP171" s="2">
        <v>43987</v>
      </c>
      <c r="BQ171" s="2">
        <v>44397</v>
      </c>
      <c r="BR171" s="2">
        <v>45892</v>
      </c>
      <c r="BS171" s="2">
        <v>45655</v>
      </c>
      <c r="BT171" s="2">
        <v>45992</v>
      </c>
      <c r="BU171" s="2">
        <v>45699</v>
      </c>
      <c r="BV171" s="2">
        <v>45197</v>
      </c>
      <c r="BW171" s="2">
        <v>44604</v>
      </c>
      <c r="BX171" s="2">
        <v>44664</v>
      </c>
      <c r="BY171" s="2">
        <v>43807</v>
      </c>
      <c r="BZ171" s="2">
        <v>43866</v>
      </c>
      <c r="CA171" s="2">
        <v>42974</v>
      </c>
      <c r="CB171" s="2">
        <v>43168</v>
      </c>
      <c r="CC171" s="2">
        <v>43619</v>
      </c>
      <c r="CD171" s="2">
        <v>44017</v>
      </c>
    </row>
    <row r="172" spans="1:82" x14ac:dyDescent="0.25">
      <c r="A172" s="2" t="str">
        <f>"51 jaar"</f>
        <v>51 jaar</v>
      </c>
      <c r="B172" s="2">
        <v>34266</v>
      </c>
      <c r="C172" s="2">
        <v>31348</v>
      </c>
      <c r="D172" s="2">
        <v>28315</v>
      </c>
      <c r="E172" s="2">
        <v>31213</v>
      </c>
      <c r="F172" s="2">
        <v>35450</v>
      </c>
      <c r="G172" s="2">
        <v>36815</v>
      </c>
      <c r="H172" s="2">
        <v>36944</v>
      </c>
      <c r="I172" s="2">
        <v>41543</v>
      </c>
      <c r="J172" s="2">
        <v>40361</v>
      </c>
      <c r="K172" s="2">
        <v>40463</v>
      </c>
      <c r="L172" s="2">
        <v>40508</v>
      </c>
      <c r="M172" s="2">
        <v>40119</v>
      </c>
      <c r="N172" s="2">
        <v>40585</v>
      </c>
      <c r="O172" s="2">
        <v>42401</v>
      </c>
      <c r="P172" s="2">
        <v>42380</v>
      </c>
      <c r="Q172" s="2">
        <v>43455</v>
      </c>
      <c r="R172" s="2">
        <v>44317</v>
      </c>
      <c r="S172" s="2">
        <v>45005</v>
      </c>
      <c r="T172" s="2">
        <v>46460</v>
      </c>
      <c r="U172" s="2">
        <v>47285</v>
      </c>
      <c r="V172" s="2">
        <v>48211</v>
      </c>
      <c r="W172" s="2">
        <v>47964</v>
      </c>
      <c r="X172" s="2">
        <v>48709</v>
      </c>
      <c r="Y172" s="2">
        <v>49557</v>
      </c>
      <c r="Z172" s="2">
        <v>50253</v>
      </c>
      <c r="AA172" s="2">
        <v>50972</v>
      </c>
      <c r="AB172" s="2">
        <v>49416</v>
      </c>
      <c r="AC172" s="2">
        <v>48233</v>
      </c>
      <c r="AD172" s="2">
        <v>46925</v>
      </c>
      <c r="AE172" s="2">
        <v>46099</v>
      </c>
      <c r="AF172" s="2">
        <v>45898</v>
      </c>
      <c r="AG172" s="2">
        <v>46192</v>
      </c>
      <c r="AH172" s="2">
        <v>44968</v>
      </c>
      <c r="AI172" s="2">
        <v>43718</v>
      </c>
      <c r="AJ172" s="2">
        <v>42275</v>
      </c>
      <c r="AK172" s="2">
        <v>41107</v>
      </c>
      <c r="AL172" s="2">
        <v>40048</v>
      </c>
      <c r="AM172" s="2">
        <v>41166</v>
      </c>
      <c r="AN172" s="2">
        <v>41871</v>
      </c>
      <c r="AO172" s="2">
        <v>42631</v>
      </c>
      <c r="AP172" s="2">
        <v>43704</v>
      </c>
      <c r="AQ172" s="2">
        <v>43522</v>
      </c>
      <c r="AR172" s="2">
        <v>43926</v>
      </c>
      <c r="AS172" s="2">
        <v>42974</v>
      </c>
      <c r="AT172" s="2">
        <v>42172</v>
      </c>
      <c r="AU172" s="2">
        <v>41450</v>
      </c>
      <c r="AV172" s="2">
        <v>40780</v>
      </c>
      <c r="AW172" s="2">
        <v>41903</v>
      </c>
      <c r="AX172" s="2">
        <v>42042</v>
      </c>
      <c r="AY172" s="2">
        <v>42335</v>
      </c>
      <c r="AZ172" s="2">
        <v>42935</v>
      </c>
      <c r="BA172" s="2">
        <v>44056</v>
      </c>
      <c r="BB172" s="2">
        <v>44735</v>
      </c>
      <c r="BC172" s="2">
        <v>44331</v>
      </c>
      <c r="BD172" s="2">
        <v>43324</v>
      </c>
      <c r="BE172" s="2">
        <v>42241</v>
      </c>
      <c r="BF172" s="2">
        <v>41951</v>
      </c>
      <c r="BG172" s="2">
        <v>41887</v>
      </c>
      <c r="BH172" s="2">
        <v>41974</v>
      </c>
      <c r="BI172" s="2">
        <v>41502</v>
      </c>
      <c r="BJ172" s="2">
        <v>40825</v>
      </c>
      <c r="BK172" s="2">
        <v>41262</v>
      </c>
      <c r="BL172" s="2">
        <v>40596</v>
      </c>
      <c r="BM172" s="2">
        <v>40575</v>
      </c>
      <c r="BN172" s="2">
        <v>40844</v>
      </c>
      <c r="BO172" s="2">
        <v>42271</v>
      </c>
      <c r="BP172" s="2">
        <v>43065</v>
      </c>
      <c r="BQ172" s="2">
        <v>43906</v>
      </c>
      <c r="BR172" s="2">
        <v>44316</v>
      </c>
      <c r="BS172" s="2">
        <v>45812</v>
      </c>
      <c r="BT172" s="2">
        <v>45580</v>
      </c>
      <c r="BU172" s="2">
        <v>45916</v>
      </c>
      <c r="BV172" s="2">
        <v>45620</v>
      </c>
      <c r="BW172" s="2">
        <v>45123</v>
      </c>
      <c r="BX172" s="2">
        <v>44529</v>
      </c>
      <c r="BY172" s="2">
        <v>44585</v>
      </c>
      <c r="BZ172" s="2">
        <v>43732</v>
      </c>
      <c r="CA172" s="2">
        <v>43794</v>
      </c>
      <c r="CB172" s="2">
        <v>42903</v>
      </c>
      <c r="CC172" s="2">
        <v>43098</v>
      </c>
      <c r="CD172" s="2">
        <v>43549</v>
      </c>
    </row>
    <row r="173" spans="1:82" x14ac:dyDescent="0.25">
      <c r="A173" s="2" t="str">
        <f>"52 jaar"</f>
        <v>52 jaar</v>
      </c>
      <c r="B173" s="2">
        <v>35373</v>
      </c>
      <c r="C173" s="2">
        <v>34110</v>
      </c>
      <c r="D173" s="2">
        <v>31243</v>
      </c>
      <c r="E173" s="2">
        <v>28163</v>
      </c>
      <c r="F173" s="2">
        <v>31051</v>
      </c>
      <c r="G173" s="2">
        <v>35246</v>
      </c>
      <c r="H173" s="2">
        <v>36679</v>
      </c>
      <c r="I173" s="2">
        <v>36769</v>
      </c>
      <c r="J173" s="2">
        <v>41366</v>
      </c>
      <c r="K173" s="2">
        <v>40168</v>
      </c>
      <c r="L173" s="2">
        <v>40277</v>
      </c>
      <c r="M173" s="2">
        <v>40362</v>
      </c>
      <c r="N173" s="2">
        <v>40016</v>
      </c>
      <c r="O173" s="2">
        <v>40437</v>
      </c>
      <c r="P173" s="2">
        <v>42260</v>
      </c>
      <c r="Q173" s="2">
        <v>42299</v>
      </c>
      <c r="R173" s="2">
        <v>43329</v>
      </c>
      <c r="S173" s="2">
        <v>44246</v>
      </c>
      <c r="T173" s="2">
        <v>44905</v>
      </c>
      <c r="U173" s="2">
        <v>46262</v>
      </c>
      <c r="V173" s="2">
        <v>47247</v>
      </c>
      <c r="W173" s="2">
        <v>48085</v>
      </c>
      <c r="X173" s="2">
        <v>47771</v>
      </c>
      <c r="Y173" s="2">
        <v>48561</v>
      </c>
      <c r="Z173" s="2">
        <v>49411</v>
      </c>
      <c r="AA173" s="2">
        <v>50102</v>
      </c>
      <c r="AB173" s="2">
        <v>50855</v>
      </c>
      <c r="AC173" s="2">
        <v>49365</v>
      </c>
      <c r="AD173" s="2">
        <v>48120</v>
      </c>
      <c r="AE173" s="2">
        <v>46824</v>
      </c>
      <c r="AF173" s="2">
        <v>45983</v>
      </c>
      <c r="AG173" s="2">
        <v>45782</v>
      </c>
      <c r="AH173" s="2">
        <v>46072</v>
      </c>
      <c r="AI173" s="2">
        <v>44835</v>
      </c>
      <c r="AJ173" s="2">
        <v>43589</v>
      </c>
      <c r="AK173" s="2">
        <v>42146</v>
      </c>
      <c r="AL173" s="2">
        <v>40972</v>
      </c>
      <c r="AM173" s="2">
        <v>39918</v>
      </c>
      <c r="AN173" s="2">
        <v>41032</v>
      </c>
      <c r="AO173" s="2">
        <v>41738</v>
      </c>
      <c r="AP173" s="2">
        <v>42497</v>
      </c>
      <c r="AQ173" s="2">
        <v>43574</v>
      </c>
      <c r="AR173" s="2">
        <v>43392</v>
      </c>
      <c r="AS173" s="2">
        <v>43802</v>
      </c>
      <c r="AT173" s="2">
        <v>42859</v>
      </c>
      <c r="AU173" s="2">
        <v>42058</v>
      </c>
      <c r="AV173" s="2">
        <v>41338</v>
      </c>
      <c r="AW173" s="2">
        <v>40673</v>
      </c>
      <c r="AX173" s="2">
        <v>41794</v>
      </c>
      <c r="AY173" s="2">
        <v>41937</v>
      </c>
      <c r="AZ173" s="2">
        <v>42231</v>
      </c>
      <c r="BA173" s="2">
        <v>42829</v>
      </c>
      <c r="BB173" s="2">
        <v>43954</v>
      </c>
      <c r="BC173" s="2">
        <v>44632</v>
      </c>
      <c r="BD173" s="2">
        <v>44229</v>
      </c>
      <c r="BE173" s="2">
        <v>43223</v>
      </c>
      <c r="BF173" s="2">
        <v>42143</v>
      </c>
      <c r="BG173" s="2">
        <v>41856</v>
      </c>
      <c r="BH173" s="2">
        <v>41794</v>
      </c>
      <c r="BI173" s="2">
        <v>41886</v>
      </c>
      <c r="BJ173" s="2">
        <v>41410</v>
      </c>
      <c r="BK173" s="2">
        <v>40736</v>
      </c>
      <c r="BL173" s="2">
        <v>41174</v>
      </c>
      <c r="BM173" s="2">
        <v>40505</v>
      </c>
      <c r="BN173" s="2">
        <v>40486</v>
      </c>
      <c r="BO173" s="2">
        <v>40756</v>
      </c>
      <c r="BP173" s="2">
        <v>42185</v>
      </c>
      <c r="BQ173" s="2">
        <v>42979</v>
      </c>
      <c r="BR173" s="2">
        <v>43819</v>
      </c>
      <c r="BS173" s="2">
        <v>44231</v>
      </c>
      <c r="BT173" s="2">
        <v>45726</v>
      </c>
      <c r="BU173" s="2">
        <v>45493</v>
      </c>
      <c r="BV173" s="2">
        <v>45834</v>
      </c>
      <c r="BW173" s="2">
        <v>45537</v>
      </c>
      <c r="BX173" s="2">
        <v>45038</v>
      </c>
      <c r="BY173" s="2">
        <v>44447</v>
      </c>
      <c r="BZ173" s="2">
        <v>44505</v>
      </c>
      <c r="CA173" s="2">
        <v>43656</v>
      </c>
      <c r="CB173" s="2">
        <v>43717</v>
      </c>
      <c r="CC173" s="2">
        <v>42829</v>
      </c>
      <c r="CD173" s="2">
        <v>43025</v>
      </c>
    </row>
    <row r="174" spans="1:82" x14ac:dyDescent="0.25">
      <c r="A174" s="2" t="str">
        <f>"53 jaar"</f>
        <v>53 jaar</v>
      </c>
      <c r="B174" s="2">
        <v>34282</v>
      </c>
      <c r="C174" s="2">
        <v>35203</v>
      </c>
      <c r="D174" s="2">
        <v>33956</v>
      </c>
      <c r="E174" s="2">
        <v>31067</v>
      </c>
      <c r="F174" s="2">
        <v>28020</v>
      </c>
      <c r="G174" s="2">
        <v>30854</v>
      </c>
      <c r="H174" s="2">
        <v>35072</v>
      </c>
      <c r="I174" s="2">
        <v>36452</v>
      </c>
      <c r="J174" s="2">
        <v>36567</v>
      </c>
      <c r="K174" s="2">
        <v>41134</v>
      </c>
      <c r="L174" s="2">
        <v>40017</v>
      </c>
      <c r="M174" s="2">
        <v>40134</v>
      </c>
      <c r="N174" s="2">
        <v>40221</v>
      </c>
      <c r="O174" s="2">
        <v>39841</v>
      </c>
      <c r="P174" s="2">
        <v>40287</v>
      </c>
      <c r="Q174" s="2">
        <v>42105</v>
      </c>
      <c r="R174" s="2">
        <v>42182</v>
      </c>
      <c r="S174" s="2">
        <v>43198</v>
      </c>
      <c r="T174" s="2">
        <v>44143</v>
      </c>
      <c r="U174" s="2">
        <v>44763</v>
      </c>
      <c r="V174" s="2">
        <v>46184</v>
      </c>
      <c r="W174" s="2">
        <v>47120</v>
      </c>
      <c r="X174" s="2">
        <v>47923</v>
      </c>
      <c r="Y174" s="2">
        <v>47626</v>
      </c>
      <c r="Z174" s="2">
        <v>48409</v>
      </c>
      <c r="AA174" s="2">
        <v>49236</v>
      </c>
      <c r="AB174" s="2">
        <v>50006</v>
      </c>
      <c r="AC174" s="2">
        <v>50744</v>
      </c>
      <c r="AD174" s="2">
        <v>49235</v>
      </c>
      <c r="AE174" s="2">
        <v>47995</v>
      </c>
      <c r="AF174" s="2">
        <v>46709</v>
      </c>
      <c r="AG174" s="2">
        <v>45846</v>
      </c>
      <c r="AH174" s="2">
        <v>45644</v>
      </c>
      <c r="AI174" s="2">
        <v>45917</v>
      </c>
      <c r="AJ174" s="2">
        <v>44686</v>
      </c>
      <c r="AK174" s="2">
        <v>43438</v>
      </c>
      <c r="AL174" s="2">
        <v>42002</v>
      </c>
      <c r="AM174" s="2">
        <v>40826</v>
      </c>
      <c r="AN174" s="2">
        <v>39784</v>
      </c>
      <c r="AO174" s="2">
        <v>40895</v>
      </c>
      <c r="AP174" s="2">
        <v>41602</v>
      </c>
      <c r="AQ174" s="2">
        <v>42361</v>
      </c>
      <c r="AR174" s="2">
        <v>43440</v>
      </c>
      <c r="AS174" s="2">
        <v>43263</v>
      </c>
      <c r="AT174" s="2">
        <v>43677</v>
      </c>
      <c r="AU174" s="2">
        <v>42736</v>
      </c>
      <c r="AV174" s="2">
        <v>41944</v>
      </c>
      <c r="AW174" s="2">
        <v>41221</v>
      </c>
      <c r="AX174" s="2">
        <v>40563</v>
      </c>
      <c r="AY174" s="2">
        <v>41684</v>
      </c>
      <c r="AZ174" s="2">
        <v>41827</v>
      </c>
      <c r="BA174" s="2">
        <v>42121</v>
      </c>
      <c r="BB174" s="2">
        <v>42722</v>
      </c>
      <c r="BC174" s="2">
        <v>43846</v>
      </c>
      <c r="BD174" s="2">
        <v>44529</v>
      </c>
      <c r="BE174" s="2">
        <v>44125</v>
      </c>
      <c r="BF174" s="2">
        <v>43120</v>
      </c>
      <c r="BG174" s="2">
        <v>42043</v>
      </c>
      <c r="BH174" s="2">
        <v>41759</v>
      </c>
      <c r="BI174" s="2">
        <v>41698</v>
      </c>
      <c r="BJ174" s="2">
        <v>41791</v>
      </c>
      <c r="BK174" s="2">
        <v>41321</v>
      </c>
      <c r="BL174" s="2">
        <v>40651</v>
      </c>
      <c r="BM174" s="2">
        <v>41092</v>
      </c>
      <c r="BN174" s="2">
        <v>40423</v>
      </c>
      <c r="BO174" s="2">
        <v>40406</v>
      </c>
      <c r="BP174" s="2">
        <v>40675</v>
      </c>
      <c r="BQ174" s="2">
        <v>42101</v>
      </c>
      <c r="BR174" s="2">
        <v>42895</v>
      </c>
      <c r="BS174" s="2">
        <v>43742</v>
      </c>
      <c r="BT174" s="2">
        <v>44148</v>
      </c>
      <c r="BU174" s="2">
        <v>45646</v>
      </c>
      <c r="BV174" s="2">
        <v>45413</v>
      </c>
      <c r="BW174" s="2">
        <v>45758</v>
      </c>
      <c r="BX174" s="2">
        <v>45457</v>
      </c>
      <c r="BY174" s="2">
        <v>44962</v>
      </c>
      <c r="BZ174" s="2">
        <v>44370</v>
      </c>
      <c r="CA174" s="2">
        <v>44433</v>
      </c>
      <c r="CB174" s="2">
        <v>43585</v>
      </c>
      <c r="CC174" s="2">
        <v>43646</v>
      </c>
      <c r="CD174" s="2">
        <v>42760</v>
      </c>
    </row>
    <row r="175" spans="1:82" x14ac:dyDescent="0.25">
      <c r="A175" s="2" t="str">
        <f>"54 jaar"</f>
        <v>54 jaar</v>
      </c>
      <c r="B175" s="2">
        <v>33306</v>
      </c>
      <c r="C175" s="2">
        <v>34129</v>
      </c>
      <c r="D175" s="2">
        <v>35019</v>
      </c>
      <c r="E175" s="2">
        <v>33773</v>
      </c>
      <c r="F175" s="2">
        <v>30922</v>
      </c>
      <c r="G175" s="2">
        <v>27867</v>
      </c>
      <c r="H175" s="2">
        <v>30689</v>
      </c>
      <c r="I175" s="2">
        <v>34847</v>
      </c>
      <c r="J175" s="2">
        <v>36236</v>
      </c>
      <c r="K175" s="2">
        <v>36371</v>
      </c>
      <c r="L175" s="2">
        <v>40958</v>
      </c>
      <c r="M175" s="2">
        <v>39806</v>
      </c>
      <c r="N175" s="2">
        <v>40014</v>
      </c>
      <c r="O175" s="2">
        <v>40053</v>
      </c>
      <c r="P175" s="2">
        <v>39692</v>
      </c>
      <c r="Q175" s="2">
        <v>40152</v>
      </c>
      <c r="R175" s="2">
        <v>42006</v>
      </c>
      <c r="S175" s="2">
        <v>42050</v>
      </c>
      <c r="T175" s="2">
        <v>43099</v>
      </c>
      <c r="U175" s="2">
        <v>43962</v>
      </c>
      <c r="V175" s="2">
        <v>44643</v>
      </c>
      <c r="W175" s="2">
        <v>46022</v>
      </c>
      <c r="X175" s="2">
        <v>46880</v>
      </c>
      <c r="Y175" s="2">
        <v>47728</v>
      </c>
      <c r="Z175" s="2">
        <v>47415</v>
      </c>
      <c r="AA175" s="2">
        <v>48195</v>
      </c>
      <c r="AB175" s="2">
        <v>49101</v>
      </c>
      <c r="AC175" s="2">
        <v>49896</v>
      </c>
      <c r="AD175" s="2">
        <v>50580</v>
      </c>
      <c r="AE175" s="2">
        <v>49093</v>
      </c>
      <c r="AF175" s="2">
        <v>47851</v>
      </c>
      <c r="AG175" s="2">
        <v>46570</v>
      </c>
      <c r="AH175" s="2">
        <v>45697</v>
      </c>
      <c r="AI175" s="2">
        <v>45494</v>
      </c>
      <c r="AJ175" s="2">
        <v>45756</v>
      </c>
      <c r="AK175" s="2">
        <v>44526</v>
      </c>
      <c r="AL175" s="2">
        <v>43285</v>
      </c>
      <c r="AM175" s="2">
        <v>41858</v>
      </c>
      <c r="AN175" s="2">
        <v>40676</v>
      </c>
      <c r="AO175" s="2">
        <v>39643</v>
      </c>
      <c r="AP175" s="2">
        <v>40754</v>
      </c>
      <c r="AQ175" s="2">
        <v>41459</v>
      </c>
      <c r="AR175" s="2">
        <v>42220</v>
      </c>
      <c r="AS175" s="2">
        <v>43294</v>
      </c>
      <c r="AT175" s="2">
        <v>43125</v>
      </c>
      <c r="AU175" s="2">
        <v>43538</v>
      </c>
      <c r="AV175" s="2">
        <v>42606</v>
      </c>
      <c r="AW175" s="2">
        <v>41817</v>
      </c>
      <c r="AX175" s="2">
        <v>41098</v>
      </c>
      <c r="AY175" s="2">
        <v>40439</v>
      </c>
      <c r="AZ175" s="2">
        <v>41564</v>
      </c>
      <c r="BA175" s="2">
        <v>41709</v>
      </c>
      <c r="BB175" s="2">
        <v>42003</v>
      </c>
      <c r="BC175" s="2">
        <v>42601</v>
      </c>
      <c r="BD175" s="2">
        <v>43726</v>
      </c>
      <c r="BE175" s="2">
        <v>44418</v>
      </c>
      <c r="BF175" s="2">
        <v>44010</v>
      </c>
      <c r="BG175" s="2">
        <v>43006</v>
      </c>
      <c r="BH175" s="2">
        <v>41933</v>
      </c>
      <c r="BI175" s="2">
        <v>41652</v>
      </c>
      <c r="BJ175" s="2">
        <v>41593</v>
      </c>
      <c r="BK175" s="2">
        <v>41688</v>
      </c>
      <c r="BL175" s="2">
        <v>41219</v>
      </c>
      <c r="BM175" s="2">
        <v>40555</v>
      </c>
      <c r="BN175" s="2">
        <v>40995</v>
      </c>
      <c r="BO175" s="2">
        <v>40331</v>
      </c>
      <c r="BP175" s="2">
        <v>40315</v>
      </c>
      <c r="BQ175" s="2">
        <v>40587</v>
      </c>
      <c r="BR175" s="2">
        <v>42012</v>
      </c>
      <c r="BS175" s="2">
        <v>42805</v>
      </c>
      <c r="BT175" s="2">
        <v>43657</v>
      </c>
      <c r="BU175" s="2">
        <v>44061</v>
      </c>
      <c r="BV175" s="2">
        <v>45561</v>
      </c>
      <c r="BW175" s="2">
        <v>45333</v>
      </c>
      <c r="BX175" s="2">
        <v>45679</v>
      </c>
      <c r="BY175" s="2">
        <v>45376</v>
      </c>
      <c r="BZ175" s="2">
        <v>44883</v>
      </c>
      <c r="CA175" s="2">
        <v>44288</v>
      </c>
      <c r="CB175" s="2">
        <v>44352</v>
      </c>
      <c r="CC175" s="2">
        <v>43506</v>
      </c>
      <c r="CD175" s="2">
        <v>43568</v>
      </c>
    </row>
    <row r="176" spans="1:82" x14ac:dyDescent="0.25">
      <c r="A176" s="2" t="str">
        <f>"55 jaar"</f>
        <v>55 jaar</v>
      </c>
      <c r="B176" s="2">
        <v>33221</v>
      </c>
      <c r="C176" s="2">
        <v>33126</v>
      </c>
      <c r="D176" s="2">
        <v>33935</v>
      </c>
      <c r="E176" s="2">
        <v>34840</v>
      </c>
      <c r="F176" s="2">
        <v>33570</v>
      </c>
      <c r="G176" s="2">
        <v>30688</v>
      </c>
      <c r="H176" s="2">
        <v>27720</v>
      </c>
      <c r="I176" s="2">
        <v>30467</v>
      </c>
      <c r="J176" s="2">
        <v>34617</v>
      </c>
      <c r="K176" s="2">
        <v>36011</v>
      </c>
      <c r="L176" s="2">
        <v>36134</v>
      </c>
      <c r="M176" s="2">
        <v>40706</v>
      </c>
      <c r="N176" s="2">
        <v>39589</v>
      </c>
      <c r="O176" s="2">
        <v>39854</v>
      </c>
      <c r="P176" s="2">
        <v>39867</v>
      </c>
      <c r="Q176" s="2">
        <v>39519</v>
      </c>
      <c r="R176" s="2">
        <v>39984</v>
      </c>
      <c r="S176" s="2">
        <v>41837</v>
      </c>
      <c r="T176" s="2">
        <v>41911</v>
      </c>
      <c r="U176" s="2">
        <v>42893</v>
      </c>
      <c r="V176" s="2">
        <v>43805</v>
      </c>
      <c r="W176" s="2">
        <v>44480</v>
      </c>
      <c r="X176" s="2">
        <v>45764</v>
      </c>
      <c r="Y176" s="2">
        <v>46659</v>
      </c>
      <c r="Z176" s="2">
        <v>47520</v>
      </c>
      <c r="AA176" s="2">
        <v>47177</v>
      </c>
      <c r="AB176" s="2">
        <v>48022</v>
      </c>
      <c r="AC176" s="2">
        <v>48955</v>
      </c>
      <c r="AD176" s="2">
        <v>49683</v>
      </c>
      <c r="AE176" s="2">
        <v>50366</v>
      </c>
      <c r="AF176" s="2">
        <v>48891</v>
      </c>
      <c r="AG176" s="2">
        <v>47645</v>
      </c>
      <c r="AH176" s="2">
        <v>46377</v>
      </c>
      <c r="AI176" s="2">
        <v>45491</v>
      </c>
      <c r="AJ176" s="2">
        <v>45285</v>
      </c>
      <c r="AK176" s="2">
        <v>45536</v>
      </c>
      <c r="AL176" s="2">
        <v>44318</v>
      </c>
      <c r="AM176" s="2">
        <v>43089</v>
      </c>
      <c r="AN176" s="2">
        <v>41672</v>
      </c>
      <c r="AO176" s="2">
        <v>40489</v>
      </c>
      <c r="AP176" s="2">
        <v>39468</v>
      </c>
      <c r="AQ176" s="2">
        <v>40578</v>
      </c>
      <c r="AR176" s="2">
        <v>41287</v>
      </c>
      <c r="AS176" s="2">
        <v>42046</v>
      </c>
      <c r="AT176" s="2">
        <v>43122</v>
      </c>
      <c r="AU176" s="2">
        <v>42957</v>
      </c>
      <c r="AV176" s="2">
        <v>43375</v>
      </c>
      <c r="AW176" s="2">
        <v>42444</v>
      </c>
      <c r="AX176" s="2">
        <v>41658</v>
      </c>
      <c r="AY176" s="2">
        <v>40941</v>
      </c>
      <c r="AZ176" s="2">
        <v>40291</v>
      </c>
      <c r="BA176" s="2">
        <v>41421</v>
      </c>
      <c r="BB176" s="2">
        <v>41566</v>
      </c>
      <c r="BC176" s="2">
        <v>41856</v>
      </c>
      <c r="BD176" s="2">
        <v>42452</v>
      </c>
      <c r="BE176" s="2">
        <v>43576</v>
      </c>
      <c r="BF176" s="2">
        <v>44269</v>
      </c>
      <c r="BG176" s="2">
        <v>43862</v>
      </c>
      <c r="BH176" s="2">
        <v>42864</v>
      </c>
      <c r="BI176" s="2">
        <v>41793</v>
      </c>
      <c r="BJ176" s="2">
        <v>41514</v>
      </c>
      <c r="BK176" s="2">
        <v>41456</v>
      </c>
      <c r="BL176" s="2">
        <v>41550</v>
      </c>
      <c r="BM176" s="2">
        <v>41083</v>
      </c>
      <c r="BN176" s="2">
        <v>40424</v>
      </c>
      <c r="BO176" s="2">
        <v>40865</v>
      </c>
      <c r="BP176" s="2">
        <v>40204</v>
      </c>
      <c r="BQ176" s="2">
        <v>40191</v>
      </c>
      <c r="BR176" s="2">
        <v>40465</v>
      </c>
      <c r="BS176" s="2">
        <v>41885</v>
      </c>
      <c r="BT176" s="2">
        <v>42679</v>
      </c>
      <c r="BU176" s="2">
        <v>43533</v>
      </c>
      <c r="BV176" s="2">
        <v>43936</v>
      </c>
      <c r="BW176" s="2">
        <v>45437</v>
      </c>
      <c r="BX176" s="2">
        <v>45204</v>
      </c>
      <c r="BY176" s="2">
        <v>45555</v>
      </c>
      <c r="BZ176" s="2">
        <v>45258</v>
      </c>
      <c r="CA176" s="2">
        <v>44765</v>
      </c>
      <c r="CB176" s="2">
        <v>44170</v>
      </c>
      <c r="CC176" s="2">
        <v>44235</v>
      </c>
      <c r="CD176" s="2">
        <v>43395</v>
      </c>
    </row>
    <row r="177" spans="1:82" x14ac:dyDescent="0.25">
      <c r="A177" s="2" t="str">
        <f>"56 jaar"</f>
        <v>56 jaar</v>
      </c>
      <c r="B177" s="2">
        <v>33391</v>
      </c>
      <c r="C177" s="2">
        <v>33015</v>
      </c>
      <c r="D177" s="2">
        <v>32913</v>
      </c>
      <c r="E177" s="2">
        <v>33732</v>
      </c>
      <c r="F177" s="2">
        <v>34630</v>
      </c>
      <c r="G177" s="2">
        <v>33337</v>
      </c>
      <c r="H177" s="2">
        <v>30505</v>
      </c>
      <c r="I177" s="2">
        <v>27542</v>
      </c>
      <c r="J177" s="2">
        <v>30255</v>
      </c>
      <c r="K177" s="2">
        <v>34362</v>
      </c>
      <c r="L177" s="2">
        <v>35764</v>
      </c>
      <c r="M177" s="2">
        <v>35875</v>
      </c>
      <c r="N177" s="2">
        <v>40468</v>
      </c>
      <c r="O177" s="2">
        <v>39344</v>
      </c>
      <c r="P177" s="2">
        <v>39584</v>
      </c>
      <c r="Q177" s="2">
        <v>39633</v>
      </c>
      <c r="R177" s="2">
        <v>39315</v>
      </c>
      <c r="S177" s="2">
        <v>39836</v>
      </c>
      <c r="T177" s="2">
        <v>41592</v>
      </c>
      <c r="U177" s="2">
        <v>41726</v>
      </c>
      <c r="V177" s="2">
        <v>42705</v>
      </c>
      <c r="W177" s="2">
        <v>43573</v>
      </c>
      <c r="X177" s="2">
        <v>44265</v>
      </c>
      <c r="Y177" s="2">
        <v>45479</v>
      </c>
      <c r="Z177" s="2">
        <v>46386</v>
      </c>
      <c r="AA177" s="2">
        <v>47263</v>
      </c>
      <c r="AB177" s="2">
        <v>47005</v>
      </c>
      <c r="AC177" s="2">
        <v>47824</v>
      </c>
      <c r="AD177" s="2">
        <v>48706</v>
      </c>
      <c r="AE177" s="2">
        <v>49422</v>
      </c>
      <c r="AF177" s="2">
        <v>50098</v>
      </c>
      <c r="AG177" s="2">
        <v>48627</v>
      </c>
      <c r="AH177" s="2">
        <v>47381</v>
      </c>
      <c r="AI177" s="2">
        <v>46120</v>
      </c>
      <c r="AJ177" s="2">
        <v>45214</v>
      </c>
      <c r="AK177" s="2">
        <v>45011</v>
      </c>
      <c r="AL177" s="2">
        <v>45260</v>
      </c>
      <c r="AM177" s="2">
        <v>44053</v>
      </c>
      <c r="AN177" s="2">
        <v>42838</v>
      </c>
      <c r="AO177" s="2">
        <v>41428</v>
      </c>
      <c r="AP177" s="2">
        <v>40249</v>
      </c>
      <c r="AQ177" s="2">
        <v>39243</v>
      </c>
      <c r="AR177" s="2">
        <v>40348</v>
      </c>
      <c r="AS177" s="2">
        <v>41064</v>
      </c>
      <c r="AT177" s="2">
        <v>41821</v>
      </c>
      <c r="AU177" s="2">
        <v>42905</v>
      </c>
      <c r="AV177" s="2">
        <v>42732</v>
      </c>
      <c r="AW177" s="2">
        <v>43156</v>
      </c>
      <c r="AX177" s="2">
        <v>42232</v>
      </c>
      <c r="AY177" s="2">
        <v>41442</v>
      </c>
      <c r="AZ177" s="2">
        <v>40731</v>
      </c>
      <c r="BA177" s="2">
        <v>40088</v>
      </c>
      <c r="BB177" s="2">
        <v>41217</v>
      </c>
      <c r="BC177" s="2">
        <v>41362</v>
      </c>
      <c r="BD177" s="2">
        <v>41652</v>
      </c>
      <c r="BE177" s="2">
        <v>42244</v>
      </c>
      <c r="BF177" s="2">
        <v>43373</v>
      </c>
      <c r="BG177" s="2">
        <v>44065</v>
      </c>
      <c r="BH177" s="2">
        <v>43661</v>
      </c>
      <c r="BI177" s="2">
        <v>42666</v>
      </c>
      <c r="BJ177" s="2">
        <v>41600</v>
      </c>
      <c r="BK177" s="2">
        <v>41327</v>
      </c>
      <c r="BL177" s="2">
        <v>41275</v>
      </c>
      <c r="BM177" s="2">
        <v>41364</v>
      </c>
      <c r="BN177" s="2">
        <v>40904</v>
      </c>
      <c r="BO177" s="2">
        <v>40246</v>
      </c>
      <c r="BP177" s="2">
        <v>40685</v>
      </c>
      <c r="BQ177" s="2">
        <v>40028</v>
      </c>
      <c r="BR177" s="2">
        <v>40014</v>
      </c>
      <c r="BS177" s="2">
        <v>40286</v>
      </c>
      <c r="BT177" s="2">
        <v>41703</v>
      </c>
      <c r="BU177" s="2">
        <v>42498</v>
      </c>
      <c r="BV177" s="2">
        <v>43349</v>
      </c>
      <c r="BW177" s="2">
        <v>43758</v>
      </c>
      <c r="BX177" s="2">
        <v>45255</v>
      </c>
      <c r="BY177" s="2">
        <v>45031</v>
      </c>
      <c r="BZ177" s="2">
        <v>45382</v>
      </c>
      <c r="CA177" s="2">
        <v>45086</v>
      </c>
      <c r="CB177" s="2">
        <v>44598</v>
      </c>
      <c r="CC177" s="2">
        <v>44006</v>
      </c>
      <c r="CD177" s="2">
        <v>44071</v>
      </c>
    </row>
    <row r="178" spans="1:82" x14ac:dyDescent="0.25">
      <c r="A178" s="2" t="str">
        <f>"57 jaar"</f>
        <v>57 jaar</v>
      </c>
      <c r="B178" s="2">
        <v>33740</v>
      </c>
      <c r="C178" s="2">
        <v>33124</v>
      </c>
      <c r="D178" s="2">
        <v>32809</v>
      </c>
      <c r="E178" s="2">
        <v>32664</v>
      </c>
      <c r="F178" s="2">
        <v>33521</v>
      </c>
      <c r="G178" s="2">
        <v>34380</v>
      </c>
      <c r="H178" s="2">
        <v>33116</v>
      </c>
      <c r="I178" s="2">
        <v>30273</v>
      </c>
      <c r="J178" s="2">
        <v>27316</v>
      </c>
      <c r="K178" s="2">
        <v>30002</v>
      </c>
      <c r="L178" s="2">
        <v>34115</v>
      </c>
      <c r="M178" s="2">
        <v>35510</v>
      </c>
      <c r="N178" s="2">
        <v>35601</v>
      </c>
      <c r="O178" s="2">
        <v>40257</v>
      </c>
      <c r="P178" s="2">
        <v>39103</v>
      </c>
      <c r="Q178" s="2">
        <v>39376</v>
      </c>
      <c r="R178" s="2">
        <v>39449</v>
      </c>
      <c r="S178" s="2">
        <v>39115</v>
      </c>
      <c r="T178" s="2">
        <v>39587</v>
      </c>
      <c r="U178" s="2">
        <v>41349</v>
      </c>
      <c r="V178" s="2">
        <v>41547</v>
      </c>
      <c r="W178" s="2">
        <v>42442</v>
      </c>
      <c r="X178" s="2">
        <v>43299</v>
      </c>
      <c r="Y178" s="2">
        <v>44034</v>
      </c>
      <c r="Z178" s="2">
        <v>45231</v>
      </c>
      <c r="AA178" s="2">
        <v>46095</v>
      </c>
      <c r="AB178" s="2">
        <v>47058</v>
      </c>
      <c r="AC178" s="2">
        <v>46744</v>
      </c>
      <c r="AD178" s="2">
        <v>47582</v>
      </c>
      <c r="AE178" s="2">
        <v>48457</v>
      </c>
      <c r="AF178" s="2">
        <v>49159</v>
      </c>
      <c r="AG178" s="2">
        <v>49824</v>
      </c>
      <c r="AH178" s="2">
        <v>48357</v>
      </c>
      <c r="AI178" s="2">
        <v>47119</v>
      </c>
      <c r="AJ178" s="2">
        <v>45861</v>
      </c>
      <c r="AK178" s="2">
        <v>44949</v>
      </c>
      <c r="AL178" s="2">
        <v>44744</v>
      </c>
      <c r="AM178" s="2">
        <v>44996</v>
      </c>
      <c r="AN178" s="2">
        <v>43800</v>
      </c>
      <c r="AO178" s="2">
        <v>42596</v>
      </c>
      <c r="AP178" s="2">
        <v>41200</v>
      </c>
      <c r="AQ178" s="2">
        <v>40024</v>
      </c>
      <c r="AR178" s="2">
        <v>39027</v>
      </c>
      <c r="AS178" s="2">
        <v>40132</v>
      </c>
      <c r="AT178" s="2">
        <v>40848</v>
      </c>
      <c r="AU178" s="2">
        <v>41612</v>
      </c>
      <c r="AV178" s="2">
        <v>42690</v>
      </c>
      <c r="AW178" s="2">
        <v>42520</v>
      </c>
      <c r="AX178" s="2">
        <v>42945</v>
      </c>
      <c r="AY178" s="2">
        <v>42026</v>
      </c>
      <c r="AZ178" s="2">
        <v>41243</v>
      </c>
      <c r="BA178" s="2">
        <v>40535</v>
      </c>
      <c r="BB178" s="2">
        <v>39893</v>
      </c>
      <c r="BC178" s="2">
        <v>41021</v>
      </c>
      <c r="BD178" s="2">
        <v>41169</v>
      </c>
      <c r="BE178" s="2">
        <v>41461</v>
      </c>
      <c r="BF178" s="2">
        <v>42057</v>
      </c>
      <c r="BG178" s="2">
        <v>43186</v>
      </c>
      <c r="BH178" s="2">
        <v>43876</v>
      </c>
      <c r="BI178" s="2">
        <v>43478</v>
      </c>
      <c r="BJ178" s="2">
        <v>42486</v>
      </c>
      <c r="BK178" s="2">
        <v>41426</v>
      </c>
      <c r="BL178" s="2">
        <v>41153</v>
      </c>
      <c r="BM178" s="2">
        <v>41102</v>
      </c>
      <c r="BN178" s="2">
        <v>41196</v>
      </c>
      <c r="BO178" s="2">
        <v>40739</v>
      </c>
      <c r="BP178" s="2">
        <v>40084</v>
      </c>
      <c r="BQ178" s="2">
        <v>40525</v>
      </c>
      <c r="BR178" s="2">
        <v>39873</v>
      </c>
      <c r="BS178" s="2">
        <v>39863</v>
      </c>
      <c r="BT178" s="2">
        <v>40133</v>
      </c>
      <c r="BU178" s="2">
        <v>41548</v>
      </c>
      <c r="BV178" s="2">
        <v>42342</v>
      </c>
      <c r="BW178" s="2">
        <v>43195</v>
      </c>
      <c r="BX178" s="2">
        <v>43605</v>
      </c>
      <c r="BY178" s="2">
        <v>45099</v>
      </c>
      <c r="BZ178" s="2">
        <v>44881</v>
      </c>
      <c r="CA178" s="2">
        <v>45232</v>
      </c>
      <c r="CB178" s="2">
        <v>44938</v>
      </c>
      <c r="CC178" s="2">
        <v>44450</v>
      </c>
      <c r="CD178" s="2">
        <v>43864</v>
      </c>
    </row>
    <row r="179" spans="1:82" x14ac:dyDescent="0.25">
      <c r="A179" s="2" t="str">
        <f>"58 jaar"</f>
        <v>58 jaar</v>
      </c>
      <c r="B179" s="2">
        <v>34432</v>
      </c>
      <c r="C179" s="2">
        <v>33429</v>
      </c>
      <c r="D179" s="2">
        <v>32869</v>
      </c>
      <c r="E179" s="2">
        <v>32546</v>
      </c>
      <c r="F179" s="2">
        <v>32404</v>
      </c>
      <c r="G179" s="2">
        <v>33250</v>
      </c>
      <c r="H179" s="2">
        <v>34146</v>
      </c>
      <c r="I179" s="2">
        <v>32818</v>
      </c>
      <c r="J179" s="2">
        <v>30008</v>
      </c>
      <c r="K179" s="2">
        <v>27034</v>
      </c>
      <c r="L179" s="2">
        <v>29739</v>
      </c>
      <c r="M179" s="2">
        <v>33897</v>
      </c>
      <c r="N179" s="2">
        <v>35237</v>
      </c>
      <c r="O179" s="2">
        <v>35346</v>
      </c>
      <c r="P179" s="2">
        <v>39964</v>
      </c>
      <c r="Q179" s="2">
        <v>38850</v>
      </c>
      <c r="R179" s="2">
        <v>39136</v>
      </c>
      <c r="S179" s="2">
        <v>39228</v>
      </c>
      <c r="T179" s="2">
        <v>38848</v>
      </c>
      <c r="U179" s="2">
        <v>39303</v>
      </c>
      <c r="V179" s="2">
        <v>41094</v>
      </c>
      <c r="W179" s="2">
        <v>41242</v>
      </c>
      <c r="X179" s="2">
        <v>42136</v>
      </c>
      <c r="Y179" s="2">
        <v>43011</v>
      </c>
      <c r="Z179" s="2">
        <v>43769</v>
      </c>
      <c r="AA179" s="2">
        <v>44964</v>
      </c>
      <c r="AB179" s="2">
        <v>45805</v>
      </c>
      <c r="AC179" s="2">
        <v>46791</v>
      </c>
      <c r="AD179" s="2">
        <v>46471</v>
      </c>
      <c r="AE179" s="2">
        <v>47310</v>
      </c>
      <c r="AF179" s="2">
        <v>48182</v>
      </c>
      <c r="AG179" s="2">
        <v>48869</v>
      </c>
      <c r="AH179" s="2">
        <v>49523</v>
      </c>
      <c r="AI179" s="2">
        <v>48066</v>
      </c>
      <c r="AJ179" s="2">
        <v>46830</v>
      </c>
      <c r="AK179" s="2">
        <v>45584</v>
      </c>
      <c r="AL179" s="2">
        <v>44663</v>
      </c>
      <c r="AM179" s="2">
        <v>44471</v>
      </c>
      <c r="AN179" s="2">
        <v>44723</v>
      </c>
      <c r="AO179" s="2">
        <v>43539</v>
      </c>
      <c r="AP179" s="2">
        <v>42342</v>
      </c>
      <c r="AQ179" s="2">
        <v>40957</v>
      </c>
      <c r="AR179" s="2">
        <v>39792</v>
      </c>
      <c r="AS179" s="2">
        <v>38800</v>
      </c>
      <c r="AT179" s="2">
        <v>39903</v>
      </c>
      <c r="AU179" s="2">
        <v>40622</v>
      </c>
      <c r="AV179" s="2">
        <v>41386</v>
      </c>
      <c r="AW179" s="2">
        <v>42462</v>
      </c>
      <c r="AX179" s="2">
        <v>42297</v>
      </c>
      <c r="AY179" s="2">
        <v>42724</v>
      </c>
      <c r="AZ179" s="2">
        <v>41809</v>
      </c>
      <c r="BA179" s="2">
        <v>41028</v>
      </c>
      <c r="BB179" s="2">
        <v>40333</v>
      </c>
      <c r="BC179" s="2">
        <v>39694</v>
      </c>
      <c r="BD179" s="2">
        <v>40820</v>
      </c>
      <c r="BE179" s="2">
        <v>40969</v>
      </c>
      <c r="BF179" s="2">
        <v>41259</v>
      </c>
      <c r="BG179" s="2">
        <v>41861</v>
      </c>
      <c r="BH179" s="2">
        <v>42988</v>
      </c>
      <c r="BI179" s="2">
        <v>43677</v>
      </c>
      <c r="BJ179" s="2">
        <v>43285</v>
      </c>
      <c r="BK179" s="2">
        <v>42300</v>
      </c>
      <c r="BL179" s="2">
        <v>41246</v>
      </c>
      <c r="BM179" s="2">
        <v>40970</v>
      </c>
      <c r="BN179" s="2">
        <v>40925</v>
      </c>
      <c r="BO179" s="2">
        <v>41021</v>
      </c>
      <c r="BP179" s="2">
        <v>40565</v>
      </c>
      <c r="BQ179" s="2">
        <v>39918</v>
      </c>
      <c r="BR179" s="2">
        <v>40360</v>
      </c>
      <c r="BS179" s="2">
        <v>39711</v>
      </c>
      <c r="BT179" s="2">
        <v>39702</v>
      </c>
      <c r="BU179" s="2">
        <v>39969</v>
      </c>
      <c r="BV179" s="2">
        <v>41389</v>
      </c>
      <c r="BW179" s="2">
        <v>42180</v>
      </c>
      <c r="BX179" s="2">
        <v>43028</v>
      </c>
      <c r="BY179" s="2">
        <v>43449</v>
      </c>
      <c r="BZ179" s="2">
        <v>44936</v>
      </c>
      <c r="CA179" s="2">
        <v>44720</v>
      </c>
      <c r="CB179" s="2">
        <v>45077</v>
      </c>
      <c r="CC179" s="2">
        <v>44780</v>
      </c>
      <c r="CD179" s="2">
        <v>44294</v>
      </c>
    </row>
    <row r="180" spans="1:82" x14ac:dyDescent="0.25">
      <c r="A180" s="2" t="str">
        <f>"59 jaar"</f>
        <v>59 jaar</v>
      </c>
      <c r="B180" s="2">
        <v>34288</v>
      </c>
      <c r="C180" s="2">
        <v>34078</v>
      </c>
      <c r="D180" s="2">
        <v>33088</v>
      </c>
      <c r="E180" s="2">
        <v>32612</v>
      </c>
      <c r="F180" s="2">
        <v>32241</v>
      </c>
      <c r="G180" s="2">
        <v>32111</v>
      </c>
      <c r="H180" s="2">
        <v>33001</v>
      </c>
      <c r="I180" s="2">
        <v>33862</v>
      </c>
      <c r="J180" s="2">
        <v>32512</v>
      </c>
      <c r="K180" s="2">
        <v>29716</v>
      </c>
      <c r="L180" s="2">
        <v>26803</v>
      </c>
      <c r="M180" s="2">
        <v>29569</v>
      </c>
      <c r="N180" s="2">
        <v>33655</v>
      </c>
      <c r="O180" s="2">
        <v>34988</v>
      </c>
      <c r="P180" s="2">
        <v>35107</v>
      </c>
      <c r="Q180" s="2">
        <v>39657</v>
      </c>
      <c r="R180" s="2">
        <v>38567</v>
      </c>
      <c r="S180" s="2">
        <v>38903</v>
      </c>
      <c r="T180" s="2">
        <v>38940</v>
      </c>
      <c r="U180" s="2">
        <v>38556</v>
      </c>
      <c r="V180" s="2">
        <v>39085</v>
      </c>
      <c r="W180" s="2">
        <v>40786</v>
      </c>
      <c r="X180" s="2">
        <v>40885</v>
      </c>
      <c r="Y180" s="2">
        <v>41801</v>
      </c>
      <c r="Z180" s="2">
        <v>42737</v>
      </c>
      <c r="AA180" s="2">
        <v>43442</v>
      </c>
      <c r="AB180" s="2">
        <v>44676</v>
      </c>
      <c r="AC180" s="2">
        <v>45543</v>
      </c>
      <c r="AD180" s="2">
        <v>46467</v>
      </c>
      <c r="AE180" s="2">
        <v>46157</v>
      </c>
      <c r="AF180" s="2">
        <v>46999</v>
      </c>
      <c r="AG180" s="2">
        <v>47860</v>
      </c>
      <c r="AH180" s="2">
        <v>48531</v>
      </c>
      <c r="AI180" s="2">
        <v>49172</v>
      </c>
      <c r="AJ180" s="2">
        <v>47723</v>
      </c>
      <c r="AK180" s="2">
        <v>46487</v>
      </c>
      <c r="AL180" s="2">
        <v>45258</v>
      </c>
      <c r="AM180" s="2">
        <v>44344</v>
      </c>
      <c r="AN180" s="2">
        <v>44152</v>
      </c>
      <c r="AO180" s="2">
        <v>44411</v>
      </c>
      <c r="AP180" s="2">
        <v>43232</v>
      </c>
      <c r="AQ180" s="2">
        <v>42042</v>
      </c>
      <c r="AR180" s="2">
        <v>40673</v>
      </c>
      <c r="AS180" s="2">
        <v>39514</v>
      </c>
      <c r="AT180" s="2">
        <v>38539</v>
      </c>
      <c r="AU180" s="2">
        <v>39641</v>
      </c>
      <c r="AV180" s="2">
        <v>40361</v>
      </c>
      <c r="AW180" s="2">
        <v>41121</v>
      </c>
      <c r="AX180" s="2">
        <v>42196</v>
      </c>
      <c r="AY180" s="2">
        <v>42035</v>
      </c>
      <c r="AZ180" s="2">
        <v>42463</v>
      </c>
      <c r="BA180" s="2">
        <v>41555</v>
      </c>
      <c r="BB180" s="2">
        <v>40777</v>
      </c>
      <c r="BC180" s="2">
        <v>40084</v>
      </c>
      <c r="BD180" s="2">
        <v>39450</v>
      </c>
      <c r="BE180" s="2">
        <v>40575</v>
      </c>
      <c r="BF180" s="2">
        <v>40722</v>
      </c>
      <c r="BG180" s="2">
        <v>41019</v>
      </c>
      <c r="BH180" s="2">
        <v>41622</v>
      </c>
      <c r="BI180" s="2">
        <v>42745</v>
      </c>
      <c r="BJ180" s="2">
        <v>43437</v>
      </c>
      <c r="BK180" s="2">
        <v>43051</v>
      </c>
      <c r="BL180" s="2">
        <v>42069</v>
      </c>
      <c r="BM180" s="2">
        <v>41018</v>
      </c>
      <c r="BN180" s="2">
        <v>40751</v>
      </c>
      <c r="BO180" s="2">
        <v>40707</v>
      </c>
      <c r="BP180" s="2">
        <v>40804</v>
      </c>
      <c r="BQ180" s="2">
        <v>40348</v>
      </c>
      <c r="BR180" s="2">
        <v>39708</v>
      </c>
      <c r="BS180" s="2">
        <v>40150</v>
      </c>
      <c r="BT180" s="2">
        <v>39507</v>
      </c>
      <c r="BU180" s="2">
        <v>39498</v>
      </c>
      <c r="BV180" s="2">
        <v>39766</v>
      </c>
      <c r="BW180" s="2">
        <v>41190</v>
      </c>
      <c r="BX180" s="2">
        <v>41981</v>
      </c>
      <c r="BY180" s="2">
        <v>42827</v>
      </c>
      <c r="BZ180" s="2">
        <v>43250</v>
      </c>
      <c r="CA180" s="2">
        <v>44734</v>
      </c>
      <c r="CB180" s="2">
        <v>44521</v>
      </c>
      <c r="CC180" s="2">
        <v>44879</v>
      </c>
      <c r="CD180" s="2">
        <v>44586</v>
      </c>
    </row>
    <row r="181" spans="1:82" x14ac:dyDescent="0.25">
      <c r="A181" s="2" t="str">
        <f>"60 jaar"</f>
        <v>60 jaar</v>
      </c>
      <c r="B181" s="2">
        <v>33833</v>
      </c>
      <c r="C181" s="2">
        <v>33950</v>
      </c>
      <c r="D181" s="2">
        <v>33745</v>
      </c>
      <c r="E181" s="2">
        <v>32762</v>
      </c>
      <c r="F181" s="2">
        <v>32279</v>
      </c>
      <c r="G181" s="2">
        <v>31922</v>
      </c>
      <c r="H181" s="2">
        <v>31833</v>
      </c>
      <c r="I181" s="2">
        <v>32626</v>
      </c>
      <c r="J181" s="2">
        <v>33488</v>
      </c>
      <c r="K181" s="2">
        <v>32190</v>
      </c>
      <c r="L181" s="2">
        <v>29413</v>
      </c>
      <c r="M181" s="2">
        <v>26562</v>
      </c>
      <c r="N181" s="2">
        <v>29277</v>
      </c>
      <c r="O181" s="2">
        <v>33313</v>
      </c>
      <c r="P181" s="2">
        <v>34680</v>
      </c>
      <c r="Q181" s="2">
        <v>34804</v>
      </c>
      <c r="R181" s="2">
        <v>39293</v>
      </c>
      <c r="S181" s="2">
        <v>38251</v>
      </c>
      <c r="T181" s="2">
        <v>38557</v>
      </c>
      <c r="U181" s="2">
        <v>38592</v>
      </c>
      <c r="V181" s="2">
        <v>38271</v>
      </c>
      <c r="W181" s="2">
        <v>38684</v>
      </c>
      <c r="X181" s="2">
        <v>40465</v>
      </c>
      <c r="Y181" s="2">
        <v>40489</v>
      </c>
      <c r="Z181" s="2">
        <v>41453</v>
      </c>
      <c r="AA181" s="2">
        <v>42394</v>
      </c>
      <c r="AB181" s="2">
        <v>43045</v>
      </c>
      <c r="AC181" s="2">
        <v>44320</v>
      </c>
      <c r="AD181" s="2">
        <v>45159</v>
      </c>
      <c r="AE181" s="2">
        <v>46085</v>
      </c>
      <c r="AF181" s="2">
        <v>45780</v>
      </c>
      <c r="AG181" s="2">
        <v>46616</v>
      </c>
      <c r="AH181" s="2">
        <v>47468</v>
      </c>
      <c r="AI181" s="2">
        <v>48124</v>
      </c>
      <c r="AJ181" s="2">
        <v>48756</v>
      </c>
      <c r="AK181" s="2">
        <v>47318</v>
      </c>
      <c r="AL181" s="2">
        <v>46092</v>
      </c>
      <c r="AM181" s="2">
        <v>44882</v>
      </c>
      <c r="AN181" s="2">
        <v>43969</v>
      </c>
      <c r="AO181" s="2">
        <v>43790</v>
      </c>
      <c r="AP181" s="2">
        <v>44052</v>
      </c>
      <c r="AQ181" s="2">
        <v>42889</v>
      </c>
      <c r="AR181" s="2">
        <v>41708</v>
      </c>
      <c r="AS181" s="2">
        <v>40356</v>
      </c>
      <c r="AT181" s="2">
        <v>39204</v>
      </c>
      <c r="AU181" s="2">
        <v>38243</v>
      </c>
      <c r="AV181" s="2">
        <v>39337</v>
      </c>
      <c r="AW181" s="2">
        <v>40065</v>
      </c>
      <c r="AX181" s="2">
        <v>40821</v>
      </c>
      <c r="AY181" s="2">
        <v>41895</v>
      </c>
      <c r="AZ181" s="2">
        <v>41737</v>
      </c>
      <c r="BA181" s="2">
        <v>42163</v>
      </c>
      <c r="BB181" s="2">
        <v>41266</v>
      </c>
      <c r="BC181" s="2">
        <v>40495</v>
      </c>
      <c r="BD181" s="2">
        <v>39815</v>
      </c>
      <c r="BE181" s="2">
        <v>39178</v>
      </c>
      <c r="BF181" s="2">
        <v>40304</v>
      </c>
      <c r="BG181" s="2">
        <v>40452</v>
      </c>
      <c r="BH181" s="2">
        <v>40752</v>
      </c>
      <c r="BI181" s="2">
        <v>41351</v>
      </c>
      <c r="BJ181" s="2">
        <v>42475</v>
      </c>
      <c r="BK181" s="2">
        <v>43163</v>
      </c>
      <c r="BL181" s="2">
        <v>42786</v>
      </c>
      <c r="BM181" s="2">
        <v>41810</v>
      </c>
      <c r="BN181" s="2">
        <v>40766</v>
      </c>
      <c r="BO181" s="2">
        <v>40503</v>
      </c>
      <c r="BP181" s="2">
        <v>40460</v>
      </c>
      <c r="BQ181" s="2">
        <v>40562</v>
      </c>
      <c r="BR181" s="2">
        <v>40108</v>
      </c>
      <c r="BS181" s="2">
        <v>39474</v>
      </c>
      <c r="BT181" s="2">
        <v>39915</v>
      </c>
      <c r="BU181" s="2">
        <v>39275</v>
      </c>
      <c r="BV181" s="2">
        <v>39269</v>
      </c>
      <c r="BW181" s="2">
        <v>39539</v>
      </c>
      <c r="BX181" s="2">
        <v>40958</v>
      </c>
      <c r="BY181" s="2">
        <v>41752</v>
      </c>
      <c r="BZ181" s="2">
        <v>42597</v>
      </c>
      <c r="CA181" s="2">
        <v>43017</v>
      </c>
      <c r="CB181" s="2">
        <v>44501</v>
      </c>
      <c r="CC181" s="2">
        <v>44289</v>
      </c>
      <c r="CD181" s="2">
        <v>44649</v>
      </c>
    </row>
    <row r="182" spans="1:82" x14ac:dyDescent="0.25">
      <c r="A182" s="2" t="str">
        <f>"61 jaar"</f>
        <v>61 jaar</v>
      </c>
      <c r="B182" s="2">
        <v>31331</v>
      </c>
      <c r="C182" s="2">
        <v>33417</v>
      </c>
      <c r="D182" s="2">
        <v>33531</v>
      </c>
      <c r="E182" s="2">
        <v>33358</v>
      </c>
      <c r="F182" s="2">
        <v>32368</v>
      </c>
      <c r="G182" s="2">
        <v>31927</v>
      </c>
      <c r="H182" s="2">
        <v>31568</v>
      </c>
      <c r="I182" s="2">
        <v>31477</v>
      </c>
      <c r="J182" s="2">
        <v>32271</v>
      </c>
      <c r="K182" s="2">
        <v>33102</v>
      </c>
      <c r="L182" s="2">
        <v>31842</v>
      </c>
      <c r="M182" s="2">
        <v>29143</v>
      </c>
      <c r="N182" s="2">
        <v>26302</v>
      </c>
      <c r="O182" s="2">
        <v>29012</v>
      </c>
      <c r="P182" s="2">
        <v>33013</v>
      </c>
      <c r="Q182" s="2">
        <v>34372</v>
      </c>
      <c r="R182" s="2">
        <v>34439</v>
      </c>
      <c r="S182" s="2">
        <v>38924</v>
      </c>
      <c r="T182" s="2">
        <v>37883</v>
      </c>
      <c r="U182" s="2">
        <v>38219</v>
      </c>
      <c r="V182" s="2">
        <v>38291</v>
      </c>
      <c r="W182" s="2">
        <v>37933</v>
      </c>
      <c r="X182" s="2">
        <v>38299</v>
      </c>
      <c r="Y182" s="2">
        <v>40103</v>
      </c>
      <c r="Z182" s="2">
        <v>40111</v>
      </c>
      <c r="AA182" s="2">
        <v>41106</v>
      </c>
      <c r="AB182" s="2">
        <v>41994</v>
      </c>
      <c r="AC182" s="2">
        <v>42663</v>
      </c>
      <c r="AD182" s="2">
        <v>43938</v>
      </c>
      <c r="AE182" s="2">
        <v>44763</v>
      </c>
      <c r="AF182" s="2">
        <v>45691</v>
      </c>
      <c r="AG182" s="2">
        <v>45386</v>
      </c>
      <c r="AH182" s="2">
        <v>46222</v>
      </c>
      <c r="AI182" s="2">
        <v>47065</v>
      </c>
      <c r="AJ182" s="2">
        <v>47713</v>
      </c>
      <c r="AK182" s="2">
        <v>48335</v>
      </c>
      <c r="AL182" s="2">
        <v>46914</v>
      </c>
      <c r="AM182" s="2">
        <v>45705</v>
      </c>
      <c r="AN182" s="2">
        <v>44513</v>
      </c>
      <c r="AO182" s="2">
        <v>43598</v>
      </c>
      <c r="AP182" s="2">
        <v>43433</v>
      </c>
      <c r="AQ182" s="2">
        <v>43694</v>
      </c>
      <c r="AR182" s="2">
        <v>42548</v>
      </c>
      <c r="AS182" s="2">
        <v>41379</v>
      </c>
      <c r="AT182" s="2">
        <v>40047</v>
      </c>
      <c r="AU182" s="2">
        <v>38898</v>
      </c>
      <c r="AV182" s="2">
        <v>37953</v>
      </c>
      <c r="AW182" s="2">
        <v>39044</v>
      </c>
      <c r="AX182" s="2">
        <v>39771</v>
      </c>
      <c r="AY182" s="2">
        <v>40527</v>
      </c>
      <c r="AZ182" s="2">
        <v>41596</v>
      </c>
      <c r="BA182" s="2">
        <v>41438</v>
      </c>
      <c r="BB182" s="2">
        <v>41867</v>
      </c>
      <c r="BC182" s="2">
        <v>40977</v>
      </c>
      <c r="BD182" s="2">
        <v>40216</v>
      </c>
      <c r="BE182" s="2">
        <v>39537</v>
      </c>
      <c r="BF182" s="2">
        <v>38913</v>
      </c>
      <c r="BG182" s="2">
        <v>40033</v>
      </c>
      <c r="BH182" s="2">
        <v>40183</v>
      </c>
      <c r="BI182" s="2">
        <v>40488</v>
      </c>
      <c r="BJ182" s="2">
        <v>41083</v>
      </c>
      <c r="BK182" s="2">
        <v>42207</v>
      </c>
      <c r="BL182" s="2">
        <v>42893</v>
      </c>
      <c r="BM182" s="2">
        <v>42517</v>
      </c>
      <c r="BN182" s="2">
        <v>41556</v>
      </c>
      <c r="BO182" s="2">
        <v>40519</v>
      </c>
      <c r="BP182" s="2">
        <v>40254</v>
      </c>
      <c r="BQ182" s="2">
        <v>40217</v>
      </c>
      <c r="BR182" s="2">
        <v>40319</v>
      </c>
      <c r="BS182" s="2">
        <v>39870</v>
      </c>
      <c r="BT182" s="2">
        <v>39238</v>
      </c>
      <c r="BU182" s="2">
        <v>39686</v>
      </c>
      <c r="BV182" s="2">
        <v>39048</v>
      </c>
      <c r="BW182" s="2">
        <v>39046</v>
      </c>
      <c r="BX182" s="2">
        <v>39318</v>
      </c>
      <c r="BY182" s="2">
        <v>40735</v>
      </c>
      <c r="BZ182" s="2">
        <v>41526</v>
      </c>
      <c r="CA182" s="2">
        <v>42368</v>
      </c>
      <c r="CB182" s="2">
        <v>42790</v>
      </c>
      <c r="CC182" s="2">
        <v>44272</v>
      </c>
      <c r="CD182" s="2">
        <v>44065</v>
      </c>
    </row>
    <row r="183" spans="1:82" x14ac:dyDescent="0.25">
      <c r="A183" s="2" t="str">
        <f>"62 jaar"</f>
        <v>62 jaar</v>
      </c>
      <c r="B183" s="2">
        <v>30531</v>
      </c>
      <c r="C183" s="2">
        <v>30904</v>
      </c>
      <c r="D183" s="2">
        <v>32911</v>
      </c>
      <c r="E183" s="2">
        <v>33095</v>
      </c>
      <c r="F183" s="2">
        <v>32922</v>
      </c>
      <c r="G183" s="2">
        <v>31943</v>
      </c>
      <c r="H183" s="2">
        <v>31536</v>
      </c>
      <c r="I183" s="2">
        <v>31177</v>
      </c>
      <c r="J183" s="2">
        <v>31059</v>
      </c>
      <c r="K183" s="2">
        <v>31882</v>
      </c>
      <c r="L183" s="2">
        <v>32724</v>
      </c>
      <c r="M183" s="2">
        <v>31500</v>
      </c>
      <c r="N183" s="2">
        <v>28824</v>
      </c>
      <c r="O183" s="2">
        <v>26021</v>
      </c>
      <c r="P183" s="2">
        <v>28720</v>
      </c>
      <c r="Q183" s="2">
        <v>32678</v>
      </c>
      <c r="R183" s="2">
        <v>33993</v>
      </c>
      <c r="S183" s="2">
        <v>34130</v>
      </c>
      <c r="T183" s="2">
        <v>38497</v>
      </c>
      <c r="U183" s="2">
        <v>37498</v>
      </c>
      <c r="V183" s="2">
        <v>37880</v>
      </c>
      <c r="W183" s="2">
        <v>37860</v>
      </c>
      <c r="X183" s="2">
        <v>37530</v>
      </c>
      <c r="Y183" s="2">
        <v>37868</v>
      </c>
      <c r="Z183" s="2">
        <v>39719</v>
      </c>
      <c r="AA183" s="2">
        <v>39684</v>
      </c>
      <c r="AB183" s="2">
        <v>40707</v>
      </c>
      <c r="AC183" s="2">
        <v>41608</v>
      </c>
      <c r="AD183" s="2">
        <v>42274</v>
      </c>
      <c r="AE183" s="2">
        <v>43538</v>
      </c>
      <c r="AF183" s="2">
        <v>44356</v>
      </c>
      <c r="AG183" s="2">
        <v>45291</v>
      </c>
      <c r="AH183" s="2">
        <v>44988</v>
      </c>
      <c r="AI183" s="2">
        <v>45818</v>
      </c>
      <c r="AJ183" s="2">
        <v>46653</v>
      </c>
      <c r="AK183" s="2">
        <v>47296</v>
      </c>
      <c r="AL183" s="2">
        <v>47914</v>
      </c>
      <c r="AM183" s="2">
        <v>46514</v>
      </c>
      <c r="AN183" s="2">
        <v>45320</v>
      </c>
      <c r="AO183" s="2">
        <v>44147</v>
      </c>
      <c r="AP183" s="2">
        <v>43236</v>
      </c>
      <c r="AQ183" s="2">
        <v>43078</v>
      </c>
      <c r="AR183" s="2">
        <v>43348</v>
      </c>
      <c r="AS183" s="2">
        <v>42218</v>
      </c>
      <c r="AT183" s="2">
        <v>41057</v>
      </c>
      <c r="AU183" s="2">
        <v>39741</v>
      </c>
      <c r="AV183" s="2">
        <v>38607</v>
      </c>
      <c r="AW183" s="2">
        <v>37670</v>
      </c>
      <c r="AX183" s="2">
        <v>38753</v>
      </c>
      <c r="AY183" s="2">
        <v>39485</v>
      </c>
      <c r="AZ183" s="2">
        <v>40241</v>
      </c>
      <c r="BA183" s="2">
        <v>41304</v>
      </c>
      <c r="BB183" s="2">
        <v>41153</v>
      </c>
      <c r="BC183" s="2">
        <v>41586</v>
      </c>
      <c r="BD183" s="2">
        <v>40704</v>
      </c>
      <c r="BE183" s="2">
        <v>39948</v>
      </c>
      <c r="BF183" s="2">
        <v>39277</v>
      </c>
      <c r="BG183" s="2">
        <v>38662</v>
      </c>
      <c r="BH183" s="2">
        <v>39774</v>
      </c>
      <c r="BI183" s="2">
        <v>39929</v>
      </c>
      <c r="BJ183" s="2">
        <v>40236</v>
      </c>
      <c r="BK183" s="2">
        <v>40834</v>
      </c>
      <c r="BL183" s="2">
        <v>41958</v>
      </c>
      <c r="BM183" s="2">
        <v>42641</v>
      </c>
      <c r="BN183" s="2">
        <v>42274</v>
      </c>
      <c r="BO183" s="2">
        <v>41317</v>
      </c>
      <c r="BP183" s="2">
        <v>40292</v>
      </c>
      <c r="BQ183" s="2">
        <v>40027</v>
      </c>
      <c r="BR183" s="2">
        <v>39995</v>
      </c>
      <c r="BS183" s="2">
        <v>40097</v>
      </c>
      <c r="BT183" s="2">
        <v>39650</v>
      </c>
      <c r="BU183" s="2">
        <v>39031</v>
      </c>
      <c r="BV183" s="2">
        <v>39479</v>
      </c>
      <c r="BW183" s="2">
        <v>38842</v>
      </c>
      <c r="BX183" s="2">
        <v>38841</v>
      </c>
      <c r="BY183" s="2">
        <v>39117</v>
      </c>
      <c r="BZ183" s="2">
        <v>40529</v>
      </c>
      <c r="CA183" s="2">
        <v>41322</v>
      </c>
      <c r="CB183" s="2">
        <v>42169</v>
      </c>
      <c r="CC183" s="2">
        <v>42596</v>
      </c>
      <c r="CD183" s="2">
        <v>44071</v>
      </c>
    </row>
    <row r="184" spans="1:82" x14ac:dyDescent="0.25">
      <c r="A184" s="2" t="str">
        <f>"63 jaar"</f>
        <v>63 jaar</v>
      </c>
      <c r="B184" s="2">
        <v>29455</v>
      </c>
      <c r="C184" s="2">
        <v>30068</v>
      </c>
      <c r="D184" s="2">
        <v>30482</v>
      </c>
      <c r="E184" s="2">
        <v>32443</v>
      </c>
      <c r="F184" s="2">
        <v>32582</v>
      </c>
      <c r="G184" s="2">
        <v>32406</v>
      </c>
      <c r="H184" s="2">
        <v>31477</v>
      </c>
      <c r="I184" s="2">
        <v>31116</v>
      </c>
      <c r="J184" s="2">
        <v>30757</v>
      </c>
      <c r="K184" s="2">
        <v>30664</v>
      </c>
      <c r="L184" s="2">
        <v>31482</v>
      </c>
      <c r="M184" s="2">
        <v>32364</v>
      </c>
      <c r="N184" s="2">
        <v>31127</v>
      </c>
      <c r="O184" s="2">
        <v>28493</v>
      </c>
      <c r="P184" s="2">
        <v>25744</v>
      </c>
      <c r="Q184" s="2">
        <v>28420</v>
      </c>
      <c r="R184" s="2">
        <v>32320</v>
      </c>
      <c r="S184" s="2">
        <v>33623</v>
      </c>
      <c r="T184" s="2">
        <v>33765</v>
      </c>
      <c r="U184" s="2">
        <v>38092</v>
      </c>
      <c r="V184" s="2">
        <v>37108</v>
      </c>
      <c r="W184" s="2">
        <v>37491</v>
      </c>
      <c r="X184" s="2">
        <v>37461</v>
      </c>
      <c r="Y184" s="2">
        <v>37129</v>
      </c>
      <c r="Z184" s="2">
        <v>37472</v>
      </c>
      <c r="AA184" s="2">
        <v>39334</v>
      </c>
      <c r="AB184" s="2">
        <v>39291</v>
      </c>
      <c r="AC184" s="2">
        <v>40336</v>
      </c>
      <c r="AD184" s="2">
        <v>41197</v>
      </c>
      <c r="AE184" s="2">
        <v>41863</v>
      </c>
      <c r="AF184" s="2">
        <v>43119</v>
      </c>
      <c r="AG184" s="2">
        <v>43928</v>
      </c>
      <c r="AH184" s="2">
        <v>44860</v>
      </c>
      <c r="AI184" s="2">
        <v>44560</v>
      </c>
      <c r="AJ184" s="2">
        <v>45389</v>
      </c>
      <c r="AK184" s="2">
        <v>46220</v>
      </c>
      <c r="AL184" s="2">
        <v>46856</v>
      </c>
      <c r="AM184" s="2">
        <v>47471</v>
      </c>
      <c r="AN184" s="2">
        <v>46088</v>
      </c>
      <c r="AO184" s="2">
        <v>44907</v>
      </c>
      <c r="AP184" s="2">
        <v>43752</v>
      </c>
      <c r="AQ184" s="2">
        <v>42843</v>
      </c>
      <c r="AR184" s="2">
        <v>42701</v>
      </c>
      <c r="AS184" s="2">
        <v>42972</v>
      </c>
      <c r="AT184" s="2">
        <v>41856</v>
      </c>
      <c r="AU184" s="2">
        <v>40714</v>
      </c>
      <c r="AV184" s="2">
        <v>39408</v>
      </c>
      <c r="AW184" s="2">
        <v>38284</v>
      </c>
      <c r="AX184" s="2">
        <v>37359</v>
      </c>
      <c r="AY184" s="2">
        <v>38439</v>
      </c>
      <c r="AZ184" s="2">
        <v>39168</v>
      </c>
      <c r="BA184" s="2">
        <v>39927</v>
      </c>
      <c r="BB184" s="2">
        <v>40985</v>
      </c>
      <c r="BC184" s="2">
        <v>40840</v>
      </c>
      <c r="BD184" s="2">
        <v>41270</v>
      </c>
      <c r="BE184" s="2">
        <v>40402</v>
      </c>
      <c r="BF184" s="2">
        <v>39654</v>
      </c>
      <c r="BG184" s="2">
        <v>38992</v>
      </c>
      <c r="BH184" s="2">
        <v>38381</v>
      </c>
      <c r="BI184" s="2">
        <v>39491</v>
      </c>
      <c r="BJ184" s="2">
        <v>39648</v>
      </c>
      <c r="BK184" s="2">
        <v>39960</v>
      </c>
      <c r="BL184" s="2">
        <v>40558</v>
      </c>
      <c r="BM184" s="2">
        <v>41678</v>
      </c>
      <c r="BN184" s="2">
        <v>42363</v>
      </c>
      <c r="BO184" s="2">
        <v>42004</v>
      </c>
      <c r="BP184" s="2">
        <v>41052</v>
      </c>
      <c r="BQ184" s="2">
        <v>40033</v>
      </c>
      <c r="BR184" s="2">
        <v>39770</v>
      </c>
      <c r="BS184" s="2">
        <v>39740</v>
      </c>
      <c r="BT184" s="2">
        <v>39847</v>
      </c>
      <c r="BU184" s="2">
        <v>39406</v>
      </c>
      <c r="BV184" s="2">
        <v>38791</v>
      </c>
      <c r="BW184" s="2">
        <v>39242</v>
      </c>
      <c r="BX184" s="2">
        <v>38609</v>
      </c>
      <c r="BY184" s="2">
        <v>38612</v>
      </c>
      <c r="BZ184" s="2">
        <v>38885</v>
      </c>
      <c r="CA184" s="2">
        <v>40296</v>
      </c>
      <c r="CB184" s="2">
        <v>41087</v>
      </c>
      <c r="CC184" s="2">
        <v>41936</v>
      </c>
      <c r="CD184" s="2">
        <v>42363</v>
      </c>
    </row>
    <row r="185" spans="1:82" x14ac:dyDescent="0.25">
      <c r="A185" s="2" t="str">
        <f>"64 jaar"</f>
        <v>64 jaar</v>
      </c>
      <c r="B185" s="2">
        <v>28950</v>
      </c>
      <c r="C185" s="2">
        <v>28969</v>
      </c>
      <c r="D185" s="2">
        <v>29580</v>
      </c>
      <c r="E185" s="2">
        <v>29976</v>
      </c>
      <c r="F185" s="2">
        <v>31960</v>
      </c>
      <c r="G185" s="2">
        <v>32071</v>
      </c>
      <c r="H185" s="2">
        <v>31938</v>
      </c>
      <c r="I185" s="2">
        <v>31040</v>
      </c>
      <c r="J185" s="2">
        <v>30659</v>
      </c>
      <c r="K185" s="2">
        <v>30286</v>
      </c>
      <c r="L185" s="2">
        <v>30253</v>
      </c>
      <c r="M185" s="2">
        <v>31027</v>
      </c>
      <c r="N185" s="2">
        <v>31954</v>
      </c>
      <c r="O185" s="2">
        <v>30814</v>
      </c>
      <c r="P185" s="2">
        <v>28078</v>
      </c>
      <c r="Q185" s="2">
        <v>25420</v>
      </c>
      <c r="R185" s="2">
        <v>28115</v>
      </c>
      <c r="S185" s="2">
        <v>31947</v>
      </c>
      <c r="T185" s="2">
        <v>33206</v>
      </c>
      <c r="U185" s="2">
        <v>33396</v>
      </c>
      <c r="V185" s="2">
        <v>37694</v>
      </c>
      <c r="W185" s="2">
        <v>36706</v>
      </c>
      <c r="X185" s="2">
        <v>37002</v>
      </c>
      <c r="Y185" s="2">
        <v>37057</v>
      </c>
      <c r="Z185" s="2">
        <v>36744</v>
      </c>
      <c r="AA185" s="2">
        <v>37099</v>
      </c>
      <c r="AB185" s="2">
        <v>38892</v>
      </c>
      <c r="AC185" s="2">
        <v>38897</v>
      </c>
      <c r="AD185" s="2">
        <v>39912</v>
      </c>
      <c r="AE185" s="2">
        <v>40776</v>
      </c>
      <c r="AF185" s="2">
        <v>41438</v>
      </c>
      <c r="AG185" s="2">
        <v>42691</v>
      </c>
      <c r="AH185" s="2">
        <v>43496</v>
      </c>
      <c r="AI185" s="2">
        <v>44427</v>
      </c>
      <c r="AJ185" s="2">
        <v>44135</v>
      </c>
      <c r="AK185" s="2">
        <v>44955</v>
      </c>
      <c r="AL185" s="2">
        <v>45789</v>
      </c>
      <c r="AM185" s="2">
        <v>46419</v>
      </c>
      <c r="AN185" s="2">
        <v>47031</v>
      </c>
      <c r="AO185" s="2">
        <v>45672</v>
      </c>
      <c r="AP185" s="2">
        <v>44502</v>
      </c>
      <c r="AQ185" s="2">
        <v>43366</v>
      </c>
      <c r="AR185" s="2">
        <v>42465</v>
      </c>
      <c r="AS185" s="2">
        <v>42327</v>
      </c>
      <c r="AT185" s="2">
        <v>42608</v>
      </c>
      <c r="AU185" s="2">
        <v>41509</v>
      </c>
      <c r="AV185" s="2">
        <v>40378</v>
      </c>
      <c r="AW185" s="2">
        <v>39085</v>
      </c>
      <c r="AX185" s="2">
        <v>37977</v>
      </c>
      <c r="AY185" s="2">
        <v>37064</v>
      </c>
      <c r="AZ185" s="2">
        <v>38140</v>
      </c>
      <c r="BA185" s="2">
        <v>38866</v>
      </c>
      <c r="BB185" s="2">
        <v>39622</v>
      </c>
      <c r="BC185" s="2">
        <v>40687</v>
      </c>
      <c r="BD185" s="2">
        <v>40544</v>
      </c>
      <c r="BE185" s="2">
        <v>40975</v>
      </c>
      <c r="BF185" s="2">
        <v>40115</v>
      </c>
      <c r="BG185" s="2">
        <v>39374</v>
      </c>
      <c r="BH185" s="2">
        <v>38716</v>
      </c>
      <c r="BI185" s="2">
        <v>38113</v>
      </c>
      <c r="BJ185" s="2">
        <v>39223</v>
      </c>
      <c r="BK185" s="2">
        <v>39379</v>
      </c>
      <c r="BL185" s="2">
        <v>39703</v>
      </c>
      <c r="BM185" s="2">
        <v>40298</v>
      </c>
      <c r="BN185" s="2">
        <v>41422</v>
      </c>
      <c r="BO185" s="2">
        <v>42103</v>
      </c>
      <c r="BP185" s="2">
        <v>41756</v>
      </c>
      <c r="BQ185" s="2">
        <v>40813</v>
      </c>
      <c r="BR185" s="2">
        <v>39798</v>
      </c>
      <c r="BS185" s="2">
        <v>39536</v>
      </c>
      <c r="BT185" s="2">
        <v>39508</v>
      </c>
      <c r="BU185" s="2">
        <v>39617</v>
      </c>
      <c r="BV185" s="2">
        <v>39181</v>
      </c>
      <c r="BW185" s="2">
        <v>38579</v>
      </c>
      <c r="BX185" s="2">
        <v>39024</v>
      </c>
      <c r="BY185" s="2">
        <v>38398</v>
      </c>
      <c r="BZ185" s="2">
        <v>38403</v>
      </c>
      <c r="CA185" s="2">
        <v>38684</v>
      </c>
      <c r="CB185" s="2">
        <v>40090</v>
      </c>
      <c r="CC185" s="2">
        <v>40882</v>
      </c>
      <c r="CD185" s="2">
        <v>41736</v>
      </c>
    </row>
    <row r="186" spans="1:82" x14ac:dyDescent="0.25">
      <c r="A186" s="2" t="str">
        <f>"65 jaar"</f>
        <v>65 jaar</v>
      </c>
      <c r="B186" s="2">
        <v>28973</v>
      </c>
      <c r="C186" s="2">
        <v>28376</v>
      </c>
      <c r="D186" s="2">
        <v>28419</v>
      </c>
      <c r="E186" s="2">
        <v>29024</v>
      </c>
      <c r="F186" s="2">
        <v>29435</v>
      </c>
      <c r="G186" s="2">
        <v>31379</v>
      </c>
      <c r="H186" s="2">
        <v>31500</v>
      </c>
      <c r="I186" s="2">
        <v>31383</v>
      </c>
      <c r="J186" s="2">
        <v>30514</v>
      </c>
      <c r="K186" s="2">
        <v>30135</v>
      </c>
      <c r="L186" s="2">
        <v>29806</v>
      </c>
      <c r="M186" s="2">
        <v>29742</v>
      </c>
      <c r="N186" s="2">
        <v>30596</v>
      </c>
      <c r="O186" s="2">
        <v>31497</v>
      </c>
      <c r="P186" s="2">
        <v>30350</v>
      </c>
      <c r="Q186" s="2">
        <v>27683</v>
      </c>
      <c r="R186" s="2">
        <v>25079</v>
      </c>
      <c r="S186" s="2">
        <v>27732</v>
      </c>
      <c r="T186" s="2">
        <v>31541</v>
      </c>
      <c r="U186" s="2">
        <v>32756</v>
      </c>
      <c r="V186" s="2">
        <v>32973</v>
      </c>
      <c r="W186" s="2">
        <v>37187</v>
      </c>
      <c r="X186" s="2">
        <v>36147</v>
      </c>
      <c r="Y186" s="2">
        <v>36551</v>
      </c>
      <c r="Z186" s="2">
        <v>36543</v>
      </c>
      <c r="AA186" s="2">
        <v>36238</v>
      </c>
      <c r="AB186" s="2">
        <v>36570</v>
      </c>
      <c r="AC186" s="2">
        <v>38436</v>
      </c>
      <c r="AD186" s="2">
        <v>38414</v>
      </c>
      <c r="AE186" s="2">
        <v>39420</v>
      </c>
      <c r="AF186" s="2">
        <v>40286</v>
      </c>
      <c r="AG186" s="2">
        <v>40945</v>
      </c>
      <c r="AH186" s="2">
        <v>42184</v>
      </c>
      <c r="AI186" s="2">
        <v>42986</v>
      </c>
      <c r="AJ186" s="2">
        <v>43914</v>
      </c>
      <c r="AK186" s="2">
        <v>43636</v>
      </c>
      <c r="AL186" s="2">
        <v>44448</v>
      </c>
      <c r="AM186" s="2">
        <v>45281</v>
      </c>
      <c r="AN186" s="2">
        <v>45910</v>
      </c>
      <c r="AO186" s="2">
        <v>46523</v>
      </c>
      <c r="AP186" s="2">
        <v>45182</v>
      </c>
      <c r="AQ186" s="2">
        <v>44034</v>
      </c>
      <c r="AR186" s="2">
        <v>42910</v>
      </c>
      <c r="AS186" s="2">
        <v>42021</v>
      </c>
      <c r="AT186" s="2">
        <v>41894</v>
      </c>
      <c r="AU186" s="2">
        <v>42181</v>
      </c>
      <c r="AV186" s="2">
        <v>41095</v>
      </c>
      <c r="AW186" s="2">
        <v>39985</v>
      </c>
      <c r="AX186" s="2">
        <v>38702</v>
      </c>
      <c r="AY186" s="2">
        <v>37610</v>
      </c>
      <c r="AZ186" s="2">
        <v>36707</v>
      </c>
      <c r="BA186" s="2">
        <v>37782</v>
      </c>
      <c r="BB186" s="2">
        <v>38512</v>
      </c>
      <c r="BC186" s="2">
        <v>39270</v>
      </c>
      <c r="BD186" s="2">
        <v>40327</v>
      </c>
      <c r="BE186" s="2">
        <v>40190</v>
      </c>
      <c r="BF186" s="2">
        <v>40625</v>
      </c>
      <c r="BG186" s="2">
        <v>39775</v>
      </c>
      <c r="BH186" s="2">
        <v>39040</v>
      </c>
      <c r="BI186" s="2">
        <v>38387</v>
      </c>
      <c r="BJ186" s="2">
        <v>37792</v>
      </c>
      <c r="BK186" s="2">
        <v>38900</v>
      </c>
      <c r="BL186" s="2">
        <v>39058</v>
      </c>
      <c r="BM186" s="2">
        <v>39386</v>
      </c>
      <c r="BN186" s="2">
        <v>39982</v>
      </c>
      <c r="BO186" s="2">
        <v>41107</v>
      </c>
      <c r="BP186" s="2">
        <v>41790</v>
      </c>
      <c r="BQ186" s="2">
        <v>41443</v>
      </c>
      <c r="BR186" s="2">
        <v>40510</v>
      </c>
      <c r="BS186" s="2">
        <v>39502</v>
      </c>
      <c r="BT186" s="2">
        <v>39248</v>
      </c>
      <c r="BU186" s="2">
        <v>39217</v>
      </c>
      <c r="BV186" s="2">
        <v>39333</v>
      </c>
      <c r="BW186" s="2">
        <v>38902</v>
      </c>
      <c r="BX186" s="2">
        <v>38304</v>
      </c>
      <c r="BY186" s="2">
        <v>38749</v>
      </c>
      <c r="BZ186" s="2">
        <v>38131</v>
      </c>
      <c r="CA186" s="2">
        <v>38141</v>
      </c>
      <c r="CB186" s="2">
        <v>38425</v>
      </c>
      <c r="CC186" s="2">
        <v>39828</v>
      </c>
      <c r="CD186" s="2">
        <v>40620</v>
      </c>
    </row>
    <row r="187" spans="1:82" x14ac:dyDescent="0.25">
      <c r="A187" s="2" t="str">
        <f>"66 jaar"</f>
        <v>66 jaar</v>
      </c>
      <c r="B187" s="2">
        <v>27941</v>
      </c>
      <c r="C187" s="2">
        <v>28339</v>
      </c>
      <c r="D187" s="2">
        <v>27767</v>
      </c>
      <c r="E187" s="2">
        <v>27828</v>
      </c>
      <c r="F187" s="2">
        <v>28408</v>
      </c>
      <c r="G187" s="2">
        <v>28839</v>
      </c>
      <c r="H187" s="2">
        <v>30778</v>
      </c>
      <c r="I187" s="2">
        <v>30933</v>
      </c>
      <c r="J187" s="2">
        <v>30756</v>
      </c>
      <c r="K187" s="2">
        <v>29960</v>
      </c>
      <c r="L187" s="2">
        <v>29602</v>
      </c>
      <c r="M187" s="2">
        <v>29314</v>
      </c>
      <c r="N187" s="2">
        <v>29237</v>
      </c>
      <c r="O187" s="2">
        <v>30127</v>
      </c>
      <c r="P187" s="2">
        <v>31026</v>
      </c>
      <c r="Q187" s="2">
        <v>29904</v>
      </c>
      <c r="R187" s="2">
        <v>27252</v>
      </c>
      <c r="S187" s="2">
        <v>24746</v>
      </c>
      <c r="T187" s="2">
        <v>27345</v>
      </c>
      <c r="U187" s="2">
        <v>31107</v>
      </c>
      <c r="V187" s="2">
        <v>32276</v>
      </c>
      <c r="W187" s="2">
        <v>32453</v>
      </c>
      <c r="X187" s="2">
        <v>36634</v>
      </c>
      <c r="Y187" s="2">
        <v>35622</v>
      </c>
      <c r="Z187" s="2">
        <v>36012</v>
      </c>
      <c r="AA187" s="2">
        <v>36095</v>
      </c>
      <c r="AB187" s="2">
        <v>35775</v>
      </c>
      <c r="AC187" s="2">
        <v>36055</v>
      </c>
      <c r="AD187" s="2">
        <v>37941</v>
      </c>
      <c r="AE187" s="2">
        <v>37930</v>
      </c>
      <c r="AF187" s="2">
        <v>38924</v>
      </c>
      <c r="AG187" s="2">
        <v>39789</v>
      </c>
      <c r="AH187" s="2">
        <v>40447</v>
      </c>
      <c r="AI187" s="2">
        <v>41682</v>
      </c>
      <c r="AJ187" s="2">
        <v>42484</v>
      </c>
      <c r="AK187" s="2">
        <v>43409</v>
      </c>
      <c r="AL187" s="2">
        <v>43136</v>
      </c>
      <c r="AM187" s="2">
        <v>43945</v>
      </c>
      <c r="AN187" s="2">
        <v>44778</v>
      </c>
      <c r="AO187" s="2">
        <v>45406</v>
      </c>
      <c r="AP187" s="2">
        <v>46028</v>
      </c>
      <c r="AQ187" s="2">
        <v>44713</v>
      </c>
      <c r="AR187" s="2">
        <v>43579</v>
      </c>
      <c r="AS187" s="2">
        <v>42474</v>
      </c>
      <c r="AT187" s="2">
        <v>41601</v>
      </c>
      <c r="AU187" s="2">
        <v>41484</v>
      </c>
      <c r="AV187" s="2">
        <v>41776</v>
      </c>
      <c r="AW187" s="2">
        <v>40706</v>
      </c>
      <c r="AX187" s="2">
        <v>39613</v>
      </c>
      <c r="AY187" s="2">
        <v>38349</v>
      </c>
      <c r="AZ187" s="2">
        <v>37263</v>
      </c>
      <c r="BA187" s="2">
        <v>36379</v>
      </c>
      <c r="BB187" s="2">
        <v>37446</v>
      </c>
      <c r="BC187" s="2">
        <v>38178</v>
      </c>
      <c r="BD187" s="2">
        <v>38934</v>
      </c>
      <c r="BE187" s="2">
        <v>39991</v>
      </c>
      <c r="BF187" s="2">
        <v>39860</v>
      </c>
      <c r="BG187" s="2">
        <v>40303</v>
      </c>
      <c r="BH187" s="2">
        <v>39462</v>
      </c>
      <c r="BI187" s="2">
        <v>38730</v>
      </c>
      <c r="BJ187" s="2">
        <v>38091</v>
      </c>
      <c r="BK187" s="2">
        <v>37496</v>
      </c>
      <c r="BL187" s="2">
        <v>38605</v>
      </c>
      <c r="BM187" s="2">
        <v>38770</v>
      </c>
      <c r="BN187" s="2">
        <v>39100</v>
      </c>
      <c r="BO187" s="2">
        <v>39696</v>
      </c>
      <c r="BP187" s="2">
        <v>40823</v>
      </c>
      <c r="BQ187" s="2">
        <v>41506</v>
      </c>
      <c r="BR187" s="2">
        <v>41168</v>
      </c>
      <c r="BS187" s="2">
        <v>40244</v>
      </c>
      <c r="BT187" s="2">
        <v>39248</v>
      </c>
      <c r="BU187" s="2">
        <v>38993</v>
      </c>
      <c r="BV187" s="2">
        <v>38962</v>
      </c>
      <c r="BW187" s="2">
        <v>39082</v>
      </c>
      <c r="BX187" s="2">
        <v>38659</v>
      </c>
      <c r="BY187" s="2">
        <v>38063</v>
      </c>
      <c r="BZ187" s="2">
        <v>38504</v>
      </c>
      <c r="CA187" s="2">
        <v>37896</v>
      </c>
      <c r="CB187" s="2">
        <v>37908</v>
      </c>
      <c r="CC187" s="2">
        <v>38197</v>
      </c>
      <c r="CD187" s="2">
        <v>39599</v>
      </c>
    </row>
    <row r="188" spans="1:82" x14ac:dyDescent="0.25">
      <c r="A188" s="2" t="str">
        <f>"67 jaar"</f>
        <v>67 jaar</v>
      </c>
      <c r="B188" s="2">
        <v>27334</v>
      </c>
      <c r="C188" s="2">
        <v>27314</v>
      </c>
      <c r="D188" s="2">
        <v>27661</v>
      </c>
      <c r="E188" s="2">
        <v>27152</v>
      </c>
      <c r="F188" s="2">
        <v>27265</v>
      </c>
      <c r="G188" s="2">
        <v>27733</v>
      </c>
      <c r="H188" s="2">
        <v>28214</v>
      </c>
      <c r="I188" s="2">
        <v>30068</v>
      </c>
      <c r="J188" s="2">
        <v>30274</v>
      </c>
      <c r="K188" s="2">
        <v>30130</v>
      </c>
      <c r="L188" s="2">
        <v>29384</v>
      </c>
      <c r="M188" s="2">
        <v>29111</v>
      </c>
      <c r="N188" s="2">
        <v>28798</v>
      </c>
      <c r="O188" s="2">
        <v>28757</v>
      </c>
      <c r="P188" s="2">
        <v>29678</v>
      </c>
      <c r="Q188" s="2">
        <v>30546</v>
      </c>
      <c r="R188" s="2">
        <v>29464</v>
      </c>
      <c r="S188" s="2">
        <v>26841</v>
      </c>
      <c r="T188" s="2">
        <v>24359</v>
      </c>
      <c r="U188" s="2">
        <v>26944</v>
      </c>
      <c r="V188" s="2">
        <v>30642</v>
      </c>
      <c r="W188" s="2">
        <v>31832</v>
      </c>
      <c r="X188" s="2">
        <v>31868</v>
      </c>
      <c r="Y188" s="2">
        <v>36042</v>
      </c>
      <c r="Z188" s="2">
        <v>35062</v>
      </c>
      <c r="AA188" s="2">
        <v>35524</v>
      </c>
      <c r="AB188" s="2">
        <v>35641</v>
      </c>
      <c r="AC188" s="2">
        <v>35275</v>
      </c>
      <c r="AD188" s="2">
        <v>35556</v>
      </c>
      <c r="AE188" s="2">
        <v>37429</v>
      </c>
      <c r="AF188" s="2">
        <v>37428</v>
      </c>
      <c r="AG188" s="2">
        <v>38419</v>
      </c>
      <c r="AH188" s="2">
        <v>39287</v>
      </c>
      <c r="AI188" s="2">
        <v>39938</v>
      </c>
      <c r="AJ188" s="2">
        <v>41166</v>
      </c>
      <c r="AK188" s="2">
        <v>41972</v>
      </c>
      <c r="AL188" s="2">
        <v>42891</v>
      </c>
      <c r="AM188" s="2">
        <v>42631</v>
      </c>
      <c r="AN188" s="2">
        <v>43447</v>
      </c>
      <c r="AO188" s="2">
        <v>44278</v>
      </c>
      <c r="AP188" s="2">
        <v>44914</v>
      </c>
      <c r="AQ188" s="2">
        <v>45539</v>
      </c>
      <c r="AR188" s="2">
        <v>44247</v>
      </c>
      <c r="AS188" s="2">
        <v>43131</v>
      </c>
      <c r="AT188" s="2">
        <v>42043</v>
      </c>
      <c r="AU188" s="2">
        <v>41184</v>
      </c>
      <c r="AV188" s="2">
        <v>41078</v>
      </c>
      <c r="AW188" s="2">
        <v>41371</v>
      </c>
      <c r="AX188" s="2">
        <v>40319</v>
      </c>
      <c r="AY188" s="2">
        <v>39244</v>
      </c>
      <c r="AZ188" s="2">
        <v>38000</v>
      </c>
      <c r="BA188" s="2">
        <v>36932</v>
      </c>
      <c r="BB188" s="2">
        <v>36062</v>
      </c>
      <c r="BC188" s="2">
        <v>37122</v>
      </c>
      <c r="BD188" s="2">
        <v>37855</v>
      </c>
      <c r="BE188" s="2">
        <v>38615</v>
      </c>
      <c r="BF188" s="2">
        <v>39668</v>
      </c>
      <c r="BG188" s="2">
        <v>39542</v>
      </c>
      <c r="BH188" s="2">
        <v>39990</v>
      </c>
      <c r="BI188" s="2">
        <v>39159</v>
      </c>
      <c r="BJ188" s="2">
        <v>38434</v>
      </c>
      <c r="BK188" s="2">
        <v>37804</v>
      </c>
      <c r="BL188" s="2">
        <v>37215</v>
      </c>
      <c r="BM188" s="2">
        <v>38323</v>
      </c>
      <c r="BN188" s="2">
        <v>38492</v>
      </c>
      <c r="BO188" s="2">
        <v>38825</v>
      </c>
      <c r="BP188" s="2">
        <v>39419</v>
      </c>
      <c r="BQ188" s="2">
        <v>40548</v>
      </c>
      <c r="BR188" s="2">
        <v>41229</v>
      </c>
      <c r="BS188" s="2">
        <v>40898</v>
      </c>
      <c r="BT188" s="2">
        <v>39987</v>
      </c>
      <c r="BU188" s="2">
        <v>39000</v>
      </c>
      <c r="BV188" s="2">
        <v>38750</v>
      </c>
      <c r="BW188" s="2">
        <v>38723</v>
      </c>
      <c r="BX188" s="2">
        <v>38844</v>
      </c>
      <c r="BY188" s="2">
        <v>38430</v>
      </c>
      <c r="BZ188" s="2">
        <v>37834</v>
      </c>
      <c r="CA188" s="2">
        <v>38277</v>
      </c>
      <c r="CB188" s="2">
        <v>37674</v>
      </c>
      <c r="CC188" s="2">
        <v>37692</v>
      </c>
      <c r="CD188" s="2">
        <v>37984</v>
      </c>
    </row>
    <row r="189" spans="1:82" x14ac:dyDescent="0.25">
      <c r="A189" s="2" t="str">
        <f>"68 jaar"</f>
        <v>68 jaar</v>
      </c>
      <c r="B189" s="2">
        <v>25414</v>
      </c>
      <c r="C189" s="2">
        <v>26583</v>
      </c>
      <c r="D189" s="2">
        <v>26655</v>
      </c>
      <c r="E189" s="2">
        <v>26934</v>
      </c>
      <c r="F189" s="2">
        <v>26499</v>
      </c>
      <c r="G189" s="2">
        <v>26611</v>
      </c>
      <c r="H189" s="2">
        <v>27103</v>
      </c>
      <c r="I189" s="2">
        <v>27529</v>
      </c>
      <c r="J189" s="2">
        <v>29363</v>
      </c>
      <c r="K189" s="2">
        <v>29573</v>
      </c>
      <c r="L189" s="2">
        <v>29486</v>
      </c>
      <c r="M189" s="2">
        <v>28784</v>
      </c>
      <c r="N189" s="2">
        <v>28527</v>
      </c>
      <c r="O189" s="2">
        <v>28215</v>
      </c>
      <c r="P189" s="2">
        <v>28283</v>
      </c>
      <c r="Q189" s="2">
        <v>29142</v>
      </c>
      <c r="R189" s="2">
        <v>30018</v>
      </c>
      <c r="S189" s="2">
        <v>28971</v>
      </c>
      <c r="T189" s="2">
        <v>26374</v>
      </c>
      <c r="U189" s="2">
        <v>23956</v>
      </c>
      <c r="V189" s="2">
        <v>26511</v>
      </c>
      <c r="W189" s="2">
        <v>30124</v>
      </c>
      <c r="X189" s="2">
        <v>31326</v>
      </c>
      <c r="Y189" s="2">
        <v>31333</v>
      </c>
      <c r="Z189" s="2">
        <v>35427</v>
      </c>
      <c r="AA189" s="2">
        <v>34528</v>
      </c>
      <c r="AB189" s="2">
        <v>34942</v>
      </c>
      <c r="AC189" s="2">
        <v>35078</v>
      </c>
      <c r="AD189" s="2">
        <v>34769</v>
      </c>
      <c r="AE189" s="2">
        <v>35058</v>
      </c>
      <c r="AF189" s="2">
        <v>36910</v>
      </c>
      <c r="AG189" s="2">
        <v>36928</v>
      </c>
      <c r="AH189" s="2">
        <v>37907</v>
      </c>
      <c r="AI189" s="2">
        <v>38773</v>
      </c>
      <c r="AJ189" s="2">
        <v>39427</v>
      </c>
      <c r="AK189" s="2">
        <v>40650</v>
      </c>
      <c r="AL189" s="2">
        <v>41459</v>
      </c>
      <c r="AM189" s="2">
        <v>42377</v>
      </c>
      <c r="AN189" s="2">
        <v>42134</v>
      </c>
      <c r="AO189" s="2">
        <v>42959</v>
      </c>
      <c r="AP189" s="2">
        <v>43784</v>
      </c>
      <c r="AQ189" s="2">
        <v>44421</v>
      </c>
      <c r="AR189" s="2">
        <v>45049</v>
      </c>
      <c r="AS189" s="2">
        <v>43780</v>
      </c>
      <c r="AT189" s="2">
        <v>42681</v>
      </c>
      <c r="AU189" s="2">
        <v>41614</v>
      </c>
      <c r="AV189" s="2">
        <v>40767</v>
      </c>
      <c r="AW189" s="2">
        <v>40679</v>
      </c>
      <c r="AX189" s="2">
        <v>40976</v>
      </c>
      <c r="AY189" s="2">
        <v>39938</v>
      </c>
      <c r="AZ189" s="2">
        <v>38881</v>
      </c>
      <c r="BA189" s="2">
        <v>37660</v>
      </c>
      <c r="BB189" s="2">
        <v>36603</v>
      </c>
      <c r="BC189" s="2">
        <v>35752</v>
      </c>
      <c r="BD189" s="2">
        <v>36809</v>
      </c>
      <c r="BE189" s="2">
        <v>37543</v>
      </c>
      <c r="BF189" s="2">
        <v>38305</v>
      </c>
      <c r="BG189" s="2">
        <v>39348</v>
      </c>
      <c r="BH189" s="2">
        <v>39232</v>
      </c>
      <c r="BI189" s="2">
        <v>39681</v>
      </c>
      <c r="BJ189" s="2">
        <v>38863</v>
      </c>
      <c r="BK189" s="2">
        <v>38148</v>
      </c>
      <c r="BL189" s="2">
        <v>37533</v>
      </c>
      <c r="BM189" s="2">
        <v>36948</v>
      </c>
      <c r="BN189" s="2">
        <v>38058</v>
      </c>
      <c r="BO189" s="2">
        <v>38225</v>
      </c>
      <c r="BP189" s="2">
        <v>38565</v>
      </c>
      <c r="BQ189" s="2">
        <v>39161</v>
      </c>
      <c r="BR189" s="2">
        <v>40289</v>
      </c>
      <c r="BS189" s="2">
        <v>40967</v>
      </c>
      <c r="BT189" s="2">
        <v>40645</v>
      </c>
      <c r="BU189" s="2">
        <v>39743</v>
      </c>
      <c r="BV189" s="2">
        <v>38766</v>
      </c>
      <c r="BW189" s="2">
        <v>38520</v>
      </c>
      <c r="BX189" s="2">
        <v>38500</v>
      </c>
      <c r="BY189" s="2">
        <v>38625</v>
      </c>
      <c r="BZ189" s="2">
        <v>38216</v>
      </c>
      <c r="CA189" s="2">
        <v>37624</v>
      </c>
      <c r="CB189" s="2">
        <v>38070</v>
      </c>
      <c r="CC189" s="2">
        <v>37476</v>
      </c>
      <c r="CD189" s="2">
        <v>37496</v>
      </c>
    </row>
    <row r="190" spans="1:82" x14ac:dyDescent="0.25">
      <c r="A190" s="2" t="str">
        <f>"69 jaar"</f>
        <v>69 jaar</v>
      </c>
      <c r="B190" s="2">
        <v>24662</v>
      </c>
      <c r="C190" s="2">
        <v>24683</v>
      </c>
      <c r="D190" s="2">
        <v>25818</v>
      </c>
      <c r="E190" s="2">
        <v>25874</v>
      </c>
      <c r="F190" s="2">
        <v>26193</v>
      </c>
      <c r="G190" s="2">
        <v>25757</v>
      </c>
      <c r="H190" s="2">
        <v>25886</v>
      </c>
      <c r="I190" s="2">
        <v>26412</v>
      </c>
      <c r="J190" s="2">
        <v>26790</v>
      </c>
      <c r="K190" s="2">
        <v>28656</v>
      </c>
      <c r="L190" s="2">
        <v>28841</v>
      </c>
      <c r="M190" s="2">
        <v>28772</v>
      </c>
      <c r="N190" s="2">
        <v>28122</v>
      </c>
      <c r="O190" s="2">
        <v>27910</v>
      </c>
      <c r="P190" s="2">
        <v>27681</v>
      </c>
      <c r="Q190" s="2">
        <v>27724</v>
      </c>
      <c r="R190" s="2">
        <v>28626</v>
      </c>
      <c r="S190" s="2">
        <v>29496</v>
      </c>
      <c r="T190" s="2">
        <v>28448</v>
      </c>
      <c r="U190" s="2">
        <v>25886</v>
      </c>
      <c r="V190" s="2">
        <v>23510</v>
      </c>
      <c r="W190" s="2">
        <v>26039</v>
      </c>
      <c r="X190" s="2">
        <v>29518</v>
      </c>
      <c r="Y190" s="2">
        <v>30749</v>
      </c>
      <c r="Z190" s="2">
        <v>30758</v>
      </c>
      <c r="AA190" s="2">
        <v>34835</v>
      </c>
      <c r="AB190" s="2">
        <v>33973</v>
      </c>
      <c r="AC190" s="2">
        <v>34389</v>
      </c>
      <c r="AD190" s="2">
        <v>34511</v>
      </c>
      <c r="AE190" s="2">
        <v>34223</v>
      </c>
      <c r="AF190" s="2">
        <v>34525</v>
      </c>
      <c r="AG190" s="2">
        <v>36362</v>
      </c>
      <c r="AH190" s="2">
        <v>36390</v>
      </c>
      <c r="AI190" s="2">
        <v>37364</v>
      </c>
      <c r="AJ190" s="2">
        <v>38229</v>
      </c>
      <c r="AK190" s="2">
        <v>38884</v>
      </c>
      <c r="AL190" s="2">
        <v>40100</v>
      </c>
      <c r="AM190" s="2">
        <v>40917</v>
      </c>
      <c r="AN190" s="2">
        <v>41831</v>
      </c>
      <c r="AO190" s="2">
        <v>41605</v>
      </c>
      <c r="AP190" s="2">
        <v>42430</v>
      </c>
      <c r="AQ190" s="2">
        <v>43250</v>
      </c>
      <c r="AR190" s="2">
        <v>43895</v>
      </c>
      <c r="AS190" s="2">
        <v>44524</v>
      </c>
      <c r="AT190" s="2">
        <v>43281</v>
      </c>
      <c r="AU190" s="2">
        <v>42206</v>
      </c>
      <c r="AV190" s="2">
        <v>41158</v>
      </c>
      <c r="AW190" s="2">
        <v>40325</v>
      </c>
      <c r="AX190" s="2">
        <v>40247</v>
      </c>
      <c r="AY190" s="2">
        <v>40551</v>
      </c>
      <c r="AZ190" s="2">
        <v>39528</v>
      </c>
      <c r="BA190" s="2">
        <v>38489</v>
      </c>
      <c r="BB190" s="2">
        <v>37294</v>
      </c>
      <c r="BC190" s="2">
        <v>36246</v>
      </c>
      <c r="BD190" s="2">
        <v>35405</v>
      </c>
      <c r="BE190" s="2">
        <v>36461</v>
      </c>
      <c r="BF190" s="2">
        <v>37192</v>
      </c>
      <c r="BG190" s="2">
        <v>37962</v>
      </c>
      <c r="BH190" s="2">
        <v>39003</v>
      </c>
      <c r="BI190" s="2">
        <v>38893</v>
      </c>
      <c r="BJ190" s="2">
        <v>39346</v>
      </c>
      <c r="BK190" s="2">
        <v>38537</v>
      </c>
      <c r="BL190" s="2">
        <v>37829</v>
      </c>
      <c r="BM190" s="2">
        <v>37226</v>
      </c>
      <c r="BN190" s="2">
        <v>36646</v>
      </c>
      <c r="BO190" s="2">
        <v>37759</v>
      </c>
      <c r="BP190" s="2">
        <v>37924</v>
      </c>
      <c r="BQ190" s="2">
        <v>38267</v>
      </c>
      <c r="BR190" s="2">
        <v>38865</v>
      </c>
      <c r="BS190" s="2">
        <v>39998</v>
      </c>
      <c r="BT190" s="2">
        <v>40674</v>
      </c>
      <c r="BU190" s="2">
        <v>40361</v>
      </c>
      <c r="BV190" s="2">
        <v>39465</v>
      </c>
      <c r="BW190" s="2">
        <v>38499</v>
      </c>
      <c r="BX190" s="2">
        <v>38257</v>
      </c>
      <c r="BY190" s="2">
        <v>38237</v>
      </c>
      <c r="BZ190" s="2">
        <v>38370</v>
      </c>
      <c r="CA190" s="2">
        <v>37968</v>
      </c>
      <c r="CB190" s="2">
        <v>37383</v>
      </c>
      <c r="CC190" s="2">
        <v>37825</v>
      </c>
      <c r="CD190" s="2">
        <v>37235</v>
      </c>
    </row>
    <row r="191" spans="1:82" x14ac:dyDescent="0.25">
      <c r="A191" s="2" t="str">
        <f>"70 jaar"</f>
        <v>70 jaar</v>
      </c>
      <c r="B191" s="2">
        <v>23832</v>
      </c>
      <c r="C191" s="2">
        <v>23894</v>
      </c>
      <c r="D191" s="2">
        <v>23857</v>
      </c>
      <c r="E191" s="2">
        <v>25070</v>
      </c>
      <c r="F191" s="2">
        <v>25070</v>
      </c>
      <c r="G191" s="2">
        <v>25443</v>
      </c>
      <c r="H191" s="2">
        <v>24982</v>
      </c>
      <c r="I191" s="2">
        <v>25083</v>
      </c>
      <c r="J191" s="2">
        <v>25651</v>
      </c>
      <c r="K191" s="2">
        <v>26048</v>
      </c>
      <c r="L191" s="2">
        <v>27925</v>
      </c>
      <c r="M191" s="2">
        <v>28164</v>
      </c>
      <c r="N191" s="2">
        <v>28060</v>
      </c>
      <c r="O191" s="2">
        <v>27466</v>
      </c>
      <c r="P191" s="2">
        <v>27309</v>
      </c>
      <c r="Q191" s="2">
        <v>27069</v>
      </c>
      <c r="R191" s="2">
        <v>27180</v>
      </c>
      <c r="S191" s="2">
        <v>28081</v>
      </c>
      <c r="T191" s="2">
        <v>28925</v>
      </c>
      <c r="U191" s="2">
        <v>27839</v>
      </c>
      <c r="V191" s="2">
        <v>25361</v>
      </c>
      <c r="W191" s="2">
        <v>23061</v>
      </c>
      <c r="X191" s="2">
        <v>25501</v>
      </c>
      <c r="Y191" s="2">
        <v>28948</v>
      </c>
      <c r="Z191" s="2">
        <v>30139</v>
      </c>
      <c r="AA191" s="2">
        <v>30181</v>
      </c>
      <c r="AB191" s="2">
        <v>34229</v>
      </c>
      <c r="AC191" s="2">
        <v>33400</v>
      </c>
      <c r="AD191" s="2">
        <v>33773</v>
      </c>
      <c r="AE191" s="2">
        <v>33917</v>
      </c>
      <c r="AF191" s="2">
        <v>33651</v>
      </c>
      <c r="AG191" s="2">
        <v>33961</v>
      </c>
      <c r="AH191" s="2">
        <v>35783</v>
      </c>
      <c r="AI191" s="2">
        <v>35819</v>
      </c>
      <c r="AJ191" s="2">
        <v>36789</v>
      </c>
      <c r="AK191" s="2">
        <v>37652</v>
      </c>
      <c r="AL191" s="2">
        <v>38311</v>
      </c>
      <c r="AM191" s="2">
        <v>39523</v>
      </c>
      <c r="AN191" s="2">
        <v>40347</v>
      </c>
      <c r="AO191" s="2">
        <v>41256</v>
      </c>
      <c r="AP191" s="2">
        <v>41043</v>
      </c>
      <c r="AQ191" s="2">
        <v>41870</v>
      </c>
      <c r="AR191" s="2">
        <v>42701</v>
      </c>
      <c r="AS191" s="2">
        <v>43348</v>
      </c>
      <c r="AT191" s="2">
        <v>43977</v>
      </c>
      <c r="AU191" s="2">
        <v>42765</v>
      </c>
      <c r="AV191" s="2">
        <v>41707</v>
      </c>
      <c r="AW191" s="2">
        <v>40683</v>
      </c>
      <c r="AX191" s="2">
        <v>39862</v>
      </c>
      <c r="AY191" s="2">
        <v>39795</v>
      </c>
      <c r="AZ191" s="2">
        <v>40106</v>
      </c>
      <c r="BA191" s="2">
        <v>39103</v>
      </c>
      <c r="BB191" s="2">
        <v>38080</v>
      </c>
      <c r="BC191" s="2">
        <v>36903</v>
      </c>
      <c r="BD191" s="2">
        <v>35877</v>
      </c>
      <c r="BE191" s="2">
        <v>35057</v>
      </c>
      <c r="BF191" s="2">
        <v>36108</v>
      </c>
      <c r="BG191" s="2">
        <v>36836</v>
      </c>
      <c r="BH191" s="2">
        <v>37604</v>
      </c>
      <c r="BI191" s="2">
        <v>38646</v>
      </c>
      <c r="BJ191" s="2">
        <v>38542</v>
      </c>
      <c r="BK191" s="2">
        <v>39002</v>
      </c>
      <c r="BL191" s="2">
        <v>38204</v>
      </c>
      <c r="BM191" s="2">
        <v>37506</v>
      </c>
      <c r="BN191" s="2">
        <v>36915</v>
      </c>
      <c r="BO191" s="2">
        <v>36345</v>
      </c>
      <c r="BP191" s="2">
        <v>37457</v>
      </c>
      <c r="BQ191" s="2">
        <v>37620</v>
      </c>
      <c r="BR191" s="2">
        <v>37971</v>
      </c>
      <c r="BS191" s="2">
        <v>38565</v>
      </c>
      <c r="BT191" s="2">
        <v>39699</v>
      </c>
      <c r="BU191" s="2">
        <v>40375</v>
      </c>
      <c r="BV191" s="2">
        <v>40074</v>
      </c>
      <c r="BW191" s="2">
        <v>39185</v>
      </c>
      <c r="BX191" s="2">
        <v>38228</v>
      </c>
      <c r="BY191" s="2">
        <v>37996</v>
      </c>
      <c r="BZ191" s="2">
        <v>37983</v>
      </c>
      <c r="CA191" s="2">
        <v>38119</v>
      </c>
      <c r="CB191" s="2">
        <v>37724</v>
      </c>
      <c r="CC191" s="2">
        <v>37146</v>
      </c>
      <c r="CD191" s="2">
        <v>37586</v>
      </c>
    </row>
    <row r="192" spans="1:82" x14ac:dyDescent="0.25">
      <c r="A192" s="2" t="str">
        <f>"71 jaar"</f>
        <v>71 jaar</v>
      </c>
      <c r="B192" s="2">
        <v>17944</v>
      </c>
      <c r="C192" s="2">
        <v>22972</v>
      </c>
      <c r="D192" s="2">
        <v>23121</v>
      </c>
      <c r="E192" s="2">
        <v>23042</v>
      </c>
      <c r="F192" s="2">
        <v>24149</v>
      </c>
      <c r="G192" s="2">
        <v>24220</v>
      </c>
      <c r="H192" s="2">
        <v>24568</v>
      </c>
      <c r="I192" s="2">
        <v>24151</v>
      </c>
      <c r="J192" s="2">
        <v>24244</v>
      </c>
      <c r="K192" s="2">
        <v>24845</v>
      </c>
      <c r="L192" s="2">
        <v>25274</v>
      </c>
      <c r="M192" s="2">
        <v>27141</v>
      </c>
      <c r="N192" s="2">
        <v>27402</v>
      </c>
      <c r="O192" s="2">
        <v>27312</v>
      </c>
      <c r="P192" s="2">
        <v>26767</v>
      </c>
      <c r="Q192" s="2">
        <v>26665</v>
      </c>
      <c r="R192" s="2">
        <v>26450</v>
      </c>
      <c r="S192" s="2">
        <v>26592</v>
      </c>
      <c r="T192" s="2">
        <v>27515</v>
      </c>
      <c r="U192" s="2">
        <v>28331</v>
      </c>
      <c r="V192" s="2">
        <v>27202</v>
      </c>
      <c r="W192" s="2">
        <v>24814</v>
      </c>
      <c r="X192" s="2">
        <v>22551</v>
      </c>
      <c r="Y192" s="2">
        <v>24942</v>
      </c>
      <c r="Z192" s="2">
        <v>28329</v>
      </c>
      <c r="AA192" s="2">
        <v>29552</v>
      </c>
      <c r="AB192" s="2">
        <v>29599</v>
      </c>
      <c r="AC192" s="2">
        <v>33561</v>
      </c>
      <c r="AD192" s="2">
        <v>32755</v>
      </c>
      <c r="AE192" s="2">
        <v>33137</v>
      </c>
      <c r="AF192" s="2">
        <v>33295</v>
      </c>
      <c r="AG192" s="2">
        <v>33052</v>
      </c>
      <c r="AH192" s="2">
        <v>33370</v>
      </c>
      <c r="AI192" s="2">
        <v>35176</v>
      </c>
      <c r="AJ192" s="2">
        <v>35228</v>
      </c>
      <c r="AK192" s="2">
        <v>36192</v>
      </c>
      <c r="AL192" s="2">
        <v>37057</v>
      </c>
      <c r="AM192" s="2">
        <v>37719</v>
      </c>
      <c r="AN192" s="2">
        <v>38931</v>
      </c>
      <c r="AO192" s="2">
        <v>39756</v>
      </c>
      <c r="AP192" s="2">
        <v>40666</v>
      </c>
      <c r="AQ192" s="2">
        <v>40472</v>
      </c>
      <c r="AR192" s="2">
        <v>41299</v>
      </c>
      <c r="AS192" s="2">
        <v>42134</v>
      </c>
      <c r="AT192" s="2">
        <v>42786</v>
      </c>
      <c r="AU192" s="2">
        <v>43422</v>
      </c>
      <c r="AV192" s="2">
        <v>42236</v>
      </c>
      <c r="AW192" s="2">
        <v>41201</v>
      </c>
      <c r="AX192" s="2">
        <v>40197</v>
      </c>
      <c r="AY192" s="2">
        <v>39393</v>
      </c>
      <c r="AZ192" s="2">
        <v>39336</v>
      </c>
      <c r="BA192" s="2">
        <v>39653</v>
      </c>
      <c r="BB192" s="2">
        <v>38667</v>
      </c>
      <c r="BC192" s="2">
        <v>37663</v>
      </c>
      <c r="BD192" s="2">
        <v>36505</v>
      </c>
      <c r="BE192" s="2">
        <v>35499</v>
      </c>
      <c r="BF192" s="2">
        <v>34704</v>
      </c>
      <c r="BG192" s="2">
        <v>35747</v>
      </c>
      <c r="BH192" s="2">
        <v>36476</v>
      </c>
      <c r="BI192" s="2">
        <v>37247</v>
      </c>
      <c r="BJ192" s="2">
        <v>38289</v>
      </c>
      <c r="BK192" s="2">
        <v>38188</v>
      </c>
      <c r="BL192" s="2">
        <v>38656</v>
      </c>
      <c r="BM192" s="2">
        <v>37866</v>
      </c>
      <c r="BN192" s="2">
        <v>37181</v>
      </c>
      <c r="BO192" s="2">
        <v>36600</v>
      </c>
      <c r="BP192" s="2">
        <v>36039</v>
      </c>
      <c r="BQ192" s="2">
        <v>37147</v>
      </c>
      <c r="BR192" s="2">
        <v>37318</v>
      </c>
      <c r="BS192" s="2">
        <v>37673</v>
      </c>
      <c r="BT192" s="2">
        <v>38271</v>
      </c>
      <c r="BU192" s="2">
        <v>39404</v>
      </c>
      <c r="BV192" s="2">
        <v>40082</v>
      </c>
      <c r="BW192" s="2">
        <v>39788</v>
      </c>
      <c r="BX192" s="2">
        <v>38904</v>
      </c>
      <c r="BY192" s="2">
        <v>37960</v>
      </c>
      <c r="BZ192" s="2">
        <v>37736</v>
      </c>
      <c r="CA192" s="2">
        <v>37729</v>
      </c>
      <c r="CB192" s="2">
        <v>37871</v>
      </c>
      <c r="CC192" s="2">
        <v>37481</v>
      </c>
      <c r="CD192" s="2">
        <v>36911</v>
      </c>
    </row>
    <row r="193" spans="1:82" x14ac:dyDescent="0.25">
      <c r="A193" s="2" t="str">
        <f>"72 jaar"</f>
        <v>72 jaar</v>
      </c>
      <c r="B193" s="2">
        <v>11720</v>
      </c>
      <c r="C193" s="2">
        <v>17226</v>
      </c>
      <c r="D193" s="2">
        <v>22072</v>
      </c>
      <c r="E193" s="2">
        <v>22171</v>
      </c>
      <c r="F193" s="2">
        <v>22158</v>
      </c>
      <c r="G193" s="2">
        <v>23250</v>
      </c>
      <c r="H193" s="2">
        <v>23352</v>
      </c>
      <c r="I193" s="2">
        <v>23652</v>
      </c>
      <c r="J193" s="2">
        <v>23260</v>
      </c>
      <c r="K193" s="2">
        <v>23415</v>
      </c>
      <c r="L193" s="2">
        <v>23944</v>
      </c>
      <c r="M193" s="2">
        <v>24505</v>
      </c>
      <c r="N193" s="2">
        <v>26386</v>
      </c>
      <c r="O193" s="2">
        <v>26563</v>
      </c>
      <c r="P193" s="2">
        <v>26590</v>
      </c>
      <c r="Q193" s="2">
        <v>26004</v>
      </c>
      <c r="R193" s="2">
        <v>25952</v>
      </c>
      <c r="S193" s="2">
        <v>25838</v>
      </c>
      <c r="T193" s="2">
        <v>25891</v>
      </c>
      <c r="U193" s="2">
        <v>26834</v>
      </c>
      <c r="V193" s="2">
        <v>27606</v>
      </c>
      <c r="W193" s="2">
        <v>26516</v>
      </c>
      <c r="X193" s="2">
        <v>24223</v>
      </c>
      <c r="Y193" s="2">
        <v>21996</v>
      </c>
      <c r="Z193" s="2">
        <v>24389</v>
      </c>
      <c r="AA193" s="2">
        <v>27713</v>
      </c>
      <c r="AB193" s="2">
        <v>28930</v>
      </c>
      <c r="AC193" s="2">
        <v>28958</v>
      </c>
      <c r="AD193" s="2">
        <v>32848</v>
      </c>
      <c r="AE193" s="2">
        <v>32075</v>
      </c>
      <c r="AF193" s="2">
        <v>32465</v>
      </c>
      <c r="AG193" s="2">
        <v>32636</v>
      </c>
      <c r="AH193" s="2">
        <v>32414</v>
      </c>
      <c r="AI193" s="2">
        <v>32749</v>
      </c>
      <c r="AJ193" s="2">
        <v>34535</v>
      </c>
      <c r="AK193" s="2">
        <v>34603</v>
      </c>
      <c r="AL193" s="2">
        <v>35556</v>
      </c>
      <c r="AM193" s="2">
        <v>36432</v>
      </c>
      <c r="AN193" s="2">
        <v>37097</v>
      </c>
      <c r="AO193" s="2">
        <v>38306</v>
      </c>
      <c r="AP193" s="2">
        <v>39135</v>
      </c>
      <c r="AQ193" s="2">
        <v>40047</v>
      </c>
      <c r="AR193" s="2">
        <v>39864</v>
      </c>
      <c r="AS193" s="2">
        <v>40700</v>
      </c>
      <c r="AT193" s="2">
        <v>41540</v>
      </c>
      <c r="AU193" s="2">
        <v>42197</v>
      </c>
      <c r="AV193" s="2">
        <v>42840</v>
      </c>
      <c r="AW193" s="2">
        <v>41682</v>
      </c>
      <c r="AX193" s="2">
        <v>40664</v>
      </c>
      <c r="AY193" s="2">
        <v>39688</v>
      </c>
      <c r="AZ193" s="2">
        <v>38905</v>
      </c>
      <c r="BA193" s="2">
        <v>38858</v>
      </c>
      <c r="BB193" s="2">
        <v>39182</v>
      </c>
      <c r="BC193" s="2">
        <v>38221</v>
      </c>
      <c r="BD193" s="2">
        <v>37231</v>
      </c>
      <c r="BE193" s="2">
        <v>36097</v>
      </c>
      <c r="BF193" s="2">
        <v>35109</v>
      </c>
      <c r="BG193" s="2">
        <v>34329</v>
      </c>
      <c r="BH193" s="2">
        <v>35370</v>
      </c>
      <c r="BI193" s="2">
        <v>36104</v>
      </c>
      <c r="BJ193" s="2">
        <v>36877</v>
      </c>
      <c r="BK193" s="2">
        <v>37914</v>
      </c>
      <c r="BL193" s="2">
        <v>37823</v>
      </c>
      <c r="BM193" s="2">
        <v>38292</v>
      </c>
      <c r="BN193" s="2">
        <v>37514</v>
      </c>
      <c r="BO193" s="2">
        <v>36847</v>
      </c>
      <c r="BP193" s="2">
        <v>36268</v>
      </c>
      <c r="BQ193" s="2">
        <v>35724</v>
      </c>
      <c r="BR193" s="2">
        <v>36828</v>
      </c>
      <c r="BS193" s="2">
        <v>37003</v>
      </c>
      <c r="BT193" s="2">
        <v>37360</v>
      </c>
      <c r="BU193" s="2">
        <v>37962</v>
      </c>
      <c r="BV193" s="2">
        <v>39095</v>
      </c>
      <c r="BW193" s="2">
        <v>39779</v>
      </c>
      <c r="BX193" s="2">
        <v>39492</v>
      </c>
      <c r="BY193" s="2">
        <v>38619</v>
      </c>
      <c r="BZ193" s="2">
        <v>37687</v>
      </c>
      <c r="CA193" s="2">
        <v>37469</v>
      </c>
      <c r="CB193" s="2">
        <v>37468</v>
      </c>
      <c r="CC193" s="2">
        <v>37617</v>
      </c>
      <c r="CD193" s="2">
        <v>37234</v>
      </c>
    </row>
    <row r="194" spans="1:82" x14ac:dyDescent="0.25">
      <c r="A194" s="2" t="str">
        <f>"73 jaar"</f>
        <v>73 jaar</v>
      </c>
      <c r="B194" s="2">
        <v>11122</v>
      </c>
      <c r="C194" s="2">
        <v>11182</v>
      </c>
      <c r="D194" s="2">
        <v>16455</v>
      </c>
      <c r="E194" s="2">
        <v>21073</v>
      </c>
      <c r="F194" s="2">
        <v>21220</v>
      </c>
      <c r="G194" s="2">
        <v>21202</v>
      </c>
      <c r="H194" s="2">
        <v>22326</v>
      </c>
      <c r="I194" s="2">
        <v>22454</v>
      </c>
      <c r="J194" s="2">
        <v>22752</v>
      </c>
      <c r="K194" s="2">
        <v>22330</v>
      </c>
      <c r="L194" s="2">
        <v>22551</v>
      </c>
      <c r="M194" s="2">
        <v>23084</v>
      </c>
      <c r="N194" s="2">
        <v>23596</v>
      </c>
      <c r="O194" s="2">
        <v>25549</v>
      </c>
      <c r="P194" s="2">
        <v>25738</v>
      </c>
      <c r="Q194" s="2">
        <v>25767</v>
      </c>
      <c r="R194" s="2">
        <v>25227</v>
      </c>
      <c r="S194" s="2">
        <v>25264</v>
      </c>
      <c r="T194" s="2">
        <v>25134</v>
      </c>
      <c r="U194" s="2">
        <v>25162</v>
      </c>
      <c r="V194" s="2">
        <v>26172</v>
      </c>
      <c r="W194" s="2">
        <v>26907</v>
      </c>
      <c r="X194" s="2">
        <v>25802</v>
      </c>
      <c r="Y194" s="2">
        <v>23576</v>
      </c>
      <c r="Z194" s="2">
        <v>21443</v>
      </c>
      <c r="AA194" s="2">
        <v>23738</v>
      </c>
      <c r="AB194" s="2">
        <v>27009</v>
      </c>
      <c r="AC194" s="2">
        <v>28224</v>
      </c>
      <c r="AD194" s="2">
        <v>28293</v>
      </c>
      <c r="AE194" s="2">
        <v>32117</v>
      </c>
      <c r="AF194" s="2">
        <v>31381</v>
      </c>
      <c r="AG194" s="2">
        <v>31783</v>
      </c>
      <c r="AH194" s="2">
        <v>31965</v>
      </c>
      <c r="AI194" s="2">
        <v>31769</v>
      </c>
      <c r="AJ194" s="2">
        <v>32111</v>
      </c>
      <c r="AK194" s="2">
        <v>33882</v>
      </c>
      <c r="AL194" s="2">
        <v>33965</v>
      </c>
      <c r="AM194" s="2">
        <v>34924</v>
      </c>
      <c r="AN194" s="2">
        <v>35794</v>
      </c>
      <c r="AO194" s="2">
        <v>36464</v>
      </c>
      <c r="AP194" s="2">
        <v>37673</v>
      </c>
      <c r="AQ194" s="2">
        <v>38505</v>
      </c>
      <c r="AR194" s="2">
        <v>39415</v>
      </c>
      <c r="AS194" s="2">
        <v>39251</v>
      </c>
      <c r="AT194" s="2">
        <v>40087</v>
      </c>
      <c r="AU194" s="2">
        <v>40935</v>
      </c>
      <c r="AV194" s="2">
        <v>41597</v>
      </c>
      <c r="AW194" s="2">
        <v>42240</v>
      </c>
      <c r="AX194" s="2">
        <v>41115</v>
      </c>
      <c r="AY194" s="2">
        <v>40119</v>
      </c>
      <c r="AZ194" s="2">
        <v>39174</v>
      </c>
      <c r="BA194" s="2">
        <v>38415</v>
      </c>
      <c r="BB194" s="2">
        <v>38376</v>
      </c>
      <c r="BC194" s="2">
        <v>38705</v>
      </c>
      <c r="BD194" s="2">
        <v>37764</v>
      </c>
      <c r="BE194" s="2">
        <v>36798</v>
      </c>
      <c r="BF194" s="2">
        <v>35690</v>
      </c>
      <c r="BG194" s="2">
        <v>34718</v>
      </c>
      <c r="BH194" s="2">
        <v>33959</v>
      </c>
      <c r="BI194" s="2">
        <v>34996</v>
      </c>
      <c r="BJ194" s="2">
        <v>35732</v>
      </c>
      <c r="BK194" s="2">
        <v>36510</v>
      </c>
      <c r="BL194" s="2">
        <v>37547</v>
      </c>
      <c r="BM194" s="2">
        <v>37465</v>
      </c>
      <c r="BN194" s="2">
        <v>37935</v>
      </c>
      <c r="BO194" s="2">
        <v>37171</v>
      </c>
      <c r="BP194" s="2">
        <v>36520</v>
      </c>
      <c r="BQ194" s="2">
        <v>35950</v>
      </c>
      <c r="BR194" s="2">
        <v>35421</v>
      </c>
      <c r="BS194" s="2">
        <v>36520</v>
      </c>
      <c r="BT194" s="2">
        <v>36701</v>
      </c>
      <c r="BU194" s="2">
        <v>37064</v>
      </c>
      <c r="BV194" s="2">
        <v>37670</v>
      </c>
      <c r="BW194" s="2">
        <v>38798</v>
      </c>
      <c r="BX194" s="2">
        <v>39486</v>
      </c>
      <c r="BY194" s="2">
        <v>39203</v>
      </c>
      <c r="BZ194" s="2">
        <v>38346</v>
      </c>
      <c r="CA194" s="2">
        <v>37424</v>
      </c>
      <c r="CB194" s="2">
        <v>37214</v>
      </c>
      <c r="CC194" s="2">
        <v>37220</v>
      </c>
      <c r="CD194" s="2">
        <v>37372</v>
      </c>
    </row>
    <row r="195" spans="1:82" x14ac:dyDescent="0.25">
      <c r="A195" s="2" t="str">
        <f>"74 jaar"</f>
        <v>74 jaar</v>
      </c>
      <c r="B195" s="2">
        <v>12424</v>
      </c>
      <c r="C195" s="2">
        <v>10587</v>
      </c>
      <c r="D195" s="2">
        <v>10632</v>
      </c>
      <c r="E195" s="2">
        <v>15665</v>
      </c>
      <c r="F195" s="2">
        <v>20138</v>
      </c>
      <c r="G195" s="2">
        <v>20289</v>
      </c>
      <c r="H195" s="2">
        <v>20228</v>
      </c>
      <c r="I195" s="2">
        <v>21345</v>
      </c>
      <c r="J195" s="2">
        <v>21419</v>
      </c>
      <c r="K195" s="2">
        <v>21829</v>
      </c>
      <c r="L195" s="2">
        <v>21377</v>
      </c>
      <c r="M195" s="2">
        <v>21678</v>
      </c>
      <c r="N195" s="2">
        <v>22250</v>
      </c>
      <c r="O195" s="2">
        <v>22718</v>
      </c>
      <c r="P195" s="2">
        <v>24598</v>
      </c>
      <c r="Q195" s="2">
        <v>24915</v>
      </c>
      <c r="R195" s="2">
        <v>24944</v>
      </c>
      <c r="S195" s="2">
        <v>24460</v>
      </c>
      <c r="T195" s="2">
        <v>24490</v>
      </c>
      <c r="U195" s="2">
        <v>24328</v>
      </c>
      <c r="V195" s="2">
        <v>24439</v>
      </c>
      <c r="W195" s="2">
        <v>25434</v>
      </c>
      <c r="X195" s="2">
        <v>26114</v>
      </c>
      <c r="Y195" s="2">
        <v>25003</v>
      </c>
      <c r="Z195" s="2">
        <v>22996</v>
      </c>
      <c r="AA195" s="2">
        <v>20890</v>
      </c>
      <c r="AB195" s="2">
        <v>23085</v>
      </c>
      <c r="AC195" s="2">
        <v>26327</v>
      </c>
      <c r="AD195" s="2">
        <v>27517</v>
      </c>
      <c r="AE195" s="2">
        <v>27602</v>
      </c>
      <c r="AF195" s="2">
        <v>31354</v>
      </c>
      <c r="AG195" s="2">
        <v>30658</v>
      </c>
      <c r="AH195" s="2">
        <v>31074</v>
      </c>
      <c r="AI195" s="2">
        <v>31265</v>
      </c>
      <c r="AJ195" s="2">
        <v>31095</v>
      </c>
      <c r="AK195" s="2">
        <v>31442</v>
      </c>
      <c r="AL195" s="2">
        <v>33192</v>
      </c>
      <c r="AM195" s="2">
        <v>33297</v>
      </c>
      <c r="AN195" s="2">
        <v>34255</v>
      </c>
      <c r="AO195" s="2">
        <v>35125</v>
      </c>
      <c r="AP195" s="2">
        <v>35802</v>
      </c>
      <c r="AQ195" s="2">
        <v>37008</v>
      </c>
      <c r="AR195" s="2">
        <v>37837</v>
      </c>
      <c r="AS195" s="2">
        <v>38753</v>
      </c>
      <c r="AT195" s="2">
        <v>38608</v>
      </c>
      <c r="AU195" s="2">
        <v>39445</v>
      </c>
      <c r="AV195" s="2">
        <v>40299</v>
      </c>
      <c r="AW195" s="2">
        <v>40965</v>
      </c>
      <c r="AX195" s="2">
        <v>41615</v>
      </c>
      <c r="AY195" s="2">
        <v>40521</v>
      </c>
      <c r="AZ195" s="2">
        <v>39551</v>
      </c>
      <c r="BA195" s="2">
        <v>38638</v>
      </c>
      <c r="BB195" s="2">
        <v>37896</v>
      </c>
      <c r="BC195" s="2">
        <v>37872</v>
      </c>
      <c r="BD195" s="2">
        <v>38207</v>
      </c>
      <c r="BE195" s="2">
        <v>37288</v>
      </c>
      <c r="BF195" s="2">
        <v>36348</v>
      </c>
      <c r="BG195" s="2">
        <v>35265</v>
      </c>
      <c r="BH195" s="2">
        <v>34312</v>
      </c>
      <c r="BI195" s="2">
        <v>33571</v>
      </c>
      <c r="BJ195" s="2">
        <v>34609</v>
      </c>
      <c r="BK195" s="2">
        <v>35345</v>
      </c>
      <c r="BL195" s="2">
        <v>36123</v>
      </c>
      <c r="BM195" s="2">
        <v>37160</v>
      </c>
      <c r="BN195" s="2">
        <v>37087</v>
      </c>
      <c r="BO195" s="2">
        <v>37561</v>
      </c>
      <c r="BP195" s="2">
        <v>36812</v>
      </c>
      <c r="BQ195" s="2">
        <v>36176</v>
      </c>
      <c r="BR195" s="2">
        <v>35616</v>
      </c>
      <c r="BS195" s="2">
        <v>35100</v>
      </c>
      <c r="BT195" s="2">
        <v>36198</v>
      </c>
      <c r="BU195" s="2">
        <v>36385</v>
      </c>
      <c r="BV195" s="2">
        <v>36749</v>
      </c>
      <c r="BW195" s="2">
        <v>37359</v>
      </c>
      <c r="BX195" s="2">
        <v>38488</v>
      </c>
      <c r="BY195" s="2">
        <v>39180</v>
      </c>
      <c r="BZ195" s="2">
        <v>38905</v>
      </c>
      <c r="CA195" s="2">
        <v>38062</v>
      </c>
      <c r="CB195" s="2">
        <v>37148</v>
      </c>
      <c r="CC195" s="2">
        <v>36944</v>
      </c>
      <c r="CD195" s="2">
        <v>36955</v>
      </c>
    </row>
    <row r="196" spans="1:82" x14ac:dyDescent="0.25">
      <c r="A196" s="2" t="str">
        <f>"75 jaar"</f>
        <v>75 jaar</v>
      </c>
      <c r="B196" s="2">
        <v>14361</v>
      </c>
      <c r="C196" s="2">
        <v>11724</v>
      </c>
      <c r="D196" s="2">
        <v>9993</v>
      </c>
      <c r="E196" s="2">
        <v>10043</v>
      </c>
      <c r="F196" s="2">
        <v>14872</v>
      </c>
      <c r="G196" s="2">
        <v>19119</v>
      </c>
      <c r="H196" s="2">
        <v>19265</v>
      </c>
      <c r="I196" s="2">
        <v>19282</v>
      </c>
      <c r="J196" s="2">
        <v>20326</v>
      </c>
      <c r="K196" s="2">
        <v>20426</v>
      </c>
      <c r="L196" s="2">
        <v>20825</v>
      </c>
      <c r="M196" s="2">
        <v>20453</v>
      </c>
      <c r="N196" s="2">
        <v>20712</v>
      </c>
      <c r="O196" s="2">
        <v>21307</v>
      </c>
      <c r="P196" s="2">
        <v>21823</v>
      </c>
      <c r="Q196" s="2">
        <v>23689</v>
      </c>
      <c r="R196" s="2">
        <v>24003</v>
      </c>
      <c r="S196" s="2">
        <v>24043</v>
      </c>
      <c r="T196" s="2">
        <v>23627</v>
      </c>
      <c r="U196" s="2">
        <v>23723</v>
      </c>
      <c r="V196" s="2">
        <v>23556</v>
      </c>
      <c r="W196" s="2">
        <v>23668</v>
      </c>
      <c r="X196" s="2">
        <v>24656</v>
      </c>
      <c r="Y196" s="2">
        <v>25322</v>
      </c>
      <c r="Z196" s="2">
        <v>24228</v>
      </c>
      <c r="AA196" s="2">
        <v>22326</v>
      </c>
      <c r="AB196" s="2">
        <v>20266</v>
      </c>
      <c r="AC196" s="2">
        <v>22449</v>
      </c>
      <c r="AD196" s="2">
        <v>25592</v>
      </c>
      <c r="AE196" s="2">
        <v>26772</v>
      </c>
      <c r="AF196" s="2">
        <v>26868</v>
      </c>
      <c r="AG196" s="2">
        <v>30548</v>
      </c>
      <c r="AH196" s="2">
        <v>29892</v>
      </c>
      <c r="AI196" s="2">
        <v>30315</v>
      </c>
      <c r="AJ196" s="2">
        <v>30519</v>
      </c>
      <c r="AK196" s="2">
        <v>30377</v>
      </c>
      <c r="AL196" s="2">
        <v>30733</v>
      </c>
      <c r="AM196" s="2">
        <v>32466</v>
      </c>
      <c r="AN196" s="2">
        <v>32589</v>
      </c>
      <c r="AO196" s="2">
        <v>33543</v>
      </c>
      <c r="AP196" s="2">
        <v>34414</v>
      </c>
      <c r="AQ196" s="2">
        <v>35096</v>
      </c>
      <c r="AR196" s="2">
        <v>36299</v>
      </c>
      <c r="AS196" s="2">
        <v>37129</v>
      </c>
      <c r="AT196" s="2">
        <v>38054</v>
      </c>
      <c r="AU196" s="2">
        <v>37922</v>
      </c>
      <c r="AV196" s="2">
        <v>38764</v>
      </c>
      <c r="AW196" s="2">
        <v>39620</v>
      </c>
      <c r="AX196" s="2">
        <v>40288</v>
      </c>
      <c r="AY196" s="2">
        <v>40950</v>
      </c>
      <c r="AZ196" s="2">
        <v>39883</v>
      </c>
      <c r="BA196" s="2">
        <v>38937</v>
      </c>
      <c r="BB196" s="2">
        <v>38050</v>
      </c>
      <c r="BC196" s="2">
        <v>37338</v>
      </c>
      <c r="BD196" s="2">
        <v>37324</v>
      </c>
      <c r="BE196" s="2">
        <v>37671</v>
      </c>
      <c r="BF196" s="2">
        <v>36776</v>
      </c>
      <c r="BG196" s="2">
        <v>35859</v>
      </c>
      <c r="BH196" s="2">
        <v>34799</v>
      </c>
      <c r="BI196" s="2">
        <v>33865</v>
      </c>
      <c r="BJ196" s="2">
        <v>33144</v>
      </c>
      <c r="BK196" s="2">
        <v>34186</v>
      </c>
      <c r="BL196" s="2">
        <v>34921</v>
      </c>
      <c r="BM196" s="2">
        <v>35705</v>
      </c>
      <c r="BN196" s="2">
        <v>36740</v>
      </c>
      <c r="BO196" s="2">
        <v>36679</v>
      </c>
      <c r="BP196" s="2">
        <v>37154</v>
      </c>
      <c r="BQ196" s="2">
        <v>36425</v>
      </c>
      <c r="BR196" s="2">
        <v>35798</v>
      </c>
      <c r="BS196" s="2">
        <v>35257</v>
      </c>
      <c r="BT196" s="2">
        <v>34747</v>
      </c>
      <c r="BU196" s="2">
        <v>35843</v>
      </c>
      <c r="BV196" s="2">
        <v>36039</v>
      </c>
      <c r="BW196" s="2">
        <v>36408</v>
      </c>
      <c r="BX196" s="2">
        <v>37023</v>
      </c>
      <c r="BY196" s="2">
        <v>38150</v>
      </c>
      <c r="BZ196" s="2">
        <v>38846</v>
      </c>
      <c r="CA196" s="2">
        <v>38578</v>
      </c>
      <c r="CB196" s="2">
        <v>37749</v>
      </c>
      <c r="CC196" s="2">
        <v>36849</v>
      </c>
      <c r="CD196" s="2">
        <v>36651</v>
      </c>
    </row>
    <row r="197" spans="1:82" x14ac:dyDescent="0.25">
      <c r="A197" s="2" t="str">
        <f>"76 jaar"</f>
        <v>76 jaar</v>
      </c>
      <c r="B197" s="2">
        <v>15291</v>
      </c>
      <c r="C197" s="2">
        <v>13482</v>
      </c>
      <c r="D197" s="2">
        <v>11041</v>
      </c>
      <c r="E197" s="2">
        <v>9359</v>
      </c>
      <c r="F197" s="2">
        <v>9469</v>
      </c>
      <c r="G197" s="2">
        <v>14016</v>
      </c>
      <c r="H197" s="2">
        <v>18094</v>
      </c>
      <c r="I197" s="2">
        <v>18271</v>
      </c>
      <c r="J197" s="2">
        <v>18287</v>
      </c>
      <c r="K197" s="2">
        <v>19286</v>
      </c>
      <c r="L197" s="2">
        <v>19461</v>
      </c>
      <c r="M197" s="2">
        <v>19869</v>
      </c>
      <c r="N197" s="2">
        <v>19483</v>
      </c>
      <c r="O197" s="2">
        <v>19774</v>
      </c>
      <c r="P197" s="2">
        <v>20362</v>
      </c>
      <c r="Q197" s="2">
        <v>20915</v>
      </c>
      <c r="R197" s="2">
        <v>22689</v>
      </c>
      <c r="S197" s="2">
        <v>23081</v>
      </c>
      <c r="T197" s="2">
        <v>23134</v>
      </c>
      <c r="U197" s="2">
        <v>22749</v>
      </c>
      <c r="V197" s="2">
        <v>22903</v>
      </c>
      <c r="W197" s="2">
        <v>22755</v>
      </c>
      <c r="X197" s="2">
        <v>22829</v>
      </c>
      <c r="Y197" s="2">
        <v>23778</v>
      </c>
      <c r="Z197" s="2">
        <v>24515</v>
      </c>
      <c r="AA197" s="2">
        <v>23434</v>
      </c>
      <c r="AB197" s="2">
        <v>21579</v>
      </c>
      <c r="AC197" s="2">
        <v>19577</v>
      </c>
      <c r="AD197" s="2">
        <v>21755</v>
      </c>
      <c r="AE197" s="2">
        <v>24820</v>
      </c>
      <c r="AF197" s="2">
        <v>25986</v>
      </c>
      <c r="AG197" s="2">
        <v>26103</v>
      </c>
      <c r="AH197" s="2">
        <v>29691</v>
      </c>
      <c r="AI197" s="2">
        <v>29073</v>
      </c>
      <c r="AJ197" s="2">
        <v>29510</v>
      </c>
      <c r="AK197" s="2">
        <v>29730</v>
      </c>
      <c r="AL197" s="2">
        <v>29609</v>
      </c>
      <c r="AM197" s="2">
        <v>29972</v>
      </c>
      <c r="AN197" s="2">
        <v>31695</v>
      </c>
      <c r="AO197" s="2">
        <v>31832</v>
      </c>
      <c r="AP197" s="2">
        <v>32785</v>
      </c>
      <c r="AQ197" s="2">
        <v>33652</v>
      </c>
      <c r="AR197" s="2">
        <v>34343</v>
      </c>
      <c r="AS197" s="2">
        <v>35538</v>
      </c>
      <c r="AT197" s="2">
        <v>36370</v>
      </c>
      <c r="AU197" s="2">
        <v>37299</v>
      </c>
      <c r="AV197" s="2">
        <v>37182</v>
      </c>
      <c r="AW197" s="2">
        <v>38031</v>
      </c>
      <c r="AX197" s="2">
        <v>38890</v>
      </c>
      <c r="AY197" s="2">
        <v>39564</v>
      </c>
      <c r="AZ197" s="2">
        <v>40231</v>
      </c>
      <c r="BA197" s="2">
        <v>39195</v>
      </c>
      <c r="BB197" s="2">
        <v>38281</v>
      </c>
      <c r="BC197" s="2">
        <v>37418</v>
      </c>
      <c r="BD197" s="2">
        <v>36733</v>
      </c>
      <c r="BE197" s="2">
        <v>36734</v>
      </c>
      <c r="BF197" s="2">
        <v>37093</v>
      </c>
      <c r="BG197" s="2">
        <v>36224</v>
      </c>
      <c r="BH197" s="2">
        <v>35332</v>
      </c>
      <c r="BI197" s="2">
        <v>34300</v>
      </c>
      <c r="BJ197" s="2">
        <v>33385</v>
      </c>
      <c r="BK197" s="2">
        <v>32682</v>
      </c>
      <c r="BL197" s="2">
        <v>33725</v>
      </c>
      <c r="BM197" s="2">
        <v>34461</v>
      </c>
      <c r="BN197" s="2">
        <v>35245</v>
      </c>
      <c r="BO197" s="2">
        <v>36282</v>
      </c>
      <c r="BP197" s="2">
        <v>36233</v>
      </c>
      <c r="BQ197" s="2">
        <v>36712</v>
      </c>
      <c r="BR197" s="2">
        <v>36000</v>
      </c>
      <c r="BS197" s="2">
        <v>35390</v>
      </c>
      <c r="BT197" s="2">
        <v>34862</v>
      </c>
      <c r="BU197" s="2">
        <v>34365</v>
      </c>
      <c r="BV197" s="2">
        <v>35460</v>
      </c>
      <c r="BW197" s="2">
        <v>35663</v>
      </c>
      <c r="BX197" s="2">
        <v>36036</v>
      </c>
      <c r="BY197" s="2">
        <v>36653</v>
      </c>
      <c r="BZ197" s="2">
        <v>37780</v>
      </c>
      <c r="CA197" s="2">
        <v>38477</v>
      </c>
      <c r="CB197" s="2">
        <v>38223</v>
      </c>
      <c r="CC197" s="2">
        <v>37403</v>
      </c>
      <c r="CD197" s="2">
        <v>36519</v>
      </c>
    </row>
    <row r="198" spans="1:82" x14ac:dyDescent="0.25">
      <c r="A198" s="2" t="str">
        <f>"77 jaar"</f>
        <v>77 jaar</v>
      </c>
      <c r="B198" s="2">
        <v>14293</v>
      </c>
      <c r="C198" s="2">
        <v>14310</v>
      </c>
      <c r="D198" s="2">
        <v>12576</v>
      </c>
      <c r="E198" s="2">
        <v>10277</v>
      </c>
      <c r="F198" s="2">
        <v>8798</v>
      </c>
      <c r="G198" s="2">
        <v>8855</v>
      </c>
      <c r="H198" s="2">
        <v>13170</v>
      </c>
      <c r="I198" s="2">
        <v>17055</v>
      </c>
      <c r="J198" s="2">
        <v>17206</v>
      </c>
      <c r="K198" s="2">
        <v>17257</v>
      </c>
      <c r="L198" s="2">
        <v>18168</v>
      </c>
      <c r="M198" s="2">
        <v>18417</v>
      </c>
      <c r="N198" s="2">
        <v>18846</v>
      </c>
      <c r="O198" s="2">
        <v>18407</v>
      </c>
      <c r="P198" s="2">
        <v>18836</v>
      </c>
      <c r="Q198" s="2">
        <v>19414</v>
      </c>
      <c r="R198" s="2">
        <v>19988</v>
      </c>
      <c r="S198" s="2">
        <v>21693</v>
      </c>
      <c r="T198" s="2">
        <v>22068</v>
      </c>
      <c r="U198" s="2">
        <v>22123</v>
      </c>
      <c r="V198" s="2">
        <v>21829</v>
      </c>
      <c r="W198" s="2">
        <v>22020</v>
      </c>
      <c r="X198" s="2">
        <v>21843</v>
      </c>
      <c r="Y198" s="2">
        <v>21959</v>
      </c>
      <c r="Z198" s="2">
        <v>22918</v>
      </c>
      <c r="AA198" s="2">
        <v>23546</v>
      </c>
      <c r="AB198" s="2">
        <v>22553</v>
      </c>
      <c r="AC198" s="2">
        <v>20837</v>
      </c>
      <c r="AD198" s="2">
        <v>18908</v>
      </c>
      <c r="AE198" s="2">
        <v>21029</v>
      </c>
      <c r="AF198" s="2">
        <v>24015</v>
      </c>
      <c r="AG198" s="2">
        <v>25162</v>
      </c>
      <c r="AH198" s="2">
        <v>25299</v>
      </c>
      <c r="AI198" s="2">
        <v>28798</v>
      </c>
      <c r="AJ198" s="2">
        <v>28223</v>
      </c>
      <c r="AK198" s="2">
        <v>28672</v>
      </c>
      <c r="AL198" s="2">
        <v>28907</v>
      </c>
      <c r="AM198" s="2">
        <v>28809</v>
      </c>
      <c r="AN198" s="2">
        <v>29182</v>
      </c>
      <c r="AO198" s="2">
        <v>30884</v>
      </c>
      <c r="AP198" s="2">
        <v>31041</v>
      </c>
      <c r="AQ198" s="2">
        <v>31987</v>
      </c>
      <c r="AR198" s="2">
        <v>32852</v>
      </c>
      <c r="AS198" s="2">
        <v>33553</v>
      </c>
      <c r="AT198" s="2">
        <v>34739</v>
      </c>
      <c r="AU198" s="2">
        <v>35572</v>
      </c>
      <c r="AV198" s="2">
        <v>36504</v>
      </c>
      <c r="AW198" s="2">
        <v>36411</v>
      </c>
      <c r="AX198" s="2">
        <v>37261</v>
      </c>
      <c r="AY198" s="2">
        <v>38126</v>
      </c>
      <c r="AZ198" s="2">
        <v>38801</v>
      </c>
      <c r="BA198" s="2">
        <v>39475</v>
      </c>
      <c r="BB198" s="2">
        <v>38475</v>
      </c>
      <c r="BC198" s="2">
        <v>37595</v>
      </c>
      <c r="BD198" s="2">
        <v>36762</v>
      </c>
      <c r="BE198" s="2">
        <v>36101</v>
      </c>
      <c r="BF198" s="2">
        <v>36115</v>
      </c>
      <c r="BG198" s="2">
        <v>36488</v>
      </c>
      <c r="BH198" s="2">
        <v>35648</v>
      </c>
      <c r="BI198" s="2">
        <v>34775</v>
      </c>
      <c r="BJ198" s="2">
        <v>33774</v>
      </c>
      <c r="BK198" s="2">
        <v>32886</v>
      </c>
      <c r="BL198" s="2">
        <v>32205</v>
      </c>
      <c r="BM198" s="2">
        <v>33242</v>
      </c>
      <c r="BN198" s="2">
        <v>33986</v>
      </c>
      <c r="BO198" s="2">
        <v>34770</v>
      </c>
      <c r="BP198" s="2">
        <v>35808</v>
      </c>
      <c r="BQ198" s="2">
        <v>35768</v>
      </c>
      <c r="BR198" s="2">
        <v>36253</v>
      </c>
      <c r="BS198" s="2">
        <v>35563</v>
      </c>
      <c r="BT198" s="2">
        <v>34971</v>
      </c>
      <c r="BU198" s="2">
        <v>34459</v>
      </c>
      <c r="BV198" s="2">
        <v>33975</v>
      </c>
      <c r="BW198" s="2">
        <v>35068</v>
      </c>
      <c r="BX198" s="2">
        <v>35280</v>
      </c>
      <c r="BY198" s="2">
        <v>35657</v>
      </c>
      <c r="BZ198" s="2">
        <v>36278</v>
      </c>
      <c r="CA198" s="2">
        <v>37400</v>
      </c>
      <c r="CB198" s="2">
        <v>38097</v>
      </c>
      <c r="CC198" s="2">
        <v>37853</v>
      </c>
      <c r="CD198" s="2">
        <v>37047</v>
      </c>
    </row>
    <row r="199" spans="1:82" x14ac:dyDescent="0.25">
      <c r="A199" s="2" t="str">
        <f>"78 jaar"</f>
        <v>78 jaar</v>
      </c>
      <c r="B199" s="2">
        <v>13138</v>
      </c>
      <c r="C199" s="2">
        <v>13237</v>
      </c>
      <c r="D199" s="2">
        <v>13281</v>
      </c>
      <c r="E199" s="2">
        <v>11670</v>
      </c>
      <c r="F199" s="2">
        <v>9597</v>
      </c>
      <c r="G199" s="2">
        <v>8180</v>
      </c>
      <c r="H199" s="2">
        <v>8203</v>
      </c>
      <c r="I199" s="2">
        <v>12269</v>
      </c>
      <c r="J199" s="2">
        <v>16013</v>
      </c>
      <c r="K199" s="2">
        <v>16140</v>
      </c>
      <c r="L199" s="2">
        <v>16269</v>
      </c>
      <c r="M199" s="2">
        <v>17077</v>
      </c>
      <c r="N199" s="2">
        <v>17277</v>
      </c>
      <c r="O199" s="2">
        <v>17800</v>
      </c>
      <c r="P199" s="2">
        <v>17367</v>
      </c>
      <c r="Q199" s="2">
        <v>17824</v>
      </c>
      <c r="R199" s="2">
        <v>18397</v>
      </c>
      <c r="S199" s="2">
        <v>18974</v>
      </c>
      <c r="T199" s="2">
        <v>20598</v>
      </c>
      <c r="U199" s="2">
        <v>21009</v>
      </c>
      <c r="V199" s="2">
        <v>21085</v>
      </c>
      <c r="W199" s="2">
        <v>20875</v>
      </c>
      <c r="X199" s="2">
        <v>21051</v>
      </c>
      <c r="Y199" s="2">
        <v>20850</v>
      </c>
      <c r="Z199" s="2">
        <v>21100</v>
      </c>
      <c r="AA199" s="2">
        <v>22014</v>
      </c>
      <c r="AB199" s="2">
        <v>22613</v>
      </c>
      <c r="AC199" s="2">
        <v>21647</v>
      </c>
      <c r="AD199" s="2">
        <v>20038</v>
      </c>
      <c r="AE199" s="2">
        <v>18200</v>
      </c>
      <c r="AF199" s="2">
        <v>20256</v>
      </c>
      <c r="AG199" s="2">
        <v>23159</v>
      </c>
      <c r="AH199" s="2">
        <v>24278</v>
      </c>
      <c r="AI199" s="2">
        <v>24443</v>
      </c>
      <c r="AJ199" s="2">
        <v>27838</v>
      </c>
      <c r="AK199" s="2">
        <v>27307</v>
      </c>
      <c r="AL199" s="2">
        <v>27765</v>
      </c>
      <c r="AM199" s="2">
        <v>28020</v>
      </c>
      <c r="AN199" s="2">
        <v>27944</v>
      </c>
      <c r="AO199" s="2">
        <v>28329</v>
      </c>
      <c r="AP199" s="2">
        <v>30004</v>
      </c>
      <c r="AQ199" s="2">
        <v>30176</v>
      </c>
      <c r="AR199" s="2">
        <v>31117</v>
      </c>
      <c r="AS199" s="2">
        <v>31986</v>
      </c>
      <c r="AT199" s="2">
        <v>32691</v>
      </c>
      <c r="AU199" s="2">
        <v>33873</v>
      </c>
      <c r="AV199" s="2">
        <v>34702</v>
      </c>
      <c r="AW199" s="2">
        <v>35633</v>
      </c>
      <c r="AX199" s="2">
        <v>35561</v>
      </c>
      <c r="AY199" s="2">
        <v>36415</v>
      </c>
      <c r="AZ199" s="2">
        <v>37283</v>
      </c>
      <c r="BA199" s="2">
        <v>37958</v>
      </c>
      <c r="BB199" s="2">
        <v>38646</v>
      </c>
      <c r="BC199" s="2">
        <v>37682</v>
      </c>
      <c r="BD199" s="2">
        <v>36838</v>
      </c>
      <c r="BE199" s="2">
        <v>36040</v>
      </c>
      <c r="BF199" s="2">
        <v>35402</v>
      </c>
      <c r="BG199" s="2">
        <v>35433</v>
      </c>
      <c r="BH199" s="2">
        <v>35816</v>
      </c>
      <c r="BI199" s="2">
        <v>35002</v>
      </c>
      <c r="BJ199" s="2">
        <v>34162</v>
      </c>
      <c r="BK199" s="2">
        <v>33189</v>
      </c>
      <c r="BL199" s="2">
        <v>32326</v>
      </c>
      <c r="BM199" s="2">
        <v>31669</v>
      </c>
      <c r="BN199" s="2">
        <v>32701</v>
      </c>
      <c r="BO199" s="2">
        <v>33447</v>
      </c>
      <c r="BP199" s="2">
        <v>34232</v>
      </c>
      <c r="BQ199" s="2">
        <v>35269</v>
      </c>
      <c r="BR199" s="2">
        <v>35241</v>
      </c>
      <c r="BS199" s="2">
        <v>35732</v>
      </c>
      <c r="BT199" s="2">
        <v>35064</v>
      </c>
      <c r="BU199" s="2">
        <v>34490</v>
      </c>
      <c r="BV199" s="2">
        <v>33995</v>
      </c>
      <c r="BW199" s="2">
        <v>33527</v>
      </c>
      <c r="BX199" s="2">
        <v>34617</v>
      </c>
      <c r="BY199" s="2">
        <v>34842</v>
      </c>
      <c r="BZ199" s="2">
        <v>35228</v>
      </c>
      <c r="CA199" s="2">
        <v>35848</v>
      </c>
      <c r="CB199" s="2">
        <v>36968</v>
      </c>
      <c r="CC199" s="2">
        <v>37665</v>
      </c>
      <c r="CD199" s="2">
        <v>37433</v>
      </c>
    </row>
    <row r="200" spans="1:82" x14ac:dyDescent="0.25">
      <c r="A200" s="2" t="str">
        <f>"79 jaar"</f>
        <v>79 jaar</v>
      </c>
      <c r="B200" s="2">
        <v>11258</v>
      </c>
      <c r="C200" s="2">
        <v>12059</v>
      </c>
      <c r="D200" s="2">
        <v>12158</v>
      </c>
      <c r="E200" s="2">
        <v>12169</v>
      </c>
      <c r="F200" s="2">
        <v>10817</v>
      </c>
      <c r="G200" s="2">
        <v>8879</v>
      </c>
      <c r="H200" s="2">
        <v>7551</v>
      </c>
      <c r="I200" s="2">
        <v>7610</v>
      </c>
      <c r="J200" s="2">
        <v>11400</v>
      </c>
      <c r="K200" s="2">
        <v>14894</v>
      </c>
      <c r="L200" s="2">
        <v>15039</v>
      </c>
      <c r="M200" s="2">
        <v>15209</v>
      </c>
      <c r="N200" s="2">
        <v>15975</v>
      </c>
      <c r="O200" s="2">
        <v>16126</v>
      </c>
      <c r="P200" s="2">
        <v>16725</v>
      </c>
      <c r="Q200" s="2">
        <v>16348</v>
      </c>
      <c r="R200" s="2">
        <v>16767</v>
      </c>
      <c r="S200" s="2">
        <v>17429</v>
      </c>
      <c r="T200" s="2">
        <v>17882</v>
      </c>
      <c r="U200" s="2">
        <v>19527</v>
      </c>
      <c r="V200" s="2">
        <v>19944</v>
      </c>
      <c r="W200" s="2">
        <v>19988</v>
      </c>
      <c r="X200" s="2">
        <v>19829</v>
      </c>
      <c r="Y200" s="2">
        <v>20003</v>
      </c>
      <c r="Z200" s="2">
        <v>19907</v>
      </c>
      <c r="AA200" s="2">
        <v>20142</v>
      </c>
      <c r="AB200" s="2">
        <v>21093</v>
      </c>
      <c r="AC200" s="2">
        <v>21685</v>
      </c>
      <c r="AD200" s="2">
        <v>20720</v>
      </c>
      <c r="AE200" s="2">
        <v>19197</v>
      </c>
      <c r="AF200" s="2">
        <v>17459</v>
      </c>
      <c r="AG200" s="2">
        <v>19445</v>
      </c>
      <c r="AH200" s="2">
        <v>22267</v>
      </c>
      <c r="AI200" s="2">
        <v>23367</v>
      </c>
      <c r="AJ200" s="2">
        <v>23551</v>
      </c>
      <c r="AK200" s="2">
        <v>26842</v>
      </c>
      <c r="AL200" s="2">
        <v>26350</v>
      </c>
      <c r="AM200" s="2">
        <v>26818</v>
      </c>
      <c r="AN200" s="2">
        <v>27086</v>
      </c>
      <c r="AO200" s="2">
        <v>27038</v>
      </c>
      <c r="AP200" s="2">
        <v>27436</v>
      </c>
      <c r="AQ200" s="2">
        <v>29081</v>
      </c>
      <c r="AR200" s="2">
        <v>29272</v>
      </c>
      <c r="AS200" s="2">
        <v>30209</v>
      </c>
      <c r="AT200" s="2">
        <v>31077</v>
      </c>
      <c r="AU200" s="2">
        <v>31785</v>
      </c>
      <c r="AV200" s="2">
        <v>32955</v>
      </c>
      <c r="AW200" s="2">
        <v>33786</v>
      </c>
      <c r="AX200" s="2">
        <v>34714</v>
      </c>
      <c r="AY200" s="2">
        <v>34662</v>
      </c>
      <c r="AZ200" s="2">
        <v>35518</v>
      </c>
      <c r="BA200" s="2">
        <v>36393</v>
      </c>
      <c r="BB200" s="2">
        <v>37075</v>
      </c>
      <c r="BC200" s="2">
        <v>37771</v>
      </c>
      <c r="BD200" s="2">
        <v>36846</v>
      </c>
      <c r="BE200" s="2">
        <v>36040</v>
      </c>
      <c r="BF200" s="2">
        <v>35277</v>
      </c>
      <c r="BG200" s="2">
        <v>34666</v>
      </c>
      <c r="BH200" s="2">
        <v>34714</v>
      </c>
      <c r="BI200" s="2">
        <v>35103</v>
      </c>
      <c r="BJ200" s="2">
        <v>34320</v>
      </c>
      <c r="BK200" s="2">
        <v>33512</v>
      </c>
      <c r="BL200" s="2">
        <v>32575</v>
      </c>
      <c r="BM200" s="2">
        <v>31743</v>
      </c>
      <c r="BN200" s="2">
        <v>31108</v>
      </c>
      <c r="BO200" s="2">
        <v>32135</v>
      </c>
      <c r="BP200" s="2">
        <v>32883</v>
      </c>
      <c r="BQ200" s="2">
        <v>33668</v>
      </c>
      <c r="BR200" s="2">
        <v>34703</v>
      </c>
      <c r="BS200" s="2">
        <v>34689</v>
      </c>
      <c r="BT200" s="2">
        <v>35188</v>
      </c>
      <c r="BU200" s="2">
        <v>34540</v>
      </c>
      <c r="BV200" s="2">
        <v>33988</v>
      </c>
      <c r="BW200" s="2">
        <v>33503</v>
      </c>
      <c r="BX200" s="2">
        <v>33061</v>
      </c>
      <c r="BY200" s="2">
        <v>34146</v>
      </c>
      <c r="BZ200" s="2">
        <v>34379</v>
      </c>
      <c r="CA200" s="2">
        <v>34769</v>
      </c>
      <c r="CB200" s="2">
        <v>35396</v>
      </c>
      <c r="CC200" s="2">
        <v>36516</v>
      </c>
      <c r="CD200" s="2">
        <v>37215</v>
      </c>
    </row>
    <row r="201" spans="1:82" x14ac:dyDescent="0.25">
      <c r="A201" s="2" t="str">
        <f>"80 jaar"</f>
        <v>80 jaar</v>
      </c>
      <c r="B201" s="2">
        <v>10353</v>
      </c>
      <c r="C201" s="2">
        <v>10319</v>
      </c>
      <c r="D201" s="2">
        <v>11061</v>
      </c>
      <c r="E201" s="2">
        <v>11053</v>
      </c>
      <c r="F201" s="2">
        <v>11148</v>
      </c>
      <c r="G201" s="2">
        <v>9903</v>
      </c>
      <c r="H201" s="2">
        <v>8113</v>
      </c>
      <c r="I201" s="2">
        <v>6900</v>
      </c>
      <c r="J201" s="2">
        <v>7005</v>
      </c>
      <c r="K201" s="2">
        <v>10500</v>
      </c>
      <c r="L201" s="2">
        <v>13759</v>
      </c>
      <c r="M201" s="2">
        <v>13985</v>
      </c>
      <c r="N201" s="2">
        <v>14126</v>
      </c>
      <c r="O201" s="2">
        <v>14784</v>
      </c>
      <c r="P201" s="2">
        <v>14997</v>
      </c>
      <c r="Q201" s="2">
        <v>15571</v>
      </c>
      <c r="R201" s="2">
        <v>15288</v>
      </c>
      <c r="S201" s="2">
        <v>15756</v>
      </c>
      <c r="T201" s="2">
        <v>16344</v>
      </c>
      <c r="U201" s="2">
        <v>16806</v>
      </c>
      <c r="V201" s="2">
        <v>18389</v>
      </c>
      <c r="W201" s="2">
        <v>18882</v>
      </c>
      <c r="X201" s="2">
        <v>18899</v>
      </c>
      <c r="Y201" s="2">
        <v>18775</v>
      </c>
      <c r="Z201" s="2">
        <v>19032</v>
      </c>
      <c r="AA201" s="2">
        <v>18870</v>
      </c>
      <c r="AB201" s="2">
        <v>19188</v>
      </c>
      <c r="AC201" s="2">
        <v>20084</v>
      </c>
      <c r="AD201" s="2">
        <v>20641</v>
      </c>
      <c r="AE201" s="2">
        <v>19745</v>
      </c>
      <c r="AF201" s="2">
        <v>18314</v>
      </c>
      <c r="AG201" s="2">
        <v>16679</v>
      </c>
      <c r="AH201" s="2">
        <v>18593</v>
      </c>
      <c r="AI201" s="2">
        <v>21315</v>
      </c>
      <c r="AJ201" s="2">
        <v>22389</v>
      </c>
      <c r="AK201" s="2">
        <v>22589</v>
      </c>
      <c r="AL201" s="2">
        <v>25772</v>
      </c>
      <c r="AM201" s="2">
        <v>25324</v>
      </c>
      <c r="AN201" s="2">
        <v>25803</v>
      </c>
      <c r="AO201" s="2">
        <v>26082</v>
      </c>
      <c r="AP201" s="2">
        <v>26060</v>
      </c>
      <c r="AQ201" s="2">
        <v>26474</v>
      </c>
      <c r="AR201" s="2">
        <v>28084</v>
      </c>
      <c r="AS201" s="2">
        <v>28293</v>
      </c>
      <c r="AT201" s="2">
        <v>29226</v>
      </c>
      <c r="AU201" s="2">
        <v>30084</v>
      </c>
      <c r="AV201" s="2">
        <v>30798</v>
      </c>
      <c r="AW201" s="2">
        <v>31950</v>
      </c>
      <c r="AX201" s="2">
        <v>32785</v>
      </c>
      <c r="AY201" s="2">
        <v>33707</v>
      </c>
      <c r="AZ201" s="2">
        <v>33679</v>
      </c>
      <c r="BA201" s="2">
        <v>34537</v>
      </c>
      <c r="BB201" s="2">
        <v>35411</v>
      </c>
      <c r="BC201" s="2">
        <v>36096</v>
      </c>
      <c r="BD201" s="2">
        <v>36797</v>
      </c>
      <c r="BE201" s="2">
        <v>35914</v>
      </c>
      <c r="BF201" s="2">
        <v>35151</v>
      </c>
      <c r="BG201" s="2">
        <v>34423</v>
      </c>
      <c r="BH201" s="2">
        <v>33845</v>
      </c>
      <c r="BI201" s="2">
        <v>33913</v>
      </c>
      <c r="BJ201" s="2">
        <v>34310</v>
      </c>
      <c r="BK201" s="2">
        <v>33561</v>
      </c>
      <c r="BL201" s="2">
        <v>32788</v>
      </c>
      <c r="BM201" s="2">
        <v>31888</v>
      </c>
      <c r="BN201" s="2">
        <v>31082</v>
      </c>
      <c r="BO201" s="2">
        <v>30472</v>
      </c>
      <c r="BP201" s="2">
        <v>31494</v>
      </c>
      <c r="BQ201" s="2">
        <v>32245</v>
      </c>
      <c r="BR201" s="2">
        <v>33031</v>
      </c>
      <c r="BS201" s="2">
        <v>34064</v>
      </c>
      <c r="BT201" s="2">
        <v>34057</v>
      </c>
      <c r="BU201" s="2">
        <v>34565</v>
      </c>
      <c r="BV201" s="2">
        <v>33943</v>
      </c>
      <c r="BW201" s="2">
        <v>33412</v>
      </c>
      <c r="BX201" s="2">
        <v>32946</v>
      </c>
      <c r="BY201" s="2">
        <v>32522</v>
      </c>
      <c r="BZ201" s="2">
        <v>33603</v>
      </c>
      <c r="CA201" s="2">
        <v>33842</v>
      </c>
      <c r="CB201" s="2">
        <v>34242</v>
      </c>
      <c r="CC201" s="2">
        <v>34870</v>
      </c>
      <c r="CD201" s="2">
        <v>35986</v>
      </c>
    </row>
    <row r="202" spans="1:82" x14ac:dyDescent="0.25">
      <c r="A202" s="2" t="str">
        <f>"81 jaar"</f>
        <v>81 jaar</v>
      </c>
      <c r="B202" s="2">
        <v>9226</v>
      </c>
      <c r="C202" s="2">
        <v>9382</v>
      </c>
      <c r="D202" s="2">
        <v>9352</v>
      </c>
      <c r="E202" s="2">
        <v>9979</v>
      </c>
      <c r="F202" s="2">
        <v>9979</v>
      </c>
      <c r="G202" s="2">
        <v>10076</v>
      </c>
      <c r="H202" s="2">
        <v>8997</v>
      </c>
      <c r="I202" s="2">
        <v>7383</v>
      </c>
      <c r="J202" s="2">
        <v>6289</v>
      </c>
      <c r="K202" s="2">
        <v>6385</v>
      </c>
      <c r="L202" s="2">
        <v>9518</v>
      </c>
      <c r="M202" s="2">
        <v>12635</v>
      </c>
      <c r="N202" s="2">
        <v>12884</v>
      </c>
      <c r="O202" s="2">
        <v>12968</v>
      </c>
      <c r="P202" s="2">
        <v>13601</v>
      </c>
      <c r="Q202" s="2">
        <v>13929</v>
      </c>
      <c r="R202" s="2">
        <v>14472</v>
      </c>
      <c r="S202" s="2">
        <v>14275</v>
      </c>
      <c r="T202" s="2">
        <v>14688</v>
      </c>
      <c r="U202" s="2">
        <v>15287</v>
      </c>
      <c r="V202" s="2">
        <v>15730</v>
      </c>
      <c r="W202" s="2">
        <v>17230</v>
      </c>
      <c r="X202" s="2">
        <v>17632</v>
      </c>
      <c r="Y202" s="2">
        <v>17686</v>
      </c>
      <c r="Z202" s="2">
        <v>17724</v>
      </c>
      <c r="AA202" s="2">
        <v>17931</v>
      </c>
      <c r="AB202" s="2">
        <v>17788</v>
      </c>
      <c r="AC202" s="2">
        <v>18141</v>
      </c>
      <c r="AD202" s="2">
        <v>19000</v>
      </c>
      <c r="AE202" s="2">
        <v>19544</v>
      </c>
      <c r="AF202" s="2">
        <v>18724</v>
      </c>
      <c r="AG202" s="2">
        <v>17385</v>
      </c>
      <c r="AH202" s="2">
        <v>15853</v>
      </c>
      <c r="AI202" s="2">
        <v>17688</v>
      </c>
      <c r="AJ202" s="2">
        <v>20308</v>
      </c>
      <c r="AK202" s="2">
        <v>21358</v>
      </c>
      <c r="AL202" s="2">
        <v>21576</v>
      </c>
      <c r="AM202" s="2">
        <v>24643</v>
      </c>
      <c r="AN202" s="2">
        <v>24239</v>
      </c>
      <c r="AO202" s="2">
        <v>24729</v>
      </c>
      <c r="AP202" s="2">
        <v>25018</v>
      </c>
      <c r="AQ202" s="2">
        <v>25021</v>
      </c>
      <c r="AR202" s="2">
        <v>25444</v>
      </c>
      <c r="AS202" s="2">
        <v>27019</v>
      </c>
      <c r="AT202" s="2">
        <v>27244</v>
      </c>
      <c r="AU202" s="2">
        <v>28166</v>
      </c>
      <c r="AV202" s="2">
        <v>29020</v>
      </c>
      <c r="AW202" s="2">
        <v>29729</v>
      </c>
      <c r="AX202" s="2">
        <v>30867</v>
      </c>
      <c r="AY202" s="2">
        <v>31701</v>
      </c>
      <c r="AZ202" s="2">
        <v>32614</v>
      </c>
      <c r="BA202" s="2">
        <v>32612</v>
      </c>
      <c r="BB202" s="2">
        <v>33465</v>
      </c>
      <c r="BC202" s="2">
        <v>34342</v>
      </c>
      <c r="BD202" s="2">
        <v>35031</v>
      </c>
      <c r="BE202" s="2">
        <v>35733</v>
      </c>
      <c r="BF202" s="2">
        <v>34901</v>
      </c>
      <c r="BG202" s="2">
        <v>34178</v>
      </c>
      <c r="BH202" s="2">
        <v>33490</v>
      </c>
      <c r="BI202" s="2">
        <v>32948</v>
      </c>
      <c r="BJ202" s="2">
        <v>33034</v>
      </c>
      <c r="BK202" s="2">
        <v>33445</v>
      </c>
      <c r="BL202" s="2">
        <v>32730</v>
      </c>
      <c r="BM202" s="2">
        <v>31993</v>
      </c>
      <c r="BN202" s="2">
        <v>31130</v>
      </c>
      <c r="BO202" s="2">
        <v>30358</v>
      </c>
      <c r="BP202" s="2">
        <v>29777</v>
      </c>
      <c r="BQ202" s="2">
        <v>30796</v>
      </c>
      <c r="BR202" s="2">
        <v>31545</v>
      </c>
      <c r="BS202" s="2">
        <v>32333</v>
      </c>
      <c r="BT202" s="2">
        <v>33356</v>
      </c>
      <c r="BU202" s="2">
        <v>33363</v>
      </c>
      <c r="BV202" s="2">
        <v>33881</v>
      </c>
      <c r="BW202" s="2">
        <v>33285</v>
      </c>
      <c r="BX202" s="2">
        <v>32776</v>
      </c>
      <c r="BY202" s="2">
        <v>32333</v>
      </c>
      <c r="BZ202" s="2">
        <v>31931</v>
      </c>
      <c r="CA202" s="2">
        <v>33007</v>
      </c>
      <c r="CB202" s="2">
        <v>33256</v>
      </c>
      <c r="CC202" s="2">
        <v>33662</v>
      </c>
      <c r="CD202" s="2">
        <v>34292</v>
      </c>
    </row>
    <row r="203" spans="1:82" x14ac:dyDescent="0.25">
      <c r="A203" s="2" t="str">
        <f>"82 jaar"</f>
        <v>82 jaar</v>
      </c>
      <c r="B203" s="2">
        <v>7958</v>
      </c>
      <c r="C203" s="2">
        <v>8207</v>
      </c>
      <c r="D203" s="2">
        <v>8379</v>
      </c>
      <c r="E203" s="2">
        <v>8327</v>
      </c>
      <c r="F203" s="2">
        <v>8943</v>
      </c>
      <c r="G203" s="2">
        <v>8955</v>
      </c>
      <c r="H203" s="2">
        <v>9052</v>
      </c>
      <c r="I203" s="2">
        <v>8089</v>
      </c>
      <c r="J203" s="2">
        <v>6653</v>
      </c>
      <c r="K203" s="2">
        <v>5673</v>
      </c>
      <c r="L203" s="2">
        <v>5782</v>
      </c>
      <c r="M203" s="2">
        <v>8635</v>
      </c>
      <c r="N203" s="2">
        <v>11418</v>
      </c>
      <c r="O203" s="2">
        <v>11732</v>
      </c>
      <c r="P203" s="2">
        <v>11895</v>
      </c>
      <c r="Q203" s="2">
        <v>12480</v>
      </c>
      <c r="R203" s="2">
        <v>12823</v>
      </c>
      <c r="S203" s="2">
        <v>13386</v>
      </c>
      <c r="T203" s="2">
        <v>13182</v>
      </c>
      <c r="U203" s="2">
        <v>13637</v>
      </c>
      <c r="V203" s="2">
        <v>14187</v>
      </c>
      <c r="W203" s="2">
        <v>14607</v>
      </c>
      <c r="X203" s="2">
        <v>16082</v>
      </c>
      <c r="Y203" s="2">
        <v>16383</v>
      </c>
      <c r="Z203" s="2">
        <v>16543</v>
      </c>
      <c r="AA203" s="2">
        <v>16618</v>
      </c>
      <c r="AB203" s="2">
        <v>16828</v>
      </c>
      <c r="AC203" s="2">
        <v>16681</v>
      </c>
      <c r="AD203" s="2">
        <v>17045</v>
      </c>
      <c r="AE203" s="2">
        <v>17879</v>
      </c>
      <c r="AF203" s="2">
        <v>18413</v>
      </c>
      <c r="AG203" s="2">
        <v>17659</v>
      </c>
      <c r="AH203" s="2">
        <v>16420</v>
      </c>
      <c r="AI203" s="2">
        <v>14992</v>
      </c>
      <c r="AJ203" s="2">
        <v>16752</v>
      </c>
      <c r="AK203" s="2">
        <v>19258</v>
      </c>
      <c r="AL203" s="2">
        <v>20276</v>
      </c>
      <c r="AM203" s="2">
        <v>20508</v>
      </c>
      <c r="AN203" s="2">
        <v>23446</v>
      </c>
      <c r="AO203" s="2">
        <v>23092</v>
      </c>
      <c r="AP203" s="2">
        <v>23585</v>
      </c>
      <c r="AQ203" s="2">
        <v>23891</v>
      </c>
      <c r="AR203" s="2">
        <v>23915</v>
      </c>
      <c r="AS203" s="2">
        <v>24343</v>
      </c>
      <c r="AT203" s="2">
        <v>25882</v>
      </c>
      <c r="AU203" s="2">
        <v>26122</v>
      </c>
      <c r="AV203" s="2">
        <v>27031</v>
      </c>
      <c r="AW203" s="2">
        <v>27876</v>
      </c>
      <c r="AX203" s="2">
        <v>28583</v>
      </c>
      <c r="AY203" s="2">
        <v>29702</v>
      </c>
      <c r="AZ203" s="2">
        <v>30533</v>
      </c>
      <c r="BA203" s="2">
        <v>31446</v>
      </c>
      <c r="BB203" s="2">
        <v>31464</v>
      </c>
      <c r="BC203" s="2">
        <v>32312</v>
      </c>
      <c r="BD203" s="2">
        <v>33186</v>
      </c>
      <c r="BE203" s="2">
        <v>33876</v>
      </c>
      <c r="BF203" s="2">
        <v>34582</v>
      </c>
      <c r="BG203" s="2">
        <v>33802</v>
      </c>
      <c r="BH203" s="2">
        <v>33122</v>
      </c>
      <c r="BI203" s="2">
        <v>32479</v>
      </c>
      <c r="BJ203" s="2">
        <v>31971</v>
      </c>
      <c r="BK203" s="2">
        <v>32072</v>
      </c>
      <c r="BL203" s="2">
        <v>32492</v>
      </c>
      <c r="BM203" s="2">
        <v>31817</v>
      </c>
      <c r="BN203" s="2">
        <v>31120</v>
      </c>
      <c r="BO203" s="2">
        <v>30300</v>
      </c>
      <c r="BP203" s="2">
        <v>29560</v>
      </c>
      <c r="BQ203" s="2">
        <v>29012</v>
      </c>
      <c r="BR203" s="2">
        <v>30020</v>
      </c>
      <c r="BS203" s="2">
        <v>30770</v>
      </c>
      <c r="BT203" s="2">
        <v>31560</v>
      </c>
      <c r="BU203" s="2">
        <v>32578</v>
      </c>
      <c r="BV203" s="2">
        <v>32603</v>
      </c>
      <c r="BW203" s="2">
        <v>33126</v>
      </c>
      <c r="BX203" s="2">
        <v>32558</v>
      </c>
      <c r="BY203" s="2">
        <v>32073</v>
      </c>
      <c r="BZ203" s="2">
        <v>31656</v>
      </c>
      <c r="CA203" s="2">
        <v>31280</v>
      </c>
      <c r="CB203" s="2">
        <v>32349</v>
      </c>
      <c r="CC203" s="2">
        <v>32605</v>
      </c>
      <c r="CD203" s="2">
        <v>33017</v>
      </c>
    </row>
    <row r="204" spans="1:82" x14ac:dyDescent="0.25">
      <c r="A204" s="2" t="str">
        <f>"83 jaar"</f>
        <v>83 jaar</v>
      </c>
      <c r="B204" s="2">
        <v>7098</v>
      </c>
      <c r="C204" s="2">
        <v>6982</v>
      </c>
      <c r="D204" s="2">
        <v>7266</v>
      </c>
      <c r="E204" s="2">
        <v>7362</v>
      </c>
      <c r="F204" s="2">
        <v>7374</v>
      </c>
      <c r="G204" s="2">
        <v>7917</v>
      </c>
      <c r="H204" s="2">
        <v>7947</v>
      </c>
      <c r="I204" s="2">
        <v>8039</v>
      </c>
      <c r="J204" s="2">
        <v>7216</v>
      </c>
      <c r="K204" s="2">
        <v>5935</v>
      </c>
      <c r="L204" s="2">
        <v>5075</v>
      </c>
      <c r="M204" s="2">
        <v>5222</v>
      </c>
      <c r="N204" s="2">
        <v>7777</v>
      </c>
      <c r="O204" s="2">
        <v>10209</v>
      </c>
      <c r="P204" s="2">
        <v>10613</v>
      </c>
      <c r="Q204" s="2">
        <v>10837</v>
      </c>
      <c r="R204" s="2">
        <v>11332</v>
      </c>
      <c r="S204" s="2">
        <v>11734</v>
      </c>
      <c r="T204" s="2">
        <v>12211</v>
      </c>
      <c r="U204" s="2">
        <v>12034</v>
      </c>
      <c r="V204" s="2">
        <v>12551</v>
      </c>
      <c r="W204" s="2">
        <v>13032</v>
      </c>
      <c r="X204" s="2">
        <v>13421</v>
      </c>
      <c r="Y204" s="2">
        <v>14855</v>
      </c>
      <c r="Z204" s="2">
        <v>15225</v>
      </c>
      <c r="AA204" s="2">
        <v>15317</v>
      </c>
      <c r="AB204" s="2">
        <v>15464</v>
      </c>
      <c r="AC204" s="2">
        <v>15703</v>
      </c>
      <c r="AD204" s="2">
        <v>15537</v>
      </c>
      <c r="AE204" s="2">
        <v>15898</v>
      </c>
      <c r="AF204" s="2">
        <v>16699</v>
      </c>
      <c r="AG204" s="2">
        <v>17226</v>
      </c>
      <c r="AH204" s="2">
        <v>16547</v>
      </c>
      <c r="AI204" s="2">
        <v>15407</v>
      </c>
      <c r="AJ204" s="2">
        <v>14088</v>
      </c>
      <c r="AK204" s="2">
        <v>15765</v>
      </c>
      <c r="AL204" s="2">
        <v>18142</v>
      </c>
      <c r="AM204" s="2">
        <v>19121</v>
      </c>
      <c r="AN204" s="2">
        <v>19364</v>
      </c>
      <c r="AO204" s="2">
        <v>22172</v>
      </c>
      <c r="AP204" s="2">
        <v>21862</v>
      </c>
      <c r="AQ204" s="2">
        <v>22355</v>
      </c>
      <c r="AR204" s="2">
        <v>22672</v>
      </c>
      <c r="AS204" s="2">
        <v>22725</v>
      </c>
      <c r="AT204" s="2">
        <v>23153</v>
      </c>
      <c r="AU204" s="2">
        <v>24645</v>
      </c>
      <c r="AV204" s="2">
        <v>24900</v>
      </c>
      <c r="AW204" s="2">
        <v>25795</v>
      </c>
      <c r="AX204" s="2">
        <v>26625</v>
      </c>
      <c r="AY204" s="2">
        <v>27328</v>
      </c>
      <c r="AZ204" s="2">
        <v>28426</v>
      </c>
      <c r="BA204" s="2">
        <v>29246</v>
      </c>
      <c r="BB204" s="2">
        <v>30151</v>
      </c>
      <c r="BC204" s="2">
        <v>30193</v>
      </c>
      <c r="BD204" s="2">
        <v>31032</v>
      </c>
      <c r="BE204" s="2">
        <v>31905</v>
      </c>
      <c r="BF204" s="2">
        <v>32592</v>
      </c>
      <c r="BG204" s="2">
        <v>33294</v>
      </c>
      <c r="BH204" s="2">
        <v>32570</v>
      </c>
      <c r="BI204" s="2">
        <v>31946</v>
      </c>
      <c r="BJ204" s="2">
        <v>31347</v>
      </c>
      <c r="BK204" s="2">
        <v>30876</v>
      </c>
      <c r="BL204" s="2">
        <v>30993</v>
      </c>
      <c r="BM204" s="2">
        <v>31426</v>
      </c>
      <c r="BN204" s="2">
        <v>30789</v>
      </c>
      <c r="BO204" s="2">
        <v>30136</v>
      </c>
      <c r="BP204" s="2">
        <v>29362</v>
      </c>
      <c r="BQ204" s="2">
        <v>28662</v>
      </c>
      <c r="BR204" s="2">
        <v>28150</v>
      </c>
      <c r="BS204" s="2">
        <v>29143</v>
      </c>
      <c r="BT204" s="2">
        <v>29890</v>
      </c>
      <c r="BU204" s="2">
        <v>30679</v>
      </c>
      <c r="BV204" s="2">
        <v>31685</v>
      </c>
      <c r="BW204" s="2">
        <v>31730</v>
      </c>
      <c r="BX204" s="2">
        <v>32254</v>
      </c>
      <c r="BY204" s="2">
        <v>31722</v>
      </c>
      <c r="BZ204" s="2">
        <v>31263</v>
      </c>
      <c r="CA204" s="2">
        <v>30879</v>
      </c>
      <c r="CB204" s="2">
        <v>30521</v>
      </c>
      <c r="CC204" s="2">
        <v>31584</v>
      </c>
      <c r="CD204" s="2">
        <v>31851</v>
      </c>
    </row>
    <row r="205" spans="1:82" x14ac:dyDescent="0.25">
      <c r="A205" s="2" t="str">
        <f>"84 jaar"</f>
        <v>84 jaar</v>
      </c>
      <c r="B205" s="2">
        <v>5829</v>
      </c>
      <c r="C205" s="2">
        <v>6199</v>
      </c>
      <c r="D205" s="2">
        <v>6097</v>
      </c>
      <c r="E205" s="2">
        <v>6289</v>
      </c>
      <c r="F205" s="2">
        <v>6476</v>
      </c>
      <c r="G205" s="2">
        <v>6431</v>
      </c>
      <c r="H205" s="2">
        <v>6949</v>
      </c>
      <c r="I205" s="2">
        <v>6988</v>
      </c>
      <c r="J205" s="2">
        <v>7043</v>
      </c>
      <c r="K205" s="2">
        <v>6374</v>
      </c>
      <c r="L205" s="2">
        <v>5244</v>
      </c>
      <c r="M205" s="2">
        <v>4493</v>
      </c>
      <c r="N205" s="2">
        <v>4640</v>
      </c>
      <c r="O205" s="2">
        <v>6876</v>
      </c>
      <c r="P205" s="2">
        <v>9128</v>
      </c>
      <c r="Q205" s="2">
        <v>9473</v>
      </c>
      <c r="R205" s="2">
        <v>9766</v>
      </c>
      <c r="S205" s="2">
        <v>10245</v>
      </c>
      <c r="T205" s="2">
        <v>10550</v>
      </c>
      <c r="U205" s="2">
        <v>11006</v>
      </c>
      <c r="V205" s="2">
        <v>10940</v>
      </c>
      <c r="W205" s="2">
        <v>11463</v>
      </c>
      <c r="X205" s="2">
        <v>11837</v>
      </c>
      <c r="Y205" s="2">
        <v>12238</v>
      </c>
      <c r="Z205" s="2">
        <v>13671</v>
      </c>
      <c r="AA205" s="2">
        <v>13963</v>
      </c>
      <c r="AB205" s="2">
        <v>14088</v>
      </c>
      <c r="AC205" s="2">
        <v>14340</v>
      </c>
      <c r="AD205" s="2">
        <v>14479</v>
      </c>
      <c r="AE205" s="2">
        <v>14347</v>
      </c>
      <c r="AF205" s="2">
        <v>14705</v>
      </c>
      <c r="AG205" s="2">
        <v>15473</v>
      </c>
      <c r="AH205" s="2">
        <v>15985</v>
      </c>
      <c r="AI205" s="2">
        <v>15376</v>
      </c>
      <c r="AJ205" s="2">
        <v>14338</v>
      </c>
      <c r="AK205" s="2">
        <v>13128</v>
      </c>
      <c r="AL205" s="2">
        <v>14716</v>
      </c>
      <c r="AM205" s="2">
        <v>16957</v>
      </c>
      <c r="AN205" s="2">
        <v>17893</v>
      </c>
      <c r="AO205" s="2">
        <v>18149</v>
      </c>
      <c r="AP205" s="2">
        <v>20801</v>
      </c>
      <c r="AQ205" s="2">
        <v>20540</v>
      </c>
      <c r="AR205" s="2">
        <v>21030</v>
      </c>
      <c r="AS205" s="2">
        <v>21359</v>
      </c>
      <c r="AT205" s="2">
        <v>21438</v>
      </c>
      <c r="AU205" s="2">
        <v>21864</v>
      </c>
      <c r="AV205" s="2">
        <v>23301</v>
      </c>
      <c r="AW205" s="2">
        <v>23568</v>
      </c>
      <c r="AX205" s="2">
        <v>24442</v>
      </c>
      <c r="AY205" s="2">
        <v>25252</v>
      </c>
      <c r="AZ205" s="2">
        <v>25948</v>
      </c>
      <c r="BA205" s="2">
        <v>27020</v>
      </c>
      <c r="BB205" s="2">
        <v>27825</v>
      </c>
      <c r="BC205" s="2">
        <v>28723</v>
      </c>
      <c r="BD205" s="2">
        <v>28784</v>
      </c>
      <c r="BE205" s="2">
        <v>29615</v>
      </c>
      <c r="BF205" s="2">
        <v>30481</v>
      </c>
      <c r="BG205" s="2">
        <v>31157</v>
      </c>
      <c r="BH205" s="2">
        <v>31862</v>
      </c>
      <c r="BI205" s="2">
        <v>31192</v>
      </c>
      <c r="BJ205" s="2">
        <v>30622</v>
      </c>
      <c r="BK205" s="2">
        <v>30070</v>
      </c>
      <c r="BL205" s="2">
        <v>29641</v>
      </c>
      <c r="BM205" s="2">
        <v>29778</v>
      </c>
      <c r="BN205" s="2">
        <v>30217</v>
      </c>
      <c r="BO205" s="2">
        <v>29627</v>
      </c>
      <c r="BP205" s="2">
        <v>29024</v>
      </c>
      <c r="BQ205" s="2">
        <v>28299</v>
      </c>
      <c r="BR205" s="2">
        <v>27643</v>
      </c>
      <c r="BS205" s="2">
        <v>27166</v>
      </c>
      <c r="BT205" s="2">
        <v>28148</v>
      </c>
      <c r="BU205" s="2">
        <v>28895</v>
      </c>
      <c r="BV205" s="2">
        <v>29672</v>
      </c>
      <c r="BW205" s="2">
        <v>30665</v>
      </c>
      <c r="BX205" s="2">
        <v>30727</v>
      </c>
      <c r="BY205" s="2">
        <v>31254</v>
      </c>
      <c r="BZ205" s="2">
        <v>30756</v>
      </c>
      <c r="CA205" s="2">
        <v>30331</v>
      </c>
      <c r="CB205" s="2">
        <v>29974</v>
      </c>
      <c r="CC205" s="2">
        <v>29643</v>
      </c>
      <c r="CD205" s="2">
        <v>30695</v>
      </c>
    </row>
    <row r="206" spans="1:82" x14ac:dyDescent="0.25">
      <c r="A206" s="2" t="str">
        <f>"85 jaar"</f>
        <v>85 jaar</v>
      </c>
      <c r="B206" s="2">
        <v>4788</v>
      </c>
      <c r="C206" s="2">
        <v>5012</v>
      </c>
      <c r="D206" s="2">
        <v>5305</v>
      </c>
      <c r="E206" s="2">
        <v>5208</v>
      </c>
      <c r="F206" s="2">
        <v>5447</v>
      </c>
      <c r="G206" s="2">
        <v>5624</v>
      </c>
      <c r="H206" s="2">
        <v>5562</v>
      </c>
      <c r="I206" s="2">
        <v>6000</v>
      </c>
      <c r="J206" s="2">
        <v>6069</v>
      </c>
      <c r="K206" s="2">
        <v>6121</v>
      </c>
      <c r="L206" s="2">
        <v>5514</v>
      </c>
      <c r="M206" s="2">
        <v>4572</v>
      </c>
      <c r="N206" s="2">
        <v>3923</v>
      </c>
      <c r="O206" s="2">
        <v>4105</v>
      </c>
      <c r="P206" s="2">
        <v>6086</v>
      </c>
      <c r="Q206" s="2">
        <v>8051</v>
      </c>
      <c r="R206" s="2">
        <v>8387</v>
      </c>
      <c r="S206" s="2">
        <v>8740</v>
      </c>
      <c r="T206" s="2">
        <v>9136</v>
      </c>
      <c r="U206" s="2">
        <v>9422</v>
      </c>
      <c r="V206" s="2">
        <v>9857</v>
      </c>
      <c r="W206" s="2">
        <v>9889</v>
      </c>
      <c r="X206" s="2">
        <v>10308</v>
      </c>
      <c r="Y206" s="2">
        <v>10623</v>
      </c>
      <c r="Z206" s="2">
        <v>11080</v>
      </c>
      <c r="AA206" s="2">
        <v>12442</v>
      </c>
      <c r="AB206" s="2">
        <v>12770</v>
      </c>
      <c r="AC206" s="2">
        <v>12804</v>
      </c>
      <c r="AD206" s="2">
        <v>13059</v>
      </c>
      <c r="AE206" s="2">
        <v>13214</v>
      </c>
      <c r="AF206" s="2">
        <v>13116</v>
      </c>
      <c r="AG206" s="2">
        <v>13466</v>
      </c>
      <c r="AH206" s="2">
        <v>14192</v>
      </c>
      <c r="AI206" s="2">
        <v>14687</v>
      </c>
      <c r="AJ206" s="2">
        <v>14148</v>
      </c>
      <c r="AK206" s="2">
        <v>13218</v>
      </c>
      <c r="AL206" s="2">
        <v>12120</v>
      </c>
      <c r="AM206" s="2">
        <v>13603</v>
      </c>
      <c r="AN206" s="2">
        <v>15700</v>
      </c>
      <c r="AO206" s="2">
        <v>16588</v>
      </c>
      <c r="AP206" s="2">
        <v>16853</v>
      </c>
      <c r="AQ206" s="2">
        <v>19340</v>
      </c>
      <c r="AR206" s="2">
        <v>19123</v>
      </c>
      <c r="AS206" s="2">
        <v>19603</v>
      </c>
      <c r="AT206" s="2">
        <v>19938</v>
      </c>
      <c r="AU206" s="2">
        <v>20037</v>
      </c>
      <c r="AV206" s="2">
        <v>20462</v>
      </c>
      <c r="AW206" s="2">
        <v>21836</v>
      </c>
      <c r="AX206" s="2">
        <v>22116</v>
      </c>
      <c r="AY206" s="2">
        <v>22963</v>
      </c>
      <c r="AZ206" s="2">
        <v>23753</v>
      </c>
      <c r="BA206" s="2">
        <v>24436</v>
      </c>
      <c r="BB206" s="2">
        <v>25476</v>
      </c>
      <c r="BC206" s="2">
        <v>26264</v>
      </c>
      <c r="BD206" s="2">
        <v>27139</v>
      </c>
      <c r="BE206" s="2">
        <v>27225</v>
      </c>
      <c r="BF206" s="2">
        <v>28043</v>
      </c>
      <c r="BG206" s="2">
        <v>28894</v>
      </c>
      <c r="BH206" s="2">
        <v>29566</v>
      </c>
      <c r="BI206" s="2">
        <v>30263</v>
      </c>
      <c r="BJ206" s="2">
        <v>29655</v>
      </c>
      <c r="BK206" s="2">
        <v>29140</v>
      </c>
      <c r="BL206" s="2">
        <v>28638</v>
      </c>
      <c r="BM206" s="2">
        <v>28253</v>
      </c>
      <c r="BN206" s="2">
        <v>28407</v>
      </c>
      <c r="BO206" s="2">
        <v>28853</v>
      </c>
      <c r="BP206" s="2">
        <v>28309</v>
      </c>
      <c r="BQ206" s="2">
        <v>27759</v>
      </c>
      <c r="BR206" s="2">
        <v>27087</v>
      </c>
      <c r="BS206" s="2">
        <v>26479</v>
      </c>
      <c r="BT206" s="2">
        <v>26041</v>
      </c>
      <c r="BU206" s="2">
        <v>27003</v>
      </c>
      <c r="BV206" s="2">
        <v>27743</v>
      </c>
      <c r="BW206" s="2">
        <v>28510</v>
      </c>
      <c r="BX206" s="2">
        <v>29488</v>
      </c>
      <c r="BY206" s="2">
        <v>29569</v>
      </c>
      <c r="BZ206" s="2">
        <v>30097</v>
      </c>
      <c r="CA206" s="2">
        <v>29638</v>
      </c>
      <c r="CB206" s="2">
        <v>29249</v>
      </c>
      <c r="CC206" s="2">
        <v>28926</v>
      </c>
      <c r="CD206" s="2">
        <v>28619</v>
      </c>
    </row>
    <row r="207" spans="1:82" x14ac:dyDescent="0.25">
      <c r="A207" s="2" t="str">
        <f>"86 jaar"</f>
        <v>86 jaar</v>
      </c>
      <c r="B207" s="2">
        <v>4039</v>
      </c>
      <c r="C207" s="2">
        <v>4049</v>
      </c>
      <c r="D207" s="2">
        <v>4243</v>
      </c>
      <c r="E207" s="2">
        <v>4467</v>
      </c>
      <c r="F207" s="2">
        <v>4438</v>
      </c>
      <c r="G207" s="2">
        <v>4637</v>
      </c>
      <c r="H207" s="2">
        <v>4806</v>
      </c>
      <c r="I207" s="2">
        <v>4775</v>
      </c>
      <c r="J207" s="2">
        <v>5149</v>
      </c>
      <c r="K207" s="2">
        <v>5182</v>
      </c>
      <c r="L207" s="2">
        <v>5258</v>
      </c>
      <c r="M207" s="2">
        <v>4738</v>
      </c>
      <c r="N207" s="2">
        <v>3975</v>
      </c>
      <c r="O207" s="2">
        <v>3372</v>
      </c>
      <c r="P207" s="2">
        <v>3536</v>
      </c>
      <c r="Q207" s="2">
        <v>5278</v>
      </c>
      <c r="R207" s="2">
        <v>7049</v>
      </c>
      <c r="S207" s="2">
        <v>7381</v>
      </c>
      <c r="T207" s="2">
        <v>7691</v>
      </c>
      <c r="U207" s="2">
        <v>8036</v>
      </c>
      <c r="V207" s="2">
        <v>8354</v>
      </c>
      <c r="W207" s="2">
        <v>8695</v>
      </c>
      <c r="X207" s="2">
        <v>8743</v>
      </c>
      <c r="Y207" s="2">
        <v>9136</v>
      </c>
      <c r="Z207" s="2">
        <v>9532</v>
      </c>
      <c r="AA207" s="2">
        <v>9943</v>
      </c>
      <c r="AB207" s="2">
        <v>11167</v>
      </c>
      <c r="AC207" s="2">
        <v>11476</v>
      </c>
      <c r="AD207" s="2">
        <v>11516</v>
      </c>
      <c r="AE207" s="2">
        <v>11763</v>
      </c>
      <c r="AF207" s="2">
        <v>11926</v>
      </c>
      <c r="AG207" s="2">
        <v>11857</v>
      </c>
      <c r="AH207" s="2">
        <v>12198</v>
      </c>
      <c r="AI207" s="2">
        <v>12879</v>
      </c>
      <c r="AJ207" s="2">
        <v>13346</v>
      </c>
      <c r="AK207" s="2">
        <v>12876</v>
      </c>
      <c r="AL207" s="2">
        <v>12054</v>
      </c>
      <c r="AM207" s="2">
        <v>11064</v>
      </c>
      <c r="AN207" s="2">
        <v>12442</v>
      </c>
      <c r="AO207" s="2">
        <v>14379</v>
      </c>
      <c r="AP207" s="2">
        <v>15216</v>
      </c>
      <c r="AQ207" s="2">
        <v>15490</v>
      </c>
      <c r="AR207" s="2">
        <v>17799</v>
      </c>
      <c r="AS207" s="2">
        <v>17625</v>
      </c>
      <c r="AT207" s="2">
        <v>18091</v>
      </c>
      <c r="AU207" s="2">
        <v>18428</v>
      </c>
      <c r="AV207" s="2">
        <v>18543</v>
      </c>
      <c r="AW207" s="2">
        <v>18959</v>
      </c>
      <c r="AX207" s="2">
        <v>20266</v>
      </c>
      <c r="AY207" s="2">
        <v>20552</v>
      </c>
      <c r="AZ207" s="2">
        <v>21364</v>
      </c>
      <c r="BA207" s="2">
        <v>22128</v>
      </c>
      <c r="BB207" s="2">
        <v>22794</v>
      </c>
      <c r="BC207" s="2">
        <v>23796</v>
      </c>
      <c r="BD207" s="2">
        <v>24557</v>
      </c>
      <c r="BE207" s="2">
        <v>25406</v>
      </c>
      <c r="BF207" s="2">
        <v>25518</v>
      </c>
      <c r="BG207" s="2">
        <v>26313</v>
      </c>
      <c r="BH207" s="2">
        <v>27145</v>
      </c>
      <c r="BI207" s="2">
        <v>27808</v>
      </c>
      <c r="BJ207" s="2">
        <v>28489</v>
      </c>
      <c r="BK207" s="2">
        <v>27946</v>
      </c>
      <c r="BL207" s="2">
        <v>27488</v>
      </c>
      <c r="BM207" s="2">
        <v>27044</v>
      </c>
      <c r="BN207" s="2">
        <v>26702</v>
      </c>
      <c r="BO207" s="2">
        <v>26875</v>
      </c>
      <c r="BP207" s="2">
        <v>27320</v>
      </c>
      <c r="BQ207" s="2">
        <v>26830</v>
      </c>
      <c r="BR207" s="2">
        <v>26336</v>
      </c>
      <c r="BS207" s="2">
        <v>25721</v>
      </c>
      <c r="BT207" s="2">
        <v>25164</v>
      </c>
      <c r="BU207" s="2">
        <v>24767</v>
      </c>
      <c r="BV207" s="2">
        <v>25705</v>
      </c>
      <c r="BW207" s="2">
        <v>26435</v>
      </c>
      <c r="BX207" s="2">
        <v>27188</v>
      </c>
      <c r="BY207" s="2">
        <v>28142</v>
      </c>
      <c r="BZ207" s="2">
        <v>28242</v>
      </c>
      <c r="CA207" s="2">
        <v>28767</v>
      </c>
      <c r="CB207" s="2">
        <v>28353</v>
      </c>
      <c r="CC207" s="2">
        <v>28002</v>
      </c>
      <c r="CD207" s="2">
        <v>27712</v>
      </c>
    </row>
    <row r="208" spans="1:82" x14ac:dyDescent="0.25">
      <c r="A208" s="2" t="str">
        <f>"87 jaar"</f>
        <v>87 jaar</v>
      </c>
      <c r="B208" s="2">
        <v>3253</v>
      </c>
      <c r="C208" s="2">
        <v>3364</v>
      </c>
      <c r="D208" s="2">
        <v>3396</v>
      </c>
      <c r="E208" s="2">
        <v>3517</v>
      </c>
      <c r="F208" s="2">
        <v>3738</v>
      </c>
      <c r="G208" s="2">
        <v>3717</v>
      </c>
      <c r="H208" s="2">
        <v>3852</v>
      </c>
      <c r="I208" s="2">
        <v>4056</v>
      </c>
      <c r="J208" s="2">
        <v>4045</v>
      </c>
      <c r="K208" s="2">
        <v>4327</v>
      </c>
      <c r="L208" s="2">
        <v>4382</v>
      </c>
      <c r="M208" s="2">
        <v>4439</v>
      </c>
      <c r="N208" s="2">
        <v>4029</v>
      </c>
      <c r="O208" s="2">
        <v>3353</v>
      </c>
      <c r="P208" s="2">
        <v>2863</v>
      </c>
      <c r="Q208" s="2">
        <v>3008</v>
      </c>
      <c r="R208" s="2">
        <v>4547</v>
      </c>
      <c r="S208" s="2">
        <v>6087</v>
      </c>
      <c r="T208" s="2">
        <v>6366</v>
      </c>
      <c r="U208" s="2">
        <v>6644</v>
      </c>
      <c r="V208" s="2">
        <v>7005</v>
      </c>
      <c r="W208" s="2">
        <v>7326</v>
      </c>
      <c r="X208" s="2">
        <v>7576</v>
      </c>
      <c r="Y208" s="2">
        <v>7595</v>
      </c>
      <c r="Z208" s="2">
        <v>8034</v>
      </c>
      <c r="AA208" s="2">
        <v>8390</v>
      </c>
      <c r="AB208" s="2">
        <v>8777</v>
      </c>
      <c r="AC208" s="2">
        <v>9870</v>
      </c>
      <c r="AD208" s="2">
        <v>10151</v>
      </c>
      <c r="AE208" s="2">
        <v>10211</v>
      </c>
      <c r="AF208" s="2">
        <v>10445</v>
      </c>
      <c r="AG208" s="2">
        <v>10618</v>
      </c>
      <c r="AH208" s="2">
        <v>10574</v>
      </c>
      <c r="AI208" s="2">
        <v>10901</v>
      </c>
      <c r="AJ208" s="2">
        <v>11526</v>
      </c>
      <c r="AK208" s="2">
        <v>11965</v>
      </c>
      <c r="AL208" s="2">
        <v>11562</v>
      </c>
      <c r="AM208" s="2">
        <v>10840</v>
      </c>
      <c r="AN208" s="2">
        <v>9966</v>
      </c>
      <c r="AO208" s="2">
        <v>11228</v>
      </c>
      <c r="AP208" s="2">
        <v>13002</v>
      </c>
      <c r="AQ208" s="2">
        <v>13783</v>
      </c>
      <c r="AR208" s="2">
        <v>14050</v>
      </c>
      <c r="AS208" s="2">
        <v>16168</v>
      </c>
      <c r="AT208" s="2">
        <v>16042</v>
      </c>
      <c r="AU208" s="2">
        <v>16487</v>
      </c>
      <c r="AV208" s="2">
        <v>16821</v>
      </c>
      <c r="AW208" s="2">
        <v>16946</v>
      </c>
      <c r="AX208" s="2">
        <v>17351</v>
      </c>
      <c r="AY208" s="2">
        <v>18578</v>
      </c>
      <c r="AZ208" s="2">
        <v>18868</v>
      </c>
      <c r="BA208" s="2">
        <v>19642</v>
      </c>
      <c r="BB208" s="2">
        <v>20376</v>
      </c>
      <c r="BC208" s="2">
        <v>21011</v>
      </c>
      <c r="BD208" s="2">
        <v>21964</v>
      </c>
      <c r="BE208" s="2">
        <v>22692</v>
      </c>
      <c r="BF208" s="2">
        <v>23504</v>
      </c>
      <c r="BG208" s="2">
        <v>23639</v>
      </c>
      <c r="BH208" s="2">
        <v>24405</v>
      </c>
      <c r="BI208" s="2">
        <v>25202</v>
      </c>
      <c r="BJ208" s="2">
        <v>25851</v>
      </c>
      <c r="BK208" s="2">
        <v>26513</v>
      </c>
      <c r="BL208" s="2">
        <v>26038</v>
      </c>
      <c r="BM208" s="2">
        <v>25638</v>
      </c>
      <c r="BN208" s="2">
        <v>25248</v>
      </c>
      <c r="BO208" s="2">
        <v>24958</v>
      </c>
      <c r="BP208" s="2">
        <v>25145</v>
      </c>
      <c r="BQ208" s="2">
        <v>25587</v>
      </c>
      <c r="BR208" s="2">
        <v>25153</v>
      </c>
      <c r="BS208" s="2">
        <v>24714</v>
      </c>
      <c r="BT208" s="2">
        <v>24159</v>
      </c>
      <c r="BU208" s="2">
        <v>23656</v>
      </c>
      <c r="BV208" s="2">
        <v>23308</v>
      </c>
      <c r="BW208" s="2">
        <v>24213</v>
      </c>
      <c r="BX208" s="2">
        <v>24928</v>
      </c>
      <c r="BY208" s="2">
        <v>25659</v>
      </c>
      <c r="BZ208" s="2">
        <v>26584</v>
      </c>
      <c r="CA208" s="2">
        <v>26703</v>
      </c>
      <c r="CB208" s="2">
        <v>27223</v>
      </c>
      <c r="CC208" s="2">
        <v>26854</v>
      </c>
      <c r="CD208" s="2">
        <v>26541</v>
      </c>
    </row>
    <row r="209" spans="1:82" x14ac:dyDescent="0.25">
      <c r="A209" s="2" t="str">
        <f>"88 jaar"</f>
        <v>88 jaar</v>
      </c>
      <c r="B209" s="2">
        <v>2555</v>
      </c>
      <c r="C209" s="2">
        <v>2674</v>
      </c>
      <c r="D209" s="2">
        <v>2807</v>
      </c>
      <c r="E209" s="2">
        <v>2768</v>
      </c>
      <c r="F209" s="2">
        <v>2934</v>
      </c>
      <c r="G209" s="2">
        <v>3093</v>
      </c>
      <c r="H209" s="2">
        <v>3073</v>
      </c>
      <c r="I209" s="2">
        <v>3119</v>
      </c>
      <c r="J209" s="2">
        <v>3316</v>
      </c>
      <c r="K209" s="2">
        <v>3376</v>
      </c>
      <c r="L209" s="2">
        <v>3591</v>
      </c>
      <c r="M209" s="2">
        <v>3665</v>
      </c>
      <c r="N209" s="2">
        <v>3687</v>
      </c>
      <c r="O209" s="2">
        <v>3391</v>
      </c>
      <c r="P209" s="2">
        <v>2814</v>
      </c>
      <c r="Q209" s="2">
        <v>2404</v>
      </c>
      <c r="R209" s="2">
        <v>2536</v>
      </c>
      <c r="S209" s="2">
        <v>3886</v>
      </c>
      <c r="T209" s="2">
        <v>5178</v>
      </c>
      <c r="U209" s="2">
        <v>5438</v>
      </c>
      <c r="V209" s="2">
        <v>5667</v>
      </c>
      <c r="W209" s="2">
        <v>6046</v>
      </c>
      <c r="X209" s="2">
        <v>6236</v>
      </c>
      <c r="Y209" s="2">
        <v>6526</v>
      </c>
      <c r="Z209" s="2">
        <v>6595</v>
      </c>
      <c r="AA209" s="2">
        <v>6954</v>
      </c>
      <c r="AB209" s="2">
        <v>7330</v>
      </c>
      <c r="AC209" s="2">
        <v>7653</v>
      </c>
      <c r="AD209" s="2">
        <v>8594</v>
      </c>
      <c r="AE209" s="2">
        <v>8858</v>
      </c>
      <c r="AF209" s="2">
        <v>8930</v>
      </c>
      <c r="AG209" s="2">
        <v>9154</v>
      </c>
      <c r="AH209" s="2">
        <v>9325</v>
      </c>
      <c r="AI209" s="2">
        <v>9308</v>
      </c>
      <c r="AJ209" s="2">
        <v>9614</v>
      </c>
      <c r="AK209" s="2">
        <v>10183</v>
      </c>
      <c r="AL209" s="2">
        <v>10588</v>
      </c>
      <c r="AM209" s="2">
        <v>10246</v>
      </c>
      <c r="AN209" s="2">
        <v>9624</v>
      </c>
      <c r="AO209" s="2">
        <v>8862</v>
      </c>
      <c r="AP209" s="2">
        <v>10004</v>
      </c>
      <c r="AQ209" s="2">
        <v>11605</v>
      </c>
      <c r="AR209" s="2">
        <v>12317</v>
      </c>
      <c r="AS209" s="2">
        <v>12579</v>
      </c>
      <c r="AT209" s="2">
        <v>14502</v>
      </c>
      <c r="AU209" s="2">
        <v>14415</v>
      </c>
      <c r="AV209" s="2">
        <v>14834</v>
      </c>
      <c r="AW209" s="2">
        <v>15161</v>
      </c>
      <c r="AX209" s="2">
        <v>15297</v>
      </c>
      <c r="AY209" s="2">
        <v>15683</v>
      </c>
      <c r="AZ209" s="2">
        <v>16821</v>
      </c>
      <c r="BA209" s="2">
        <v>17103</v>
      </c>
      <c r="BB209" s="2">
        <v>17831</v>
      </c>
      <c r="BC209" s="2">
        <v>18523</v>
      </c>
      <c r="BD209" s="2">
        <v>19131</v>
      </c>
      <c r="BE209" s="2">
        <v>20025</v>
      </c>
      <c r="BF209" s="2">
        <v>20715</v>
      </c>
      <c r="BG209" s="2">
        <v>21487</v>
      </c>
      <c r="BH209" s="2">
        <v>21632</v>
      </c>
      <c r="BI209" s="2">
        <v>22366</v>
      </c>
      <c r="BJ209" s="2">
        <v>23125</v>
      </c>
      <c r="BK209" s="2">
        <v>23750</v>
      </c>
      <c r="BL209" s="2">
        <v>24388</v>
      </c>
      <c r="BM209" s="2">
        <v>23981</v>
      </c>
      <c r="BN209" s="2">
        <v>23633</v>
      </c>
      <c r="BO209" s="2">
        <v>23299</v>
      </c>
      <c r="BP209" s="2">
        <v>23057</v>
      </c>
      <c r="BQ209" s="2">
        <v>23255</v>
      </c>
      <c r="BR209" s="2">
        <v>23687</v>
      </c>
      <c r="BS209" s="2">
        <v>23310</v>
      </c>
      <c r="BT209" s="2">
        <v>22928</v>
      </c>
      <c r="BU209" s="2">
        <v>22439</v>
      </c>
      <c r="BV209" s="2">
        <v>21987</v>
      </c>
      <c r="BW209" s="2">
        <v>21687</v>
      </c>
      <c r="BX209" s="2">
        <v>22552</v>
      </c>
      <c r="BY209" s="2">
        <v>23247</v>
      </c>
      <c r="BZ209" s="2">
        <v>23951</v>
      </c>
      <c r="CA209" s="2">
        <v>24841</v>
      </c>
      <c r="CB209" s="2">
        <v>24973</v>
      </c>
      <c r="CC209" s="2">
        <v>25485</v>
      </c>
      <c r="CD209" s="2">
        <v>25164</v>
      </c>
    </row>
    <row r="210" spans="1:82" x14ac:dyDescent="0.25">
      <c r="A210" s="2" t="str">
        <f>"89 jaar"</f>
        <v>89 jaar</v>
      </c>
      <c r="B210" s="2">
        <v>2045</v>
      </c>
      <c r="C210" s="2">
        <v>2062</v>
      </c>
      <c r="D210" s="2">
        <v>2138</v>
      </c>
      <c r="E210" s="2">
        <v>2250</v>
      </c>
      <c r="F210" s="2">
        <v>2226</v>
      </c>
      <c r="G210" s="2">
        <v>2326</v>
      </c>
      <c r="H210" s="2">
        <v>2479</v>
      </c>
      <c r="I210" s="2">
        <v>2487</v>
      </c>
      <c r="J210" s="2">
        <v>2524</v>
      </c>
      <c r="K210" s="2">
        <v>2710</v>
      </c>
      <c r="L210" s="2">
        <v>2792</v>
      </c>
      <c r="M210" s="2">
        <v>2903</v>
      </c>
      <c r="N210" s="2">
        <v>2986</v>
      </c>
      <c r="O210" s="2">
        <v>3030</v>
      </c>
      <c r="P210" s="2">
        <v>2784</v>
      </c>
      <c r="Q210" s="2">
        <v>2298</v>
      </c>
      <c r="R210" s="2">
        <v>2025</v>
      </c>
      <c r="S210" s="2">
        <v>2108</v>
      </c>
      <c r="T210" s="2">
        <v>3235</v>
      </c>
      <c r="U210" s="2">
        <v>4331</v>
      </c>
      <c r="V210" s="2">
        <v>4569</v>
      </c>
      <c r="W210" s="2">
        <v>4835</v>
      </c>
      <c r="X210" s="2">
        <v>5130</v>
      </c>
      <c r="Y210" s="2">
        <v>5215</v>
      </c>
      <c r="Z210" s="2">
        <v>5589</v>
      </c>
      <c r="AA210" s="2">
        <v>5606</v>
      </c>
      <c r="AB210" s="2">
        <v>5985</v>
      </c>
      <c r="AC210" s="2">
        <v>6263</v>
      </c>
      <c r="AD210" s="2">
        <v>6549</v>
      </c>
      <c r="AE210" s="2">
        <v>7371</v>
      </c>
      <c r="AF210" s="2">
        <v>7612</v>
      </c>
      <c r="AG210" s="2">
        <v>7686</v>
      </c>
      <c r="AH210" s="2">
        <v>7900</v>
      </c>
      <c r="AI210" s="2">
        <v>8066</v>
      </c>
      <c r="AJ210" s="2">
        <v>8064</v>
      </c>
      <c r="AK210" s="2">
        <v>8346</v>
      </c>
      <c r="AL210" s="2">
        <v>8855</v>
      </c>
      <c r="AM210" s="2">
        <v>9230</v>
      </c>
      <c r="AN210" s="2">
        <v>8945</v>
      </c>
      <c r="AO210" s="2">
        <v>8418</v>
      </c>
      <c r="AP210" s="2">
        <v>7761</v>
      </c>
      <c r="AQ210" s="2">
        <v>8779</v>
      </c>
      <c r="AR210" s="2">
        <v>10203</v>
      </c>
      <c r="AS210" s="2">
        <v>10844</v>
      </c>
      <c r="AT210" s="2">
        <v>11096</v>
      </c>
      <c r="AU210" s="2">
        <v>12812</v>
      </c>
      <c r="AV210" s="2">
        <v>12760</v>
      </c>
      <c r="AW210" s="2">
        <v>13149</v>
      </c>
      <c r="AX210" s="2">
        <v>13465</v>
      </c>
      <c r="AY210" s="2">
        <v>13605</v>
      </c>
      <c r="AZ210" s="2">
        <v>13968</v>
      </c>
      <c r="BA210" s="2">
        <v>15009</v>
      </c>
      <c r="BB210" s="2">
        <v>15278</v>
      </c>
      <c r="BC210" s="2">
        <v>15954</v>
      </c>
      <c r="BD210" s="2">
        <v>16599</v>
      </c>
      <c r="BE210" s="2">
        <v>17169</v>
      </c>
      <c r="BF210" s="2">
        <v>17994</v>
      </c>
      <c r="BG210" s="2">
        <v>18644</v>
      </c>
      <c r="BH210" s="2">
        <v>19364</v>
      </c>
      <c r="BI210" s="2">
        <v>19525</v>
      </c>
      <c r="BJ210" s="2">
        <v>20211</v>
      </c>
      <c r="BK210" s="2">
        <v>20925</v>
      </c>
      <c r="BL210" s="2">
        <v>21517</v>
      </c>
      <c r="BM210" s="2">
        <v>22125</v>
      </c>
      <c r="BN210" s="2">
        <v>21780</v>
      </c>
      <c r="BO210" s="2">
        <v>21489</v>
      </c>
      <c r="BP210" s="2">
        <v>21211</v>
      </c>
      <c r="BQ210" s="2">
        <v>21010</v>
      </c>
      <c r="BR210" s="2">
        <v>21221</v>
      </c>
      <c r="BS210" s="2">
        <v>21636</v>
      </c>
      <c r="BT210" s="2">
        <v>21319</v>
      </c>
      <c r="BU210" s="2">
        <v>20990</v>
      </c>
      <c r="BV210" s="2">
        <v>20563</v>
      </c>
      <c r="BW210" s="2">
        <v>20170</v>
      </c>
      <c r="BX210" s="2">
        <v>19919</v>
      </c>
      <c r="BY210" s="2">
        <v>20738</v>
      </c>
      <c r="BZ210" s="2">
        <v>21398</v>
      </c>
      <c r="CA210" s="2">
        <v>22072</v>
      </c>
      <c r="CB210" s="2">
        <v>22920</v>
      </c>
      <c r="CC210" s="2">
        <v>23063</v>
      </c>
      <c r="CD210" s="2">
        <v>23560</v>
      </c>
    </row>
    <row r="211" spans="1:82" x14ac:dyDescent="0.25">
      <c r="A211" s="2" t="str">
        <f>"90 jaar"</f>
        <v>90 jaar</v>
      </c>
      <c r="B211" s="2">
        <v>1484</v>
      </c>
      <c r="C211" s="2">
        <v>1645</v>
      </c>
      <c r="D211" s="2">
        <v>1623</v>
      </c>
      <c r="E211" s="2">
        <v>1681</v>
      </c>
      <c r="F211" s="2">
        <v>1778</v>
      </c>
      <c r="G211" s="2">
        <v>1808</v>
      </c>
      <c r="H211" s="2">
        <v>1831</v>
      </c>
      <c r="I211" s="2">
        <v>1952</v>
      </c>
      <c r="J211" s="2">
        <v>1981</v>
      </c>
      <c r="K211" s="2">
        <v>2006</v>
      </c>
      <c r="L211" s="2">
        <v>2142</v>
      </c>
      <c r="M211" s="2">
        <v>2211</v>
      </c>
      <c r="N211" s="2">
        <v>2315</v>
      </c>
      <c r="O211" s="2">
        <v>2312</v>
      </c>
      <c r="P211" s="2">
        <v>2462</v>
      </c>
      <c r="Q211" s="2">
        <v>2260</v>
      </c>
      <c r="R211" s="2">
        <v>1850</v>
      </c>
      <c r="S211" s="2">
        <v>1656</v>
      </c>
      <c r="T211" s="2">
        <v>1707</v>
      </c>
      <c r="U211" s="2">
        <v>2667</v>
      </c>
      <c r="V211" s="2">
        <v>3559</v>
      </c>
      <c r="W211" s="2">
        <v>3819</v>
      </c>
      <c r="X211" s="2">
        <v>3970</v>
      </c>
      <c r="Y211" s="2">
        <v>4275</v>
      </c>
      <c r="Z211" s="2">
        <v>4383</v>
      </c>
      <c r="AA211" s="2">
        <v>4659</v>
      </c>
      <c r="AB211" s="2">
        <v>4715</v>
      </c>
      <c r="AC211" s="2">
        <v>5037</v>
      </c>
      <c r="AD211" s="2">
        <v>5258</v>
      </c>
      <c r="AE211" s="2">
        <v>5510</v>
      </c>
      <c r="AF211" s="2">
        <v>6210</v>
      </c>
      <c r="AG211" s="2">
        <v>6429</v>
      </c>
      <c r="AH211" s="2">
        <v>6502</v>
      </c>
      <c r="AI211" s="2">
        <v>6697</v>
      </c>
      <c r="AJ211" s="2">
        <v>6852</v>
      </c>
      <c r="AK211" s="2">
        <v>6862</v>
      </c>
      <c r="AL211" s="2">
        <v>7113</v>
      </c>
      <c r="AM211" s="2">
        <v>7562</v>
      </c>
      <c r="AN211" s="2">
        <v>7899</v>
      </c>
      <c r="AO211" s="2">
        <v>7669</v>
      </c>
      <c r="AP211" s="2">
        <v>7231</v>
      </c>
      <c r="AQ211" s="2">
        <v>6675</v>
      </c>
      <c r="AR211" s="2">
        <v>7566</v>
      </c>
      <c r="AS211" s="2">
        <v>8809</v>
      </c>
      <c r="AT211" s="2">
        <v>9381</v>
      </c>
      <c r="AU211" s="2">
        <v>9619</v>
      </c>
      <c r="AV211" s="2">
        <v>11125</v>
      </c>
      <c r="AW211" s="2">
        <v>11097</v>
      </c>
      <c r="AX211" s="2">
        <v>11453</v>
      </c>
      <c r="AY211" s="2">
        <v>11747</v>
      </c>
      <c r="AZ211" s="2">
        <v>11889</v>
      </c>
      <c r="BA211" s="2">
        <v>12228</v>
      </c>
      <c r="BB211" s="2">
        <v>13161</v>
      </c>
      <c r="BC211" s="2">
        <v>13416</v>
      </c>
      <c r="BD211" s="2">
        <v>14032</v>
      </c>
      <c r="BE211" s="2">
        <v>14622</v>
      </c>
      <c r="BF211" s="2">
        <v>15147</v>
      </c>
      <c r="BG211" s="2">
        <v>15898</v>
      </c>
      <c r="BH211" s="2">
        <v>16491</v>
      </c>
      <c r="BI211" s="2">
        <v>17153</v>
      </c>
      <c r="BJ211" s="2">
        <v>17319</v>
      </c>
      <c r="BK211" s="2">
        <v>17955</v>
      </c>
      <c r="BL211" s="2">
        <v>18614</v>
      </c>
      <c r="BM211" s="2">
        <v>19164</v>
      </c>
      <c r="BN211" s="2">
        <v>19732</v>
      </c>
      <c r="BO211" s="2">
        <v>19447</v>
      </c>
      <c r="BP211" s="2">
        <v>19212</v>
      </c>
      <c r="BQ211" s="2">
        <v>18987</v>
      </c>
      <c r="BR211" s="2">
        <v>18828</v>
      </c>
      <c r="BS211" s="2">
        <v>19037</v>
      </c>
      <c r="BT211" s="2">
        <v>19430</v>
      </c>
      <c r="BU211" s="2">
        <v>19171</v>
      </c>
      <c r="BV211" s="2">
        <v>18894</v>
      </c>
      <c r="BW211" s="2">
        <v>18532</v>
      </c>
      <c r="BX211" s="2">
        <v>18204</v>
      </c>
      <c r="BY211" s="2">
        <v>17990</v>
      </c>
      <c r="BZ211" s="2">
        <v>18755</v>
      </c>
      <c r="CA211" s="2">
        <v>19372</v>
      </c>
      <c r="CB211" s="2">
        <v>20005</v>
      </c>
      <c r="CC211" s="2">
        <v>20800</v>
      </c>
      <c r="CD211" s="2">
        <v>20954</v>
      </c>
    </row>
    <row r="212" spans="1:82" x14ac:dyDescent="0.25">
      <c r="A212" s="2" t="str">
        <f>"91 jaar"</f>
        <v>91 jaar</v>
      </c>
      <c r="B212" s="2">
        <v>1173</v>
      </c>
      <c r="C212" s="2">
        <v>1146</v>
      </c>
      <c r="D212" s="2">
        <v>1263</v>
      </c>
      <c r="E212" s="2">
        <v>1202</v>
      </c>
      <c r="F212" s="2">
        <v>1316</v>
      </c>
      <c r="G212" s="2">
        <v>1397</v>
      </c>
      <c r="H212" s="2">
        <v>1416</v>
      </c>
      <c r="I212" s="2">
        <v>1412</v>
      </c>
      <c r="J212" s="2">
        <v>1541</v>
      </c>
      <c r="K212" s="2">
        <v>1524</v>
      </c>
      <c r="L212" s="2">
        <v>1574</v>
      </c>
      <c r="M212" s="2">
        <v>1692</v>
      </c>
      <c r="N212" s="2">
        <v>1713</v>
      </c>
      <c r="O212" s="2">
        <v>1791</v>
      </c>
      <c r="P212" s="2">
        <v>1823</v>
      </c>
      <c r="Q212" s="2">
        <v>1938</v>
      </c>
      <c r="R212" s="2">
        <v>1814</v>
      </c>
      <c r="S212" s="2">
        <v>1482</v>
      </c>
      <c r="T212" s="2">
        <v>1339</v>
      </c>
      <c r="U212" s="2">
        <v>1385</v>
      </c>
      <c r="V212" s="2">
        <v>2112</v>
      </c>
      <c r="W212" s="2">
        <v>2860</v>
      </c>
      <c r="X212" s="2">
        <v>3110</v>
      </c>
      <c r="Y212" s="2">
        <v>3190</v>
      </c>
      <c r="Z212" s="2">
        <v>3489</v>
      </c>
      <c r="AA212" s="2">
        <v>3568</v>
      </c>
      <c r="AB212" s="2">
        <v>3883</v>
      </c>
      <c r="AC212" s="2">
        <v>3829</v>
      </c>
      <c r="AD212" s="2">
        <v>4127</v>
      </c>
      <c r="AE212" s="2">
        <v>4317</v>
      </c>
      <c r="AF212" s="2">
        <v>4534</v>
      </c>
      <c r="AG212" s="2">
        <v>5118</v>
      </c>
      <c r="AH212" s="2">
        <v>5310</v>
      </c>
      <c r="AI212" s="2">
        <v>5380</v>
      </c>
      <c r="AJ212" s="2">
        <v>5548</v>
      </c>
      <c r="AK212" s="2">
        <v>5693</v>
      </c>
      <c r="AL212" s="2">
        <v>5711</v>
      </c>
      <c r="AM212" s="2">
        <v>5933</v>
      </c>
      <c r="AN212" s="2">
        <v>6318</v>
      </c>
      <c r="AO212" s="2">
        <v>6613</v>
      </c>
      <c r="AP212" s="2">
        <v>6430</v>
      </c>
      <c r="AQ212" s="2">
        <v>6071</v>
      </c>
      <c r="AR212" s="2">
        <v>5615</v>
      </c>
      <c r="AS212" s="2">
        <v>6379</v>
      </c>
      <c r="AT212" s="2">
        <v>7443</v>
      </c>
      <c r="AU212" s="2">
        <v>7939</v>
      </c>
      <c r="AV212" s="2">
        <v>8158</v>
      </c>
      <c r="AW212" s="2">
        <v>9450</v>
      </c>
      <c r="AX212" s="2">
        <v>9439</v>
      </c>
      <c r="AY212" s="2">
        <v>9760</v>
      </c>
      <c r="AZ212" s="2">
        <v>10030</v>
      </c>
      <c r="BA212" s="2">
        <v>10167</v>
      </c>
      <c r="BB212" s="2">
        <v>10473</v>
      </c>
      <c r="BC212" s="2">
        <v>11288</v>
      </c>
      <c r="BD212" s="2">
        <v>11525</v>
      </c>
      <c r="BE212" s="2">
        <v>12073</v>
      </c>
      <c r="BF212" s="2">
        <v>12601</v>
      </c>
      <c r="BG212" s="2">
        <v>13073</v>
      </c>
      <c r="BH212" s="2">
        <v>13741</v>
      </c>
      <c r="BI212" s="2">
        <v>14274</v>
      </c>
      <c r="BJ212" s="2">
        <v>14870</v>
      </c>
      <c r="BK212" s="2">
        <v>15037</v>
      </c>
      <c r="BL212" s="2">
        <v>15610</v>
      </c>
      <c r="BM212" s="2">
        <v>16206</v>
      </c>
      <c r="BN212" s="2">
        <v>16705</v>
      </c>
      <c r="BO212" s="2">
        <v>17230</v>
      </c>
      <c r="BP212" s="2">
        <v>17000</v>
      </c>
      <c r="BQ212" s="2">
        <v>16819</v>
      </c>
      <c r="BR212" s="2">
        <v>16639</v>
      </c>
      <c r="BS212" s="2">
        <v>16516</v>
      </c>
      <c r="BT212" s="2">
        <v>16720</v>
      </c>
      <c r="BU212" s="2">
        <v>17088</v>
      </c>
      <c r="BV212" s="2">
        <v>16881</v>
      </c>
      <c r="BW212" s="2">
        <v>16653</v>
      </c>
      <c r="BX212" s="2">
        <v>16354</v>
      </c>
      <c r="BY212" s="2">
        <v>16082</v>
      </c>
      <c r="BZ212" s="2">
        <v>15910</v>
      </c>
      <c r="CA212" s="2">
        <v>16612</v>
      </c>
      <c r="CB212" s="2">
        <v>17176</v>
      </c>
      <c r="CC212" s="2">
        <v>17758</v>
      </c>
      <c r="CD212" s="2">
        <v>18492</v>
      </c>
    </row>
    <row r="213" spans="1:82" x14ac:dyDescent="0.25">
      <c r="A213" s="2" t="str">
        <f>"92 jaar"</f>
        <v>92 jaar</v>
      </c>
      <c r="B213" s="2">
        <v>798</v>
      </c>
      <c r="C213" s="2">
        <v>883</v>
      </c>
      <c r="D213" s="2">
        <v>835</v>
      </c>
      <c r="E213" s="2">
        <v>949</v>
      </c>
      <c r="F213" s="2">
        <v>911</v>
      </c>
      <c r="G213" s="2">
        <v>1021</v>
      </c>
      <c r="H213" s="2">
        <v>1057</v>
      </c>
      <c r="I213" s="2">
        <v>1089</v>
      </c>
      <c r="J213" s="2">
        <v>1054</v>
      </c>
      <c r="K213" s="2">
        <v>1163</v>
      </c>
      <c r="L213" s="2">
        <v>1152</v>
      </c>
      <c r="M213" s="2">
        <v>1202</v>
      </c>
      <c r="N213" s="2">
        <v>1303</v>
      </c>
      <c r="O213" s="2">
        <v>1288</v>
      </c>
      <c r="P213" s="2">
        <v>1371</v>
      </c>
      <c r="Q213" s="2">
        <v>1371</v>
      </c>
      <c r="R213" s="2">
        <v>1492</v>
      </c>
      <c r="S213" s="2">
        <v>1429</v>
      </c>
      <c r="T213" s="2">
        <v>1121</v>
      </c>
      <c r="U213" s="2">
        <v>1005</v>
      </c>
      <c r="V213" s="2">
        <v>1106</v>
      </c>
      <c r="W213" s="2">
        <v>1662</v>
      </c>
      <c r="X213" s="2">
        <v>2226</v>
      </c>
      <c r="Y213" s="2">
        <v>2440</v>
      </c>
      <c r="Z213" s="2">
        <v>2579</v>
      </c>
      <c r="AA213" s="2">
        <v>2778</v>
      </c>
      <c r="AB213" s="2">
        <v>2881</v>
      </c>
      <c r="AC213" s="2">
        <v>3065</v>
      </c>
      <c r="AD213" s="2">
        <v>3053</v>
      </c>
      <c r="AE213" s="2">
        <v>3304</v>
      </c>
      <c r="AF213" s="2">
        <v>3460</v>
      </c>
      <c r="AG213" s="2">
        <v>3641</v>
      </c>
      <c r="AH213" s="2">
        <v>4120</v>
      </c>
      <c r="AI213" s="2">
        <v>4286</v>
      </c>
      <c r="AJ213" s="2">
        <v>4351</v>
      </c>
      <c r="AK213" s="2">
        <v>4496</v>
      </c>
      <c r="AL213" s="2">
        <v>4620</v>
      </c>
      <c r="AM213" s="2">
        <v>4645</v>
      </c>
      <c r="AN213" s="2">
        <v>4836</v>
      </c>
      <c r="AO213" s="2">
        <v>5157</v>
      </c>
      <c r="AP213" s="2">
        <v>5407</v>
      </c>
      <c r="AQ213" s="2">
        <v>5268</v>
      </c>
      <c r="AR213" s="2">
        <v>4983</v>
      </c>
      <c r="AS213" s="2">
        <v>4615</v>
      </c>
      <c r="AT213" s="2">
        <v>5252</v>
      </c>
      <c r="AU213" s="2">
        <v>6142</v>
      </c>
      <c r="AV213" s="2">
        <v>6560</v>
      </c>
      <c r="AW213" s="2">
        <v>6754</v>
      </c>
      <c r="AX213" s="2">
        <v>7834</v>
      </c>
      <c r="AY213" s="2">
        <v>7839</v>
      </c>
      <c r="AZ213" s="2">
        <v>8123</v>
      </c>
      <c r="BA213" s="2">
        <v>8361</v>
      </c>
      <c r="BB213" s="2">
        <v>8487</v>
      </c>
      <c r="BC213" s="2">
        <v>8755</v>
      </c>
      <c r="BD213" s="2">
        <v>9453</v>
      </c>
      <c r="BE213" s="2">
        <v>9669</v>
      </c>
      <c r="BF213" s="2">
        <v>10141</v>
      </c>
      <c r="BG213" s="2">
        <v>10602</v>
      </c>
      <c r="BH213" s="2">
        <v>11018</v>
      </c>
      <c r="BI213" s="2">
        <v>11600</v>
      </c>
      <c r="BJ213" s="2">
        <v>12063</v>
      </c>
      <c r="BK213" s="2">
        <v>12593</v>
      </c>
      <c r="BL213" s="2">
        <v>12749</v>
      </c>
      <c r="BM213" s="2">
        <v>13253</v>
      </c>
      <c r="BN213" s="2">
        <v>13780</v>
      </c>
      <c r="BO213" s="2">
        <v>14222</v>
      </c>
      <c r="BP213" s="2">
        <v>14690</v>
      </c>
      <c r="BQ213" s="2">
        <v>14514</v>
      </c>
      <c r="BR213" s="2">
        <v>14377</v>
      </c>
      <c r="BS213" s="2">
        <v>14242</v>
      </c>
      <c r="BT213" s="2">
        <v>14156</v>
      </c>
      <c r="BU213" s="2">
        <v>14353</v>
      </c>
      <c r="BV213" s="2">
        <v>14683</v>
      </c>
      <c r="BW213" s="2">
        <v>14522</v>
      </c>
      <c r="BX213" s="2">
        <v>14345</v>
      </c>
      <c r="BY213" s="2">
        <v>14104</v>
      </c>
      <c r="BZ213" s="2">
        <v>13888</v>
      </c>
      <c r="CA213" s="2">
        <v>13759</v>
      </c>
      <c r="CB213" s="2">
        <v>14381</v>
      </c>
      <c r="CC213" s="2">
        <v>14892</v>
      </c>
      <c r="CD213" s="2">
        <v>15413</v>
      </c>
    </row>
    <row r="214" spans="1:82" x14ac:dyDescent="0.25">
      <c r="A214" s="2" t="str">
        <f>"93 jaar"</f>
        <v>93 jaar</v>
      </c>
      <c r="B214" s="2">
        <v>629</v>
      </c>
      <c r="C214" s="2">
        <v>629</v>
      </c>
      <c r="D214" s="2">
        <v>666</v>
      </c>
      <c r="E214" s="2">
        <v>599</v>
      </c>
      <c r="F214" s="2">
        <v>694</v>
      </c>
      <c r="G214" s="2">
        <v>664</v>
      </c>
      <c r="H214" s="2">
        <v>734</v>
      </c>
      <c r="I214" s="2">
        <v>806</v>
      </c>
      <c r="J214" s="2">
        <v>845</v>
      </c>
      <c r="K214" s="2">
        <v>771</v>
      </c>
      <c r="L214" s="2">
        <v>863</v>
      </c>
      <c r="M214" s="2">
        <v>863</v>
      </c>
      <c r="N214" s="2">
        <v>868</v>
      </c>
      <c r="O214" s="2">
        <v>928</v>
      </c>
      <c r="P214" s="2">
        <v>939</v>
      </c>
      <c r="Q214" s="2">
        <v>1009</v>
      </c>
      <c r="R214" s="2">
        <v>1046</v>
      </c>
      <c r="S214" s="2">
        <v>1123</v>
      </c>
      <c r="T214" s="2">
        <v>1089</v>
      </c>
      <c r="U214" s="2">
        <v>862</v>
      </c>
      <c r="V214" s="2">
        <v>767</v>
      </c>
      <c r="W214" s="2">
        <v>862</v>
      </c>
      <c r="X214" s="2">
        <v>1232</v>
      </c>
      <c r="Y214" s="2">
        <v>1697</v>
      </c>
      <c r="Z214" s="2">
        <v>1895</v>
      </c>
      <c r="AA214" s="2">
        <v>2006</v>
      </c>
      <c r="AB214" s="2">
        <v>2158</v>
      </c>
      <c r="AC214" s="2">
        <v>2242</v>
      </c>
      <c r="AD214" s="2">
        <v>2376</v>
      </c>
      <c r="AE214" s="2">
        <v>2373</v>
      </c>
      <c r="AF214" s="2">
        <v>2576</v>
      </c>
      <c r="AG214" s="2">
        <v>2703</v>
      </c>
      <c r="AH214" s="2">
        <v>2847</v>
      </c>
      <c r="AI214" s="2">
        <v>3228</v>
      </c>
      <c r="AJ214" s="2">
        <v>3369</v>
      </c>
      <c r="AK214" s="2">
        <v>3421</v>
      </c>
      <c r="AL214" s="2">
        <v>3544</v>
      </c>
      <c r="AM214" s="2">
        <v>3647</v>
      </c>
      <c r="AN214" s="2">
        <v>3675</v>
      </c>
      <c r="AO214" s="2">
        <v>3832</v>
      </c>
      <c r="AP214" s="2">
        <v>4098</v>
      </c>
      <c r="AQ214" s="2">
        <v>4304</v>
      </c>
      <c r="AR214" s="2">
        <v>4199</v>
      </c>
      <c r="AS214" s="2">
        <v>3981</v>
      </c>
      <c r="AT214" s="2">
        <v>3690</v>
      </c>
      <c r="AU214" s="2">
        <v>4212</v>
      </c>
      <c r="AV214" s="2">
        <v>4930</v>
      </c>
      <c r="AW214" s="2">
        <v>5277</v>
      </c>
      <c r="AX214" s="2">
        <v>5444</v>
      </c>
      <c r="AY214" s="2">
        <v>6324</v>
      </c>
      <c r="AZ214" s="2">
        <v>6337</v>
      </c>
      <c r="BA214" s="2">
        <v>6577</v>
      </c>
      <c r="BB214" s="2">
        <v>6781</v>
      </c>
      <c r="BC214" s="2">
        <v>6896</v>
      </c>
      <c r="BD214" s="2">
        <v>7128</v>
      </c>
      <c r="BE214" s="2">
        <v>7709</v>
      </c>
      <c r="BF214" s="2">
        <v>7893</v>
      </c>
      <c r="BG214" s="2">
        <v>8298</v>
      </c>
      <c r="BH214" s="2">
        <v>8687</v>
      </c>
      <c r="BI214" s="2">
        <v>9044</v>
      </c>
      <c r="BJ214" s="2">
        <v>9534</v>
      </c>
      <c r="BK214" s="2">
        <v>9929</v>
      </c>
      <c r="BL214" s="2">
        <v>10381</v>
      </c>
      <c r="BM214" s="2">
        <v>10526</v>
      </c>
      <c r="BN214" s="2">
        <v>10960</v>
      </c>
      <c r="BO214" s="2">
        <v>11405</v>
      </c>
      <c r="BP214" s="2">
        <v>11788</v>
      </c>
      <c r="BQ214" s="2">
        <v>12193</v>
      </c>
      <c r="BR214" s="2">
        <v>12069</v>
      </c>
      <c r="BS214" s="2">
        <v>11969</v>
      </c>
      <c r="BT214" s="2">
        <v>11871</v>
      </c>
      <c r="BU214" s="2">
        <v>11812</v>
      </c>
      <c r="BV214" s="2">
        <v>11996</v>
      </c>
      <c r="BW214" s="2">
        <v>12281</v>
      </c>
      <c r="BX214" s="2">
        <v>12165</v>
      </c>
      <c r="BY214" s="2">
        <v>12032</v>
      </c>
      <c r="BZ214" s="2">
        <v>11843</v>
      </c>
      <c r="CA214" s="2">
        <v>11674</v>
      </c>
      <c r="CB214" s="2">
        <v>11579</v>
      </c>
      <c r="CC214" s="2">
        <v>12123</v>
      </c>
      <c r="CD214" s="2">
        <v>12572</v>
      </c>
    </row>
    <row r="215" spans="1:82" x14ac:dyDescent="0.25">
      <c r="A215" s="2" t="str">
        <f>"94 jaar"</f>
        <v>94 jaar</v>
      </c>
      <c r="B215" s="2">
        <v>435</v>
      </c>
      <c r="C215" s="2">
        <v>459</v>
      </c>
      <c r="D215" s="2">
        <v>475</v>
      </c>
      <c r="E215" s="2">
        <v>489</v>
      </c>
      <c r="F215" s="2">
        <v>435</v>
      </c>
      <c r="G215" s="2">
        <v>499</v>
      </c>
      <c r="H215" s="2">
        <v>477</v>
      </c>
      <c r="I215" s="2">
        <v>520</v>
      </c>
      <c r="J215" s="2">
        <v>585</v>
      </c>
      <c r="K215" s="2">
        <v>630</v>
      </c>
      <c r="L215" s="2">
        <v>553</v>
      </c>
      <c r="M215" s="2">
        <v>624</v>
      </c>
      <c r="N215" s="2">
        <v>606</v>
      </c>
      <c r="O215" s="2">
        <v>609</v>
      </c>
      <c r="P215" s="2">
        <v>688</v>
      </c>
      <c r="Q215" s="2">
        <v>686</v>
      </c>
      <c r="R215" s="2">
        <v>751</v>
      </c>
      <c r="S215" s="2">
        <v>776</v>
      </c>
      <c r="T215" s="2">
        <v>811</v>
      </c>
      <c r="U215" s="2">
        <v>801</v>
      </c>
      <c r="V215" s="2">
        <v>651</v>
      </c>
      <c r="W215" s="2">
        <v>559</v>
      </c>
      <c r="X215" s="2">
        <v>640</v>
      </c>
      <c r="Y215" s="2">
        <v>879</v>
      </c>
      <c r="Z215" s="2">
        <v>1272</v>
      </c>
      <c r="AA215" s="2">
        <v>1400</v>
      </c>
      <c r="AB215" s="2">
        <v>1537</v>
      </c>
      <c r="AC215" s="2">
        <v>1641</v>
      </c>
      <c r="AD215" s="2">
        <v>1693</v>
      </c>
      <c r="AE215" s="2">
        <v>1798</v>
      </c>
      <c r="AF215" s="2">
        <v>1802</v>
      </c>
      <c r="AG215" s="2">
        <v>1962</v>
      </c>
      <c r="AH215" s="2">
        <v>2056</v>
      </c>
      <c r="AI215" s="2">
        <v>2171</v>
      </c>
      <c r="AJ215" s="2">
        <v>2468</v>
      </c>
      <c r="AK215" s="2">
        <v>2584</v>
      </c>
      <c r="AL215" s="2">
        <v>2629</v>
      </c>
      <c r="AM215" s="2">
        <v>2727</v>
      </c>
      <c r="AN215" s="2">
        <v>2808</v>
      </c>
      <c r="AO215" s="2">
        <v>2833</v>
      </c>
      <c r="AP215" s="2">
        <v>2961</v>
      </c>
      <c r="AQ215" s="2">
        <v>3172</v>
      </c>
      <c r="AR215" s="2">
        <v>3338</v>
      </c>
      <c r="AS215" s="2">
        <v>3263</v>
      </c>
      <c r="AT215" s="2">
        <v>3096</v>
      </c>
      <c r="AU215" s="2">
        <v>2876</v>
      </c>
      <c r="AV215" s="2">
        <v>3291</v>
      </c>
      <c r="AW215" s="2">
        <v>3858</v>
      </c>
      <c r="AX215" s="2">
        <v>4135</v>
      </c>
      <c r="AY215" s="2">
        <v>4273</v>
      </c>
      <c r="AZ215" s="2">
        <v>4972</v>
      </c>
      <c r="BA215" s="2">
        <v>4993</v>
      </c>
      <c r="BB215" s="2">
        <v>5190</v>
      </c>
      <c r="BC215" s="2">
        <v>5360</v>
      </c>
      <c r="BD215" s="2">
        <v>5459</v>
      </c>
      <c r="BE215" s="2">
        <v>5651</v>
      </c>
      <c r="BF215" s="2">
        <v>6124</v>
      </c>
      <c r="BG215" s="2">
        <v>6278</v>
      </c>
      <c r="BH215" s="2">
        <v>6610</v>
      </c>
      <c r="BI215" s="2">
        <v>6932</v>
      </c>
      <c r="BJ215" s="2">
        <v>7227</v>
      </c>
      <c r="BK215" s="2">
        <v>7626</v>
      </c>
      <c r="BL215" s="2">
        <v>7958</v>
      </c>
      <c r="BM215" s="2">
        <v>8335</v>
      </c>
      <c r="BN215" s="2">
        <v>8461</v>
      </c>
      <c r="BO215" s="2">
        <v>8821</v>
      </c>
      <c r="BP215" s="2">
        <v>9192</v>
      </c>
      <c r="BQ215" s="2">
        <v>9515</v>
      </c>
      <c r="BR215" s="2">
        <v>9853</v>
      </c>
      <c r="BS215" s="2">
        <v>9767</v>
      </c>
      <c r="BT215" s="2">
        <v>9697</v>
      </c>
      <c r="BU215" s="2">
        <v>9634</v>
      </c>
      <c r="BV215" s="2">
        <v>9598</v>
      </c>
      <c r="BW215" s="2">
        <v>9756</v>
      </c>
      <c r="BX215" s="2">
        <v>10006</v>
      </c>
      <c r="BY215" s="2">
        <v>9921</v>
      </c>
      <c r="BZ215" s="2">
        <v>9829</v>
      </c>
      <c r="CA215" s="2">
        <v>9684</v>
      </c>
      <c r="CB215" s="2">
        <v>9558</v>
      </c>
      <c r="CC215" s="2">
        <v>9491</v>
      </c>
      <c r="CD215" s="2">
        <v>9952</v>
      </c>
    </row>
    <row r="216" spans="1:82" x14ac:dyDescent="0.25">
      <c r="A216" s="2" t="str">
        <f>"95 jaar"</f>
        <v>95 jaar</v>
      </c>
      <c r="B216" s="2">
        <v>298</v>
      </c>
      <c r="C216" s="2">
        <v>318</v>
      </c>
      <c r="D216" s="2">
        <v>345</v>
      </c>
      <c r="E216" s="2">
        <v>320</v>
      </c>
      <c r="F216" s="2">
        <v>353</v>
      </c>
      <c r="G216" s="2">
        <v>311</v>
      </c>
      <c r="H216" s="2">
        <v>336</v>
      </c>
      <c r="I216" s="2">
        <v>328</v>
      </c>
      <c r="J216" s="2">
        <v>368</v>
      </c>
      <c r="K216" s="2">
        <v>413</v>
      </c>
      <c r="L216" s="2">
        <v>438</v>
      </c>
      <c r="M216" s="2">
        <v>388</v>
      </c>
      <c r="N216" s="2">
        <v>427</v>
      </c>
      <c r="O216" s="2">
        <v>418</v>
      </c>
      <c r="P216" s="2">
        <v>429</v>
      </c>
      <c r="Q216" s="2">
        <v>493</v>
      </c>
      <c r="R216" s="2">
        <v>503</v>
      </c>
      <c r="S216" s="2">
        <v>535</v>
      </c>
      <c r="T216" s="2">
        <v>548</v>
      </c>
      <c r="U216" s="2">
        <v>589</v>
      </c>
      <c r="V216" s="2">
        <v>579</v>
      </c>
      <c r="W216" s="2">
        <v>471</v>
      </c>
      <c r="X216" s="2">
        <v>390</v>
      </c>
      <c r="Y216" s="2">
        <v>473</v>
      </c>
      <c r="Z216" s="2">
        <v>664</v>
      </c>
      <c r="AA216" s="2">
        <v>922</v>
      </c>
      <c r="AB216" s="2">
        <v>1028</v>
      </c>
      <c r="AC216" s="2">
        <v>1149</v>
      </c>
      <c r="AD216" s="2">
        <v>1204</v>
      </c>
      <c r="AE216" s="2">
        <v>1250</v>
      </c>
      <c r="AF216" s="2">
        <v>1333</v>
      </c>
      <c r="AG216" s="2">
        <v>1340</v>
      </c>
      <c r="AH216" s="2">
        <v>1460</v>
      </c>
      <c r="AI216" s="2">
        <v>1535</v>
      </c>
      <c r="AJ216" s="2">
        <v>1621</v>
      </c>
      <c r="AK216" s="2">
        <v>1847</v>
      </c>
      <c r="AL216" s="2">
        <v>1933</v>
      </c>
      <c r="AM216" s="2">
        <v>1973</v>
      </c>
      <c r="AN216" s="2">
        <v>2051</v>
      </c>
      <c r="AO216" s="2">
        <v>2117</v>
      </c>
      <c r="AP216" s="2">
        <v>2140</v>
      </c>
      <c r="AQ216" s="2">
        <v>2242</v>
      </c>
      <c r="AR216" s="2">
        <v>2401</v>
      </c>
      <c r="AS216" s="2">
        <v>2536</v>
      </c>
      <c r="AT216" s="2">
        <v>2483</v>
      </c>
      <c r="AU216" s="2">
        <v>2361</v>
      </c>
      <c r="AV216" s="2">
        <v>2200</v>
      </c>
      <c r="AW216" s="2">
        <v>2514</v>
      </c>
      <c r="AX216" s="2">
        <v>2956</v>
      </c>
      <c r="AY216" s="2">
        <v>3174</v>
      </c>
      <c r="AZ216" s="2">
        <v>3285</v>
      </c>
      <c r="BA216" s="2">
        <v>3822</v>
      </c>
      <c r="BB216" s="2">
        <v>3850</v>
      </c>
      <c r="BC216" s="2">
        <v>4008</v>
      </c>
      <c r="BD216" s="2">
        <v>4149</v>
      </c>
      <c r="BE216" s="2">
        <v>4229</v>
      </c>
      <c r="BF216" s="2">
        <v>4388</v>
      </c>
      <c r="BG216" s="2">
        <v>4763</v>
      </c>
      <c r="BH216" s="2">
        <v>4888</v>
      </c>
      <c r="BI216" s="2">
        <v>5155</v>
      </c>
      <c r="BJ216" s="2">
        <v>5414</v>
      </c>
      <c r="BK216" s="2">
        <v>5653</v>
      </c>
      <c r="BL216" s="2">
        <v>5975</v>
      </c>
      <c r="BM216" s="2">
        <v>6247</v>
      </c>
      <c r="BN216" s="2">
        <v>6550</v>
      </c>
      <c r="BO216" s="2">
        <v>6662</v>
      </c>
      <c r="BP216" s="2">
        <v>6952</v>
      </c>
      <c r="BQ216" s="2">
        <v>7256</v>
      </c>
      <c r="BR216" s="2">
        <v>7518</v>
      </c>
      <c r="BS216" s="2">
        <v>7796</v>
      </c>
      <c r="BT216" s="2">
        <v>7740</v>
      </c>
      <c r="BU216" s="2">
        <v>7698</v>
      </c>
      <c r="BV216" s="2">
        <v>7656</v>
      </c>
      <c r="BW216" s="2">
        <v>7637</v>
      </c>
      <c r="BX216" s="2">
        <v>7776</v>
      </c>
      <c r="BY216" s="2">
        <v>7984</v>
      </c>
      <c r="BZ216" s="2">
        <v>7926</v>
      </c>
      <c r="CA216" s="2">
        <v>7862</v>
      </c>
      <c r="CB216" s="2">
        <v>7757</v>
      </c>
      <c r="CC216" s="2">
        <v>7664</v>
      </c>
      <c r="CD216" s="2">
        <v>7621</v>
      </c>
    </row>
    <row r="217" spans="1:82" x14ac:dyDescent="0.25">
      <c r="A217" s="2" t="str">
        <f>"96 jaar"</f>
        <v>96 jaar</v>
      </c>
      <c r="B217" s="2">
        <v>161</v>
      </c>
      <c r="C217" s="2">
        <v>203</v>
      </c>
      <c r="D217" s="2">
        <v>203</v>
      </c>
      <c r="E217" s="2">
        <v>234</v>
      </c>
      <c r="F217" s="2">
        <v>213</v>
      </c>
      <c r="G217" s="2">
        <v>251</v>
      </c>
      <c r="H217" s="2">
        <v>210</v>
      </c>
      <c r="I217" s="2">
        <v>212</v>
      </c>
      <c r="J217" s="2">
        <v>231</v>
      </c>
      <c r="K217" s="2">
        <v>258</v>
      </c>
      <c r="L217" s="2">
        <v>285</v>
      </c>
      <c r="M217" s="2">
        <v>306</v>
      </c>
      <c r="N217" s="2">
        <v>260</v>
      </c>
      <c r="O217" s="2">
        <v>277</v>
      </c>
      <c r="P217" s="2">
        <v>285</v>
      </c>
      <c r="Q217" s="2">
        <v>285</v>
      </c>
      <c r="R217" s="2">
        <v>338</v>
      </c>
      <c r="S217" s="2">
        <v>353</v>
      </c>
      <c r="T217" s="2">
        <v>371</v>
      </c>
      <c r="U217" s="2">
        <v>389</v>
      </c>
      <c r="V217" s="2">
        <v>396</v>
      </c>
      <c r="W217" s="2">
        <v>413</v>
      </c>
      <c r="X217" s="2">
        <v>342</v>
      </c>
      <c r="Y217" s="2">
        <v>264</v>
      </c>
      <c r="Z217" s="2">
        <v>327</v>
      </c>
      <c r="AA217" s="2">
        <v>491</v>
      </c>
      <c r="AB217" s="2">
        <v>679</v>
      </c>
      <c r="AC217" s="2">
        <v>732</v>
      </c>
      <c r="AD217" s="2">
        <v>819</v>
      </c>
      <c r="AE217" s="2">
        <v>863</v>
      </c>
      <c r="AF217" s="2">
        <v>898</v>
      </c>
      <c r="AG217" s="2">
        <v>960</v>
      </c>
      <c r="AH217" s="2">
        <v>967</v>
      </c>
      <c r="AI217" s="2">
        <v>1056</v>
      </c>
      <c r="AJ217" s="2">
        <v>1110</v>
      </c>
      <c r="AK217" s="2">
        <v>1172</v>
      </c>
      <c r="AL217" s="2">
        <v>1341</v>
      </c>
      <c r="AM217" s="2">
        <v>1406</v>
      </c>
      <c r="AN217" s="2">
        <v>1438</v>
      </c>
      <c r="AO217" s="2">
        <v>1498</v>
      </c>
      <c r="AP217" s="2">
        <v>1549</v>
      </c>
      <c r="AQ217" s="2">
        <v>1569</v>
      </c>
      <c r="AR217" s="2">
        <v>1648</v>
      </c>
      <c r="AS217" s="2">
        <v>1769</v>
      </c>
      <c r="AT217" s="2">
        <v>1871</v>
      </c>
      <c r="AU217" s="2">
        <v>1833</v>
      </c>
      <c r="AV217" s="2">
        <v>1747</v>
      </c>
      <c r="AW217" s="2">
        <v>1633</v>
      </c>
      <c r="AX217" s="2">
        <v>1868</v>
      </c>
      <c r="AY217" s="2">
        <v>2203</v>
      </c>
      <c r="AZ217" s="2">
        <v>2369</v>
      </c>
      <c r="BA217" s="2">
        <v>2456</v>
      </c>
      <c r="BB217" s="2">
        <v>2862</v>
      </c>
      <c r="BC217" s="2">
        <v>2889</v>
      </c>
      <c r="BD217" s="2">
        <v>3017</v>
      </c>
      <c r="BE217" s="2">
        <v>3124</v>
      </c>
      <c r="BF217" s="2">
        <v>3195</v>
      </c>
      <c r="BG217" s="2">
        <v>3314</v>
      </c>
      <c r="BH217" s="2">
        <v>3602</v>
      </c>
      <c r="BI217" s="2">
        <v>3701</v>
      </c>
      <c r="BJ217" s="2">
        <v>3912</v>
      </c>
      <c r="BK217" s="2">
        <v>4120</v>
      </c>
      <c r="BL217" s="2">
        <v>4307</v>
      </c>
      <c r="BM217" s="2">
        <v>4561</v>
      </c>
      <c r="BN217" s="2">
        <v>4773</v>
      </c>
      <c r="BO217" s="2">
        <v>5010</v>
      </c>
      <c r="BP217" s="2">
        <v>5106</v>
      </c>
      <c r="BQ217" s="2">
        <v>5332</v>
      </c>
      <c r="BR217" s="2">
        <v>5577</v>
      </c>
      <c r="BS217" s="2">
        <v>5785</v>
      </c>
      <c r="BT217" s="2">
        <v>6010</v>
      </c>
      <c r="BU217" s="2">
        <v>5977</v>
      </c>
      <c r="BV217" s="2">
        <v>5949</v>
      </c>
      <c r="BW217" s="2">
        <v>5924</v>
      </c>
      <c r="BX217" s="2">
        <v>5919</v>
      </c>
      <c r="BY217" s="2">
        <v>6036</v>
      </c>
      <c r="BZ217" s="2">
        <v>6203</v>
      </c>
      <c r="CA217" s="2">
        <v>6170</v>
      </c>
      <c r="CB217" s="2">
        <v>6126</v>
      </c>
      <c r="CC217" s="2">
        <v>6052</v>
      </c>
      <c r="CD217" s="2">
        <v>5989</v>
      </c>
    </row>
    <row r="218" spans="1:82" x14ac:dyDescent="0.25">
      <c r="A218" s="2" t="str">
        <f>"97 jaar"</f>
        <v>97 jaar</v>
      </c>
      <c r="B218" s="2">
        <v>125</v>
      </c>
      <c r="C218" s="2">
        <v>107</v>
      </c>
      <c r="D218" s="2">
        <v>141</v>
      </c>
      <c r="E218" s="2">
        <v>139</v>
      </c>
      <c r="F218" s="2">
        <v>155</v>
      </c>
      <c r="G218" s="2">
        <v>127</v>
      </c>
      <c r="H218" s="2">
        <v>165</v>
      </c>
      <c r="I218" s="2">
        <v>145</v>
      </c>
      <c r="J218" s="2">
        <v>132</v>
      </c>
      <c r="K218" s="2">
        <v>162</v>
      </c>
      <c r="L218" s="2">
        <v>187</v>
      </c>
      <c r="M218" s="2">
        <v>184</v>
      </c>
      <c r="N218" s="2">
        <v>207</v>
      </c>
      <c r="O218" s="2">
        <v>169</v>
      </c>
      <c r="P218" s="2">
        <v>189</v>
      </c>
      <c r="Q218" s="2">
        <v>192</v>
      </c>
      <c r="R218" s="2">
        <v>191</v>
      </c>
      <c r="S218" s="2">
        <v>218</v>
      </c>
      <c r="T218" s="2">
        <v>231</v>
      </c>
      <c r="U218" s="2">
        <v>234</v>
      </c>
      <c r="V218" s="2">
        <v>280</v>
      </c>
      <c r="W218" s="2">
        <v>290</v>
      </c>
      <c r="X218" s="2">
        <v>274</v>
      </c>
      <c r="Y218" s="2">
        <v>218</v>
      </c>
      <c r="Z218" s="2">
        <v>190</v>
      </c>
      <c r="AA218" s="2">
        <v>228</v>
      </c>
      <c r="AB218" s="2">
        <v>340</v>
      </c>
      <c r="AC218" s="2">
        <v>470</v>
      </c>
      <c r="AD218" s="2">
        <v>505</v>
      </c>
      <c r="AE218" s="2">
        <v>572</v>
      </c>
      <c r="AF218" s="2">
        <v>599</v>
      </c>
      <c r="AG218" s="2">
        <v>629</v>
      </c>
      <c r="AH218" s="2">
        <v>673</v>
      </c>
      <c r="AI218" s="2">
        <v>678</v>
      </c>
      <c r="AJ218" s="2">
        <v>744</v>
      </c>
      <c r="AK218" s="2">
        <v>782</v>
      </c>
      <c r="AL218" s="2">
        <v>826</v>
      </c>
      <c r="AM218" s="2">
        <v>952</v>
      </c>
      <c r="AN218" s="2">
        <v>997</v>
      </c>
      <c r="AO218" s="2">
        <v>1022</v>
      </c>
      <c r="AP218" s="2">
        <v>1065</v>
      </c>
      <c r="AQ218" s="2">
        <v>1106</v>
      </c>
      <c r="AR218" s="2">
        <v>1124</v>
      </c>
      <c r="AS218" s="2">
        <v>1183</v>
      </c>
      <c r="AT218" s="2">
        <v>1270</v>
      </c>
      <c r="AU218" s="2">
        <v>1349</v>
      </c>
      <c r="AV218" s="2">
        <v>1321</v>
      </c>
      <c r="AW218" s="2">
        <v>1263</v>
      </c>
      <c r="AX218" s="2">
        <v>1181</v>
      </c>
      <c r="AY218" s="2">
        <v>1355</v>
      </c>
      <c r="AZ218" s="2">
        <v>1596</v>
      </c>
      <c r="BA218" s="2">
        <v>1718</v>
      </c>
      <c r="BB218" s="2">
        <v>1786</v>
      </c>
      <c r="BC218" s="2">
        <v>2082</v>
      </c>
      <c r="BD218" s="2">
        <v>2109</v>
      </c>
      <c r="BE218" s="2">
        <v>2204</v>
      </c>
      <c r="BF218" s="2">
        <v>2288</v>
      </c>
      <c r="BG218" s="2">
        <v>2343</v>
      </c>
      <c r="BH218" s="2">
        <v>2435</v>
      </c>
      <c r="BI218" s="2">
        <v>2653</v>
      </c>
      <c r="BJ218" s="2">
        <v>2727</v>
      </c>
      <c r="BK218" s="2">
        <v>2889</v>
      </c>
      <c r="BL218" s="2">
        <v>3047</v>
      </c>
      <c r="BM218" s="2">
        <v>3189</v>
      </c>
      <c r="BN218" s="2">
        <v>3386</v>
      </c>
      <c r="BO218" s="2">
        <v>3545</v>
      </c>
      <c r="BP218" s="2">
        <v>3729</v>
      </c>
      <c r="BQ218" s="2">
        <v>3804</v>
      </c>
      <c r="BR218" s="2">
        <v>3981</v>
      </c>
      <c r="BS218" s="2">
        <v>4168</v>
      </c>
      <c r="BT218" s="2">
        <v>4328</v>
      </c>
      <c r="BU218" s="2">
        <v>4505</v>
      </c>
      <c r="BV218" s="2">
        <v>4487</v>
      </c>
      <c r="BW218" s="2">
        <v>4474</v>
      </c>
      <c r="BX218" s="2">
        <v>4458</v>
      </c>
      <c r="BY218" s="2">
        <v>4462</v>
      </c>
      <c r="BZ218" s="2">
        <v>4558</v>
      </c>
      <c r="CA218" s="2">
        <v>4690</v>
      </c>
      <c r="CB218" s="2">
        <v>4672</v>
      </c>
      <c r="CC218" s="2">
        <v>4645</v>
      </c>
      <c r="CD218" s="2">
        <v>4594</v>
      </c>
    </row>
    <row r="219" spans="1:82" x14ac:dyDescent="0.25">
      <c r="A219" s="2" t="str">
        <f>"98 jaar"</f>
        <v>98 jaar</v>
      </c>
      <c r="B219" s="2">
        <v>70</v>
      </c>
      <c r="C219" s="2">
        <v>82</v>
      </c>
      <c r="D219" s="2">
        <v>66</v>
      </c>
      <c r="E219" s="2">
        <v>85</v>
      </c>
      <c r="F219" s="2">
        <v>86</v>
      </c>
      <c r="G219" s="2">
        <v>87</v>
      </c>
      <c r="H219" s="2">
        <v>73</v>
      </c>
      <c r="I219" s="2">
        <v>98</v>
      </c>
      <c r="J219" s="2">
        <v>95</v>
      </c>
      <c r="K219" s="2">
        <v>83</v>
      </c>
      <c r="L219" s="2">
        <v>90</v>
      </c>
      <c r="M219" s="2">
        <v>111</v>
      </c>
      <c r="N219" s="2">
        <v>121</v>
      </c>
      <c r="O219" s="2">
        <v>138</v>
      </c>
      <c r="P219" s="2">
        <v>110</v>
      </c>
      <c r="Q219" s="2">
        <v>129</v>
      </c>
      <c r="R219" s="2">
        <v>134</v>
      </c>
      <c r="S219" s="2">
        <v>135</v>
      </c>
      <c r="T219" s="2">
        <v>138</v>
      </c>
      <c r="U219" s="2">
        <v>152</v>
      </c>
      <c r="V219" s="2">
        <v>161</v>
      </c>
      <c r="W219" s="2">
        <v>186</v>
      </c>
      <c r="X219" s="2">
        <v>181</v>
      </c>
      <c r="Y219" s="2">
        <v>179</v>
      </c>
      <c r="Z219" s="2">
        <v>145</v>
      </c>
      <c r="AA219" s="2">
        <v>126</v>
      </c>
      <c r="AB219" s="2">
        <v>157</v>
      </c>
      <c r="AC219" s="2">
        <v>208</v>
      </c>
      <c r="AD219" s="2">
        <v>314</v>
      </c>
      <c r="AE219" s="2">
        <v>338</v>
      </c>
      <c r="AF219" s="2">
        <v>381</v>
      </c>
      <c r="AG219" s="2">
        <v>402</v>
      </c>
      <c r="AH219" s="2">
        <v>426</v>
      </c>
      <c r="AI219" s="2">
        <v>454</v>
      </c>
      <c r="AJ219" s="2">
        <v>459</v>
      </c>
      <c r="AK219" s="2">
        <v>506</v>
      </c>
      <c r="AL219" s="2">
        <v>531</v>
      </c>
      <c r="AM219" s="2">
        <v>563</v>
      </c>
      <c r="AN219" s="2">
        <v>649</v>
      </c>
      <c r="AO219" s="2">
        <v>684</v>
      </c>
      <c r="AP219" s="2">
        <v>701</v>
      </c>
      <c r="AQ219" s="2">
        <v>732</v>
      </c>
      <c r="AR219" s="2">
        <v>761</v>
      </c>
      <c r="AS219" s="2">
        <v>774</v>
      </c>
      <c r="AT219" s="2">
        <v>819</v>
      </c>
      <c r="AU219" s="2">
        <v>878</v>
      </c>
      <c r="AV219" s="2">
        <v>931</v>
      </c>
      <c r="AW219" s="2">
        <v>915</v>
      </c>
      <c r="AX219" s="2">
        <v>878</v>
      </c>
      <c r="AY219" s="2">
        <v>818</v>
      </c>
      <c r="AZ219" s="2">
        <v>940</v>
      </c>
      <c r="BA219" s="2">
        <v>1112</v>
      </c>
      <c r="BB219" s="2">
        <v>1199</v>
      </c>
      <c r="BC219" s="2">
        <v>1250</v>
      </c>
      <c r="BD219" s="2">
        <v>1457</v>
      </c>
      <c r="BE219" s="2">
        <v>1480</v>
      </c>
      <c r="BF219" s="2">
        <v>1552</v>
      </c>
      <c r="BG219" s="2">
        <v>1611</v>
      </c>
      <c r="BH219" s="2">
        <v>1653</v>
      </c>
      <c r="BI219" s="2">
        <v>1720</v>
      </c>
      <c r="BJ219" s="2">
        <v>1878</v>
      </c>
      <c r="BK219" s="2">
        <v>1932</v>
      </c>
      <c r="BL219" s="2">
        <v>2053</v>
      </c>
      <c r="BM219" s="2">
        <v>2166</v>
      </c>
      <c r="BN219" s="2">
        <v>2275</v>
      </c>
      <c r="BO219" s="2">
        <v>2419</v>
      </c>
      <c r="BP219" s="2">
        <v>2534</v>
      </c>
      <c r="BQ219" s="2">
        <v>2669</v>
      </c>
      <c r="BR219" s="2">
        <v>2726</v>
      </c>
      <c r="BS219" s="2">
        <v>2858</v>
      </c>
      <c r="BT219" s="2">
        <v>2994</v>
      </c>
      <c r="BU219" s="2">
        <v>3113</v>
      </c>
      <c r="BV219" s="2">
        <v>3246</v>
      </c>
      <c r="BW219" s="2">
        <v>3236</v>
      </c>
      <c r="BX219" s="2">
        <v>3233</v>
      </c>
      <c r="BY219" s="2">
        <v>3223</v>
      </c>
      <c r="BZ219" s="2">
        <v>3231</v>
      </c>
      <c r="CA219" s="2">
        <v>3308</v>
      </c>
      <c r="CB219" s="2">
        <v>3402</v>
      </c>
      <c r="CC219" s="2">
        <v>3399</v>
      </c>
      <c r="CD219" s="2">
        <v>3378</v>
      </c>
    </row>
    <row r="220" spans="1:82" x14ac:dyDescent="0.25">
      <c r="A220" s="2" t="str">
        <f>"99 jaar"</f>
        <v>99 jaar</v>
      </c>
      <c r="B220" s="2">
        <v>35</v>
      </c>
      <c r="C220" s="2">
        <v>41</v>
      </c>
      <c r="D220" s="2">
        <v>58</v>
      </c>
      <c r="E220" s="2">
        <v>46</v>
      </c>
      <c r="F220" s="2">
        <v>44</v>
      </c>
      <c r="G220" s="2">
        <v>56</v>
      </c>
      <c r="H220" s="2">
        <v>59</v>
      </c>
      <c r="I220" s="2">
        <v>43</v>
      </c>
      <c r="J220" s="2">
        <v>46</v>
      </c>
      <c r="K220" s="2">
        <v>58</v>
      </c>
      <c r="L220" s="2">
        <v>47</v>
      </c>
      <c r="M220" s="2">
        <v>59</v>
      </c>
      <c r="N220" s="2">
        <v>65</v>
      </c>
      <c r="O220" s="2">
        <v>68</v>
      </c>
      <c r="P220" s="2">
        <v>86</v>
      </c>
      <c r="Q220" s="2">
        <v>60</v>
      </c>
      <c r="R220" s="2">
        <v>85</v>
      </c>
      <c r="S220" s="2">
        <v>99</v>
      </c>
      <c r="T220" s="2">
        <v>88</v>
      </c>
      <c r="U220" s="2">
        <v>89</v>
      </c>
      <c r="V220" s="2">
        <v>103</v>
      </c>
      <c r="W220" s="2">
        <v>110</v>
      </c>
      <c r="X220" s="2">
        <v>111</v>
      </c>
      <c r="Y220" s="2">
        <v>110</v>
      </c>
      <c r="Z220" s="2">
        <v>134</v>
      </c>
      <c r="AA220" s="2">
        <v>87</v>
      </c>
      <c r="AB220" s="2">
        <v>84</v>
      </c>
      <c r="AC220" s="2">
        <v>101</v>
      </c>
      <c r="AD220" s="2">
        <v>135</v>
      </c>
      <c r="AE220" s="2">
        <v>206</v>
      </c>
      <c r="AF220" s="2">
        <v>217</v>
      </c>
      <c r="AG220" s="2">
        <v>245</v>
      </c>
      <c r="AH220" s="2">
        <v>264</v>
      </c>
      <c r="AI220" s="2">
        <v>280</v>
      </c>
      <c r="AJ220" s="2">
        <v>298</v>
      </c>
      <c r="AK220" s="2">
        <v>301</v>
      </c>
      <c r="AL220" s="2">
        <v>332</v>
      </c>
      <c r="AM220" s="2">
        <v>351</v>
      </c>
      <c r="AN220" s="2">
        <v>372</v>
      </c>
      <c r="AO220" s="2">
        <v>427</v>
      </c>
      <c r="AP220" s="2">
        <v>452</v>
      </c>
      <c r="AQ220" s="2">
        <v>462</v>
      </c>
      <c r="AR220" s="2">
        <v>483</v>
      </c>
      <c r="AS220" s="2">
        <v>503</v>
      </c>
      <c r="AT220" s="2">
        <v>516</v>
      </c>
      <c r="AU220" s="2">
        <v>543</v>
      </c>
      <c r="AV220" s="2">
        <v>583</v>
      </c>
      <c r="AW220" s="2">
        <v>624</v>
      </c>
      <c r="AX220" s="2">
        <v>613</v>
      </c>
      <c r="AY220" s="2">
        <v>590</v>
      </c>
      <c r="AZ220" s="2">
        <v>550</v>
      </c>
      <c r="BA220" s="2">
        <v>633</v>
      </c>
      <c r="BB220" s="2">
        <v>748</v>
      </c>
      <c r="BC220" s="2">
        <v>808</v>
      </c>
      <c r="BD220" s="2">
        <v>845</v>
      </c>
      <c r="BE220" s="2">
        <v>986</v>
      </c>
      <c r="BF220" s="2">
        <v>1000</v>
      </c>
      <c r="BG220" s="2">
        <v>1052</v>
      </c>
      <c r="BH220" s="2">
        <v>1092</v>
      </c>
      <c r="BI220" s="2">
        <v>1119</v>
      </c>
      <c r="BJ220" s="2">
        <v>1172</v>
      </c>
      <c r="BK220" s="2">
        <v>1278</v>
      </c>
      <c r="BL220" s="2">
        <v>1318</v>
      </c>
      <c r="BM220" s="2">
        <v>1403</v>
      </c>
      <c r="BN220" s="2">
        <v>1484</v>
      </c>
      <c r="BO220" s="2">
        <v>1559</v>
      </c>
      <c r="BP220" s="2">
        <v>1661</v>
      </c>
      <c r="BQ220" s="2">
        <v>1743</v>
      </c>
      <c r="BR220" s="2">
        <v>1837</v>
      </c>
      <c r="BS220" s="2">
        <v>1878</v>
      </c>
      <c r="BT220" s="2">
        <v>1971</v>
      </c>
      <c r="BU220" s="2">
        <v>2068</v>
      </c>
      <c r="BV220" s="2">
        <v>2156</v>
      </c>
      <c r="BW220" s="2">
        <v>2249</v>
      </c>
      <c r="BX220" s="2">
        <v>2248</v>
      </c>
      <c r="BY220" s="2">
        <v>2248</v>
      </c>
      <c r="BZ220" s="2">
        <v>2245</v>
      </c>
      <c r="CA220" s="2">
        <v>2251</v>
      </c>
      <c r="CB220" s="2">
        <v>2309</v>
      </c>
      <c r="CC220" s="2">
        <v>2374</v>
      </c>
      <c r="CD220" s="2">
        <v>2377</v>
      </c>
    </row>
    <row r="221" spans="1:82" x14ac:dyDescent="0.25">
      <c r="A221" s="2" t="str">
        <f>"100 jaar"</f>
        <v>100 jaar</v>
      </c>
      <c r="B221" s="2">
        <v>25</v>
      </c>
      <c r="C221" s="2">
        <v>26</v>
      </c>
      <c r="D221" s="2">
        <v>29</v>
      </c>
      <c r="E221" s="2">
        <v>33</v>
      </c>
      <c r="F221" s="2">
        <v>26</v>
      </c>
      <c r="G221" s="2">
        <v>29</v>
      </c>
      <c r="H221" s="2">
        <v>33</v>
      </c>
      <c r="I221" s="2">
        <v>42</v>
      </c>
      <c r="J221" s="2">
        <v>25</v>
      </c>
      <c r="K221" s="2">
        <v>25</v>
      </c>
      <c r="L221" s="2">
        <v>37</v>
      </c>
      <c r="M221" s="2">
        <v>29</v>
      </c>
      <c r="N221" s="2">
        <v>36</v>
      </c>
      <c r="O221" s="2">
        <v>40</v>
      </c>
      <c r="P221" s="2">
        <v>50</v>
      </c>
      <c r="Q221" s="2">
        <v>54</v>
      </c>
      <c r="R221" s="2">
        <v>34</v>
      </c>
      <c r="S221" s="2">
        <v>48</v>
      </c>
      <c r="T221" s="2">
        <v>59</v>
      </c>
      <c r="U221" s="2">
        <v>52</v>
      </c>
      <c r="V221" s="2">
        <v>54</v>
      </c>
      <c r="W221" s="2">
        <v>74</v>
      </c>
      <c r="X221" s="2">
        <v>64</v>
      </c>
      <c r="Y221" s="2">
        <v>60</v>
      </c>
      <c r="Z221" s="2">
        <v>63</v>
      </c>
      <c r="AA221" s="2">
        <v>80</v>
      </c>
      <c r="AB221" s="2">
        <v>51</v>
      </c>
      <c r="AC221" s="2">
        <v>56</v>
      </c>
      <c r="AD221" s="2">
        <v>59</v>
      </c>
      <c r="AE221" s="2">
        <v>85</v>
      </c>
      <c r="AF221" s="2">
        <v>128</v>
      </c>
      <c r="AG221" s="2">
        <v>136</v>
      </c>
      <c r="AH221" s="2">
        <v>153</v>
      </c>
      <c r="AI221" s="2">
        <v>168</v>
      </c>
      <c r="AJ221" s="2">
        <v>177</v>
      </c>
      <c r="AK221" s="2">
        <v>190</v>
      </c>
      <c r="AL221" s="2">
        <v>192</v>
      </c>
      <c r="AM221" s="2">
        <v>213</v>
      </c>
      <c r="AN221" s="2">
        <v>226</v>
      </c>
      <c r="AO221" s="2">
        <v>240</v>
      </c>
      <c r="AP221" s="2">
        <v>274</v>
      </c>
      <c r="AQ221" s="2">
        <v>292</v>
      </c>
      <c r="AR221" s="2">
        <v>298</v>
      </c>
      <c r="AS221" s="2">
        <v>310</v>
      </c>
      <c r="AT221" s="2">
        <v>324</v>
      </c>
      <c r="AU221" s="2">
        <v>331</v>
      </c>
      <c r="AV221" s="2">
        <v>347</v>
      </c>
      <c r="AW221" s="2">
        <v>375</v>
      </c>
      <c r="AX221" s="2">
        <v>399</v>
      </c>
      <c r="AY221" s="2">
        <v>392</v>
      </c>
      <c r="AZ221" s="2">
        <v>381</v>
      </c>
      <c r="BA221" s="2">
        <v>357</v>
      </c>
      <c r="BB221" s="2">
        <v>409</v>
      </c>
      <c r="BC221" s="2">
        <v>483</v>
      </c>
      <c r="BD221" s="2">
        <v>523</v>
      </c>
      <c r="BE221" s="2">
        <v>550</v>
      </c>
      <c r="BF221" s="2">
        <v>638</v>
      </c>
      <c r="BG221" s="2">
        <v>651</v>
      </c>
      <c r="BH221" s="2">
        <v>687</v>
      </c>
      <c r="BI221" s="2">
        <v>714</v>
      </c>
      <c r="BJ221" s="2">
        <v>734</v>
      </c>
      <c r="BK221" s="2">
        <v>770</v>
      </c>
      <c r="BL221" s="2">
        <v>838</v>
      </c>
      <c r="BM221" s="2">
        <v>867</v>
      </c>
      <c r="BN221" s="2">
        <v>920</v>
      </c>
      <c r="BO221" s="2">
        <v>978</v>
      </c>
      <c r="BP221" s="2">
        <v>1026</v>
      </c>
      <c r="BQ221" s="2">
        <v>1096</v>
      </c>
      <c r="BR221" s="2">
        <v>1153</v>
      </c>
      <c r="BS221" s="2">
        <v>1218</v>
      </c>
      <c r="BT221" s="2">
        <v>1246</v>
      </c>
      <c r="BU221" s="2">
        <v>1306</v>
      </c>
      <c r="BV221" s="2">
        <v>1373</v>
      </c>
      <c r="BW221" s="2">
        <v>1433</v>
      </c>
      <c r="BX221" s="2">
        <v>1498</v>
      </c>
      <c r="BY221" s="2">
        <v>1500</v>
      </c>
      <c r="BZ221" s="2">
        <v>1498</v>
      </c>
      <c r="CA221" s="2">
        <v>1500</v>
      </c>
      <c r="CB221" s="2">
        <v>1506</v>
      </c>
      <c r="CC221" s="2">
        <v>1546</v>
      </c>
      <c r="CD221" s="2">
        <v>1591</v>
      </c>
    </row>
    <row r="222" spans="1:82" x14ac:dyDescent="0.25">
      <c r="A222" s="2" t="str">
        <f>"101 jaar"</f>
        <v>101 jaar</v>
      </c>
      <c r="B222" s="2">
        <v>20</v>
      </c>
      <c r="C222" s="2">
        <v>16</v>
      </c>
      <c r="D222" s="2">
        <v>14</v>
      </c>
      <c r="E222" s="2">
        <v>18</v>
      </c>
      <c r="F222" s="2">
        <v>24</v>
      </c>
      <c r="G222" s="2">
        <v>17</v>
      </c>
      <c r="H222" s="2">
        <v>17</v>
      </c>
      <c r="I222" s="2">
        <v>18</v>
      </c>
      <c r="J222" s="2">
        <v>24</v>
      </c>
      <c r="K222" s="2">
        <v>15</v>
      </c>
      <c r="L222" s="2">
        <v>17</v>
      </c>
      <c r="M222" s="2">
        <v>22</v>
      </c>
      <c r="N222" s="2">
        <v>19</v>
      </c>
      <c r="O222" s="2">
        <v>23</v>
      </c>
      <c r="P222" s="2">
        <v>20</v>
      </c>
      <c r="Q222" s="2">
        <v>26</v>
      </c>
      <c r="R222" s="2">
        <v>31</v>
      </c>
      <c r="S222" s="2">
        <v>16</v>
      </c>
      <c r="T222" s="2">
        <v>26</v>
      </c>
      <c r="U222" s="2">
        <v>39</v>
      </c>
      <c r="V222" s="2">
        <v>29</v>
      </c>
      <c r="W222" s="2">
        <v>31</v>
      </c>
      <c r="X222" s="2">
        <v>45</v>
      </c>
      <c r="Y222" s="2">
        <v>34</v>
      </c>
      <c r="Z222" s="2">
        <v>43</v>
      </c>
      <c r="AA222" s="2">
        <v>36</v>
      </c>
      <c r="AB222" s="2">
        <v>49</v>
      </c>
      <c r="AC222" s="2">
        <v>26</v>
      </c>
      <c r="AD222" s="2">
        <v>31</v>
      </c>
      <c r="AE222" s="2">
        <v>36</v>
      </c>
      <c r="AF222" s="2">
        <v>51</v>
      </c>
      <c r="AG222" s="2">
        <v>77</v>
      </c>
      <c r="AH222" s="2">
        <v>83</v>
      </c>
      <c r="AI222" s="2">
        <v>90</v>
      </c>
      <c r="AJ222" s="2">
        <v>100</v>
      </c>
      <c r="AK222" s="2">
        <v>107</v>
      </c>
      <c r="AL222" s="2">
        <v>114</v>
      </c>
      <c r="AM222" s="2">
        <v>117</v>
      </c>
      <c r="AN222" s="2">
        <v>128</v>
      </c>
      <c r="AO222" s="2">
        <v>135</v>
      </c>
      <c r="AP222" s="2">
        <v>143</v>
      </c>
      <c r="AQ222" s="2">
        <v>165</v>
      </c>
      <c r="AR222" s="2">
        <v>176</v>
      </c>
      <c r="AS222" s="2">
        <v>183</v>
      </c>
      <c r="AT222" s="2">
        <v>186</v>
      </c>
      <c r="AU222" s="2">
        <v>194</v>
      </c>
      <c r="AV222" s="2">
        <v>200</v>
      </c>
      <c r="AW222" s="2">
        <v>211</v>
      </c>
      <c r="AX222" s="2">
        <v>229</v>
      </c>
      <c r="AY222" s="2">
        <v>246</v>
      </c>
      <c r="AZ222" s="2">
        <v>238</v>
      </c>
      <c r="BA222" s="2">
        <v>233</v>
      </c>
      <c r="BB222" s="2">
        <v>219</v>
      </c>
      <c r="BC222" s="2">
        <v>255</v>
      </c>
      <c r="BD222" s="2">
        <v>295</v>
      </c>
      <c r="BE222" s="2">
        <v>321</v>
      </c>
      <c r="BF222" s="2">
        <v>339</v>
      </c>
      <c r="BG222" s="2">
        <v>392</v>
      </c>
      <c r="BH222" s="2">
        <v>399</v>
      </c>
      <c r="BI222" s="2">
        <v>424</v>
      </c>
      <c r="BJ222" s="2">
        <v>445</v>
      </c>
      <c r="BK222" s="2">
        <v>456</v>
      </c>
      <c r="BL222" s="2">
        <v>475</v>
      </c>
      <c r="BM222" s="2">
        <v>519</v>
      </c>
      <c r="BN222" s="2">
        <v>539</v>
      </c>
      <c r="BO222" s="2">
        <v>574</v>
      </c>
      <c r="BP222" s="2">
        <v>610</v>
      </c>
      <c r="BQ222" s="2">
        <v>640</v>
      </c>
      <c r="BR222" s="2">
        <v>681</v>
      </c>
      <c r="BS222" s="2">
        <v>723</v>
      </c>
      <c r="BT222" s="2">
        <v>762</v>
      </c>
      <c r="BU222" s="2">
        <v>782</v>
      </c>
      <c r="BV222" s="2">
        <v>818</v>
      </c>
      <c r="BW222" s="2">
        <v>861</v>
      </c>
      <c r="BX222" s="2">
        <v>902</v>
      </c>
      <c r="BY222" s="2">
        <v>940</v>
      </c>
      <c r="BZ222" s="2">
        <v>942</v>
      </c>
      <c r="CA222" s="2">
        <v>941</v>
      </c>
      <c r="CB222" s="2">
        <v>942</v>
      </c>
      <c r="CC222" s="2">
        <v>946</v>
      </c>
      <c r="CD222" s="2">
        <v>976</v>
      </c>
    </row>
    <row r="223" spans="1:82" x14ac:dyDescent="0.25">
      <c r="A223" s="2" t="str">
        <f>"102 jaar"</f>
        <v>102 jaar</v>
      </c>
      <c r="B223" s="2">
        <v>5</v>
      </c>
      <c r="C223" s="2">
        <v>11</v>
      </c>
      <c r="D223" s="2">
        <v>12</v>
      </c>
      <c r="E223" s="2">
        <v>7</v>
      </c>
      <c r="F223" s="2">
        <v>8</v>
      </c>
      <c r="G223" s="2">
        <v>11</v>
      </c>
      <c r="H223" s="2">
        <v>9</v>
      </c>
      <c r="I223" s="2">
        <v>11</v>
      </c>
      <c r="J223" s="2">
        <v>7</v>
      </c>
      <c r="K223" s="2">
        <v>12</v>
      </c>
      <c r="L223" s="2">
        <v>6</v>
      </c>
      <c r="M223" s="2">
        <v>11</v>
      </c>
      <c r="N223" s="2">
        <v>11</v>
      </c>
      <c r="O223" s="2">
        <v>8</v>
      </c>
      <c r="P223" s="2">
        <v>14</v>
      </c>
      <c r="Q223" s="2">
        <v>11</v>
      </c>
      <c r="R223" s="2">
        <v>21</v>
      </c>
      <c r="S223" s="2">
        <v>12</v>
      </c>
      <c r="T223" s="2">
        <v>9</v>
      </c>
      <c r="U223" s="2">
        <v>15</v>
      </c>
      <c r="V223" s="2">
        <v>24</v>
      </c>
      <c r="W223" s="2">
        <v>19</v>
      </c>
      <c r="X223" s="2">
        <v>12</v>
      </c>
      <c r="Y223" s="2">
        <v>24</v>
      </c>
      <c r="Z223" s="2">
        <v>22</v>
      </c>
      <c r="AA223" s="2">
        <v>25</v>
      </c>
      <c r="AB223" s="2">
        <v>24</v>
      </c>
      <c r="AC223" s="2">
        <v>17</v>
      </c>
      <c r="AD223" s="2">
        <v>17</v>
      </c>
      <c r="AE223" s="2">
        <v>21</v>
      </c>
      <c r="AF223" s="2">
        <v>24</v>
      </c>
      <c r="AG223" s="2">
        <v>30</v>
      </c>
      <c r="AH223" s="2">
        <v>47</v>
      </c>
      <c r="AI223" s="2">
        <v>47</v>
      </c>
      <c r="AJ223" s="2">
        <v>47</v>
      </c>
      <c r="AK223" s="2">
        <v>53</v>
      </c>
      <c r="AL223" s="2">
        <v>57</v>
      </c>
      <c r="AM223" s="2">
        <v>64</v>
      </c>
      <c r="AN223" s="2">
        <v>62</v>
      </c>
      <c r="AO223" s="2">
        <v>73</v>
      </c>
      <c r="AP223" s="2">
        <v>79</v>
      </c>
      <c r="AQ223" s="2">
        <v>81</v>
      </c>
      <c r="AR223" s="2">
        <v>95</v>
      </c>
      <c r="AS223" s="2">
        <v>102</v>
      </c>
      <c r="AT223" s="2">
        <v>105</v>
      </c>
      <c r="AU223" s="2">
        <v>107</v>
      </c>
      <c r="AV223" s="2">
        <v>116</v>
      </c>
      <c r="AW223" s="2">
        <v>119</v>
      </c>
      <c r="AX223" s="2">
        <v>123</v>
      </c>
      <c r="AY223" s="2">
        <v>134</v>
      </c>
      <c r="AZ223" s="2">
        <v>142</v>
      </c>
      <c r="BA223" s="2">
        <v>139</v>
      </c>
      <c r="BB223" s="2">
        <v>136</v>
      </c>
      <c r="BC223" s="2">
        <v>129</v>
      </c>
      <c r="BD223" s="2">
        <v>148</v>
      </c>
      <c r="BE223" s="2">
        <v>176</v>
      </c>
      <c r="BF223" s="2">
        <v>189</v>
      </c>
      <c r="BG223" s="2">
        <v>202</v>
      </c>
      <c r="BH223" s="2">
        <v>233</v>
      </c>
      <c r="BI223" s="2">
        <v>235</v>
      </c>
      <c r="BJ223" s="2">
        <v>250</v>
      </c>
      <c r="BK223" s="2">
        <v>262</v>
      </c>
      <c r="BL223" s="2">
        <v>272</v>
      </c>
      <c r="BM223" s="2">
        <v>284</v>
      </c>
      <c r="BN223" s="2">
        <v>307</v>
      </c>
      <c r="BO223" s="2">
        <v>323</v>
      </c>
      <c r="BP223" s="2">
        <v>345</v>
      </c>
      <c r="BQ223" s="2">
        <v>363</v>
      </c>
      <c r="BR223" s="2">
        <v>384</v>
      </c>
      <c r="BS223" s="2">
        <v>408</v>
      </c>
      <c r="BT223" s="2">
        <v>434</v>
      </c>
      <c r="BU223" s="2">
        <v>459</v>
      </c>
      <c r="BV223" s="2">
        <v>471</v>
      </c>
      <c r="BW223" s="2">
        <v>494</v>
      </c>
      <c r="BX223" s="2">
        <v>520</v>
      </c>
      <c r="BY223" s="2">
        <v>546</v>
      </c>
      <c r="BZ223" s="2">
        <v>568</v>
      </c>
      <c r="CA223" s="2">
        <v>570</v>
      </c>
      <c r="CB223" s="2">
        <v>570</v>
      </c>
      <c r="CC223" s="2">
        <v>570</v>
      </c>
      <c r="CD223" s="2">
        <v>571</v>
      </c>
    </row>
    <row r="224" spans="1:82" x14ac:dyDescent="0.25">
      <c r="A224" s="2" t="str">
        <f>"103 jaar"</f>
        <v>103 jaar</v>
      </c>
      <c r="B224" s="2">
        <v>5</v>
      </c>
      <c r="C224" s="2">
        <v>2</v>
      </c>
      <c r="D224" s="2">
        <v>4</v>
      </c>
      <c r="E224" s="2">
        <v>6</v>
      </c>
      <c r="F224" s="2">
        <v>7</v>
      </c>
      <c r="G224" s="2">
        <v>3</v>
      </c>
      <c r="H224" s="2">
        <v>4</v>
      </c>
      <c r="I224" s="2">
        <v>4</v>
      </c>
      <c r="J224" s="2">
        <v>7</v>
      </c>
      <c r="K224" s="2">
        <v>1</v>
      </c>
      <c r="L224" s="2">
        <v>7</v>
      </c>
      <c r="M224" s="2">
        <v>5</v>
      </c>
      <c r="N224" s="2">
        <v>5</v>
      </c>
      <c r="O224" s="2">
        <v>5</v>
      </c>
      <c r="P224" s="2">
        <v>2</v>
      </c>
      <c r="Q224" s="2">
        <v>3</v>
      </c>
      <c r="R224" s="2">
        <v>7</v>
      </c>
      <c r="S224" s="2">
        <v>10</v>
      </c>
      <c r="T224" s="2">
        <v>7</v>
      </c>
      <c r="U224" s="2">
        <v>7</v>
      </c>
      <c r="V224" s="2">
        <v>10</v>
      </c>
      <c r="W224" s="2">
        <v>13</v>
      </c>
      <c r="X224" s="2">
        <v>11</v>
      </c>
      <c r="Y224" s="2">
        <v>7</v>
      </c>
      <c r="Z224" s="2">
        <v>13</v>
      </c>
      <c r="AA224" s="2">
        <v>11</v>
      </c>
      <c r="AB224" s="2">
        <v>15</v>
      </c>
      <c r="AC224" s="2">
        <v>16</v>
      </c>
      <c r="AD224" s="2">
        <v>9</v>
      </c>
      <c r="AE224" s="2">
        <v>8</v>
      </c>
      <c r="AF224" s="2">
        <v>10</v>
      </c>
      <c r="AG224" s="2">
        <v>11</v>
      </c>
      <c r="AH224" s="2">
        <v>16</v>
      </c>
      <c r="AI224" s="2">
        <v>21</v>
      </c>
      <c r="AJ224" s="2">
        <v>23</v>
      </c>
      <c r="AK224" s="2">
        <v>25</v>
      </c>
      <c r="AL224" s="2">
        <v>26</v>
      </c>
      <c r="AM224" s="2">
        <v>30</v>
      </c>
      <c r="AN224" s="2">
        <v>30</v>
      </c>
      <c r="AO224" s="2">
        <v>35</v>
      </c>
      <c r="AP224" s="2">
        <v>39</v>
      </c>
      <c r="AQ224" s="2">
        <v>40</v>
      </c>
      <c r="AR224" s="2">
        <v>45</v>
      </c>
      <c r="AS224" s="2">
        <v>49</v>
      </c>
      <c r="AT224" s="2">
        <v>55</v>
      </c>
      <c r="AU224" s="2">
        <v>56</v>
      </c>
      <c r="AV224" s="2">
        <v>55</v>
      </c>
      <c r="AW224" s="2">
        <v>63</v>
      </c>
      <c r="AX224" s="2">
        <v>65</v>
      </c>
      <c r="AY224" s="2">
        <v>68</v>
      </c>
      <c r="AZ224" s="2">
        <v>73</v>
      </c>
      <c r="BA224" s="2">
        <v>78</v>
      </c>
      <c r="BB224" s="2">
        <v>76</v>
      </c>
      <c r="BC224" s="2">
        <v>75</v>
      </c>
      <c r="BD224" s="2">
        <v>69</v>
      </c>
      <c r="BE224" s="2">
        <v>82</v>
      </c>
      <c r="BF224" s="2">
        <v>98</v>
      </c>
      <c r="BG224" s="2">
        <v>105</v>
      </c>
      <c r="BH224" s="2">
        <v>108</v>
      </c>
      <c r="BI224" s="2">
        <v>131</v>
      </c>
      <c r="BJ224" s="2">
        <v>132</v>
      </c>
      <c r="BK224" s="2">
        <v>140</v>
      </c>
      <c r="BL224" s="2">
        <v>150</v>
      </c>
      <c r="BM224" s="2">
        <v>149</v>
      </c>
      <c r="BN224" s="2">
        <v>160</v>
      </c>
      <c r="BO224" s="2">
        <v>172</v>
      </c>
      <c r="BP224" s="2">
        <v>186</v>
      </c>
      <c r="BQ224" s="2">
        <v>195</v>
      </c>
      <c r="BR224" s="2">
        <v>205</v>
      </c>
      <c r="BS224" s="2">
        <v>217</v>
      </c>
      <c r="BT224" s="2">
        <v>232</v>
      </c>
      <c r="BU224" s="2">
        <v>244</v>
      </c>
      <c r="BV224" s="2">
        <v>260</v>
      </c>
      <c r="BW224" s="2">
        <v>271</v>
      </c>
      <c r="BX224" s="2">
        <v>280</v>
      </c>
      <c r="BY224" s="2">
        <v>296</v>
      </c>
      <c r="BZ224" s="2">
        <v>311</v>
      </c>
      <c r="CA224" s="2">
        <v>324</v>
      </c>
      <c r="CB224" s="2">
        <v>324</v>
      </c>
      <c r="CC224" s="2">
        <v>326</v>
      </c>
      <c r="CD224" s="2">
        <v>325</v>
      </c>
    </row>
    <row r="225" spans="1:83" x14ac:dyDescent="0.25">
      <c r="A225" s="2" t="str">
        <f>"104 jaar"</f>
        <v>104 jaar</v>
      </c>
      <c r="B225" s="2">
        <v>3</v>
      </c>
      <c r="C225" s="2">
        <v>2</v>
      </c>
      <c r="D225" s="2">
        <v>2</v>
      </c>
      <c r="E225" s="2">
        <v>2</v>
      </c>
      <c r="F225" s="2">
        <v>2</v>
      </c>
      <c r="G225" s="2">
        <v>2</v>
      </c>
      <c r="H225" s="2">
        <v>1</v>
      </c>
      <c r="I225" s="2">
        <v>1</v>
      </c>
      <c r="J225" s="2">
        <v>2</v>
      </c>
      <c r="K225" s="2">
        <v>3</v>
      </c>
      <c r="L225" s="2">
        <v>1</v>
      </c>
      <c r="M225" s="2">
        <v>3</v>
      </c>
      <c r="N225" s="2">
        <v>3</v>
      </c>
      <c r="O225" s="2">
        <v>3</v>
      </c>
      <c r="P225" s="2">
        <v>3</v>
      </c>
      <c r="Q225" s="2">
        <v>0</v>
      </c>
      <c r="R225" s="2">
        <v>2</v>
      </c>
      <c r="S225" s="2">
        <v>1</v>
      </c>
      <c r="T225" s="2">
        <v>4</v>
      </c>
      <c r="U225" s="2">
        <v>5</v>
      </c>
      <c r="V225" s="2">
        <v>5</v>
      </c>
      <c r="W225" s="2">
        <v>3</v>
      </c>
      <c r="X225" s="2">
        <v>6</v>
      </c>
      <c r="Y225" s="2">
        <v>5</v>
      </c>
      <c r="Z225" s="2">
        <v>6</v>
      </c>
      <c r="AA225" s="2">
        <v>8</v>
      </c>
      <c r="AB225" s="2">
        <v>4</v>
      </c>
      <c r="AC225" s="2">
        <v>6</v>
      </c>
      <c r="AD225" s="2">
        <v>4</v>
      </c>
      <c r="AE225" s="2">
        <v>2</v>
      </c>
      <c r="AF225" s="2">
        <v>2</v>
      </c>
      <c r="AG225" s="2">
        <v>4</v>
      </c>
      <c r="AH225" s="2">
        <v>3</v>
      </c>
      <c r="AI225" s="2">
        <v>2</v>
      </c>
      <c r="AJ225" s="2">
        <v>11</v>
      </c>
      <c r="AK225" s="2">
        <v>8</v>
      </c>
      <c r="AL225" s="2">
        <v>12</v>
      </c>
      <c r="AM225" s="2">
        <v>11</v>
      </c>
      <c r="AN225" s="2">
        <v>11</v>
      </c>
      <c r="AO225" s="2">
        <v>12</v>
      </c>
      <c r="AP225" s="2">
        <v>13</v>
      </c>
      <c r="AQ225" s="2">
        <v>17</v>
      </c>
      <c r="AR225" s="2">
        <v>20</v>
      </c>
      <c r="AS225" s="2">
        <v>21</v>
      </c>
      <c r="AT225" s="2">
        <v>25</v>
      </c>
      <c r="AU225" s="2">
        <v>26</v>
      </c>
      <c r="AV225" s="2">
        <v>26</v>
      </c>
      <c r="AW225" s="2">
        <v>27</v>
      </c>
      <c r="AX225" s="2">
        <v>31</v>
      </c>
      <c r="AY225" s="2">
        <v>32</v>
      </c>
      <c r="AZ225" s="2">
        <v>34</v>
      </c>
      <c r="BA225" s="2">
        <v>35</v>
      </c>
      <c r="BB225" s="2">
        <v>39</v>
      </c>
      <c r="BC225" s="2">
        <v>37</v>
      </c>
      <c r="BD225" s="2">
        <v>37</v>
      </c>
      <c r="BE225" s="2">
        <v>34</v>
      </c>
      <c r="BF225" s="2">
        <v>42</v>
      </c>
      <c r="BG225" s="2">
        <v>48</v>
      </c>
      <c r="BH225" s="2">
        <v>54</v>
      </c>
      <c r="BI225" s="2">
        <v>55</v>
      </c>
      <c r="BJ225" s="2">
        <v>68</v>
      </c>
      <c r="BK225" s="2">
        <v>69</v>
      </c>
      <c r="BL225" s="2">
        <v>72</v>
      </c>
      <c r="BM225" s="2">
        <v>79</v>
      </c>
      <c r="BN225" s="2">
        <v>78</v>
      </c>
      <c r="BO225" s="2">
        <v>82</v>
      </c>
      <c r="BP225" s="2">
        <v>89</v>
      </c>
      <c r="BQ225" s="2">
        <v>95</v>
      </c>
      <c r="BR225" s="2">
        <v>101</v>
      </c>
      <c r="BS225" s="2">
        <v>110</v>
      </c>
      <c r="BT225" s="2">
        <v>114</v>
      </c>
      <c r="BU225" s="2">
        <v>122</v>
      </c>
      <c r="BV225" s="2">
        <v>133</v>
      </c>
      <c r="BW225" s="2">
        <v>142</v>
      </c>
      <c r="BX225" s="2">
        <v>146</v>
      </c>
      <c r="BY225" s="2">
        <v>152</v>
      </c>
      <c r="BZ225" s="2">
        <v>161</v>
      </c>
      <c r="CA225" s="2">
        <v>167</v>
      </c>
      <c r="CB225" s="2">
        <v>177</v>
      </c>
      <c r="CC225" s="2">
        <v>177</v>
      </c>
      <c r="CD225" s="2">
        <v>178</v>
      </c>
    </row>
    <row r="226" spans="1:83" x14ac:dyDescent="0.25">
      <c r="A226" s="2" t="str">
        <f>"105 jaar"</f>
        <v>105 jaar</v>
      </c>
      <c r="B226" s="2">
        <v>2</v>
      </c>
      <c r="C226" s="2">
        <v>3</v>
      </c>
      <c r="D226" s="2">
        <v>0</v>
      </c>
      <c r="E226" s="2">
        <v>2</v>
      </c>
      <c r="F226" s="2">
        <v>0</v>
      </c>
      <c r="G226" s="2">
        <v>1</v>
      </c>
      <c r="H226" s="2">
        <v>1</v>
      </c>
      <c r="I226" s="2">
        <v>1</v>
      </c>
      <c r="J226" s="2">
        <v>1</v>
      </c>
      <c r="K226" s="2">
        <v>2</v>
      </c>
      <c r="L226" s="2">
        <v>3</v>
      </c>
      <c r="M226" s="2">
        <v>1</v>
      </c>
      <c r="N226" s="2">
        <v>1</v>
      </c>
      <c r="O226" s="2">
        <v>0</v>
      </c>
      <c r="P226" s="2">
        <v>2</v>
      </c>
      <c r="Q226" s="2">
        <v>2</v>
      </c>
      <c r="R226" s="2">
        <v>0</v>
      </c>
      <c r="S226" s="2">
        <v>2</v>
      </c>
      <c r="T226" s="2">
        <v>0</v>
      </c>
      <c r="U226" s="2">
        <v>1</v>
      </c>
      <c r="V226" s="2">
        <v>2</v>
      </c>
      <c r="W226" s="2">
        <v>0</v>
      </c>
      <c r="X226" s="2">
        <v>1</v>
      </c>
      <c r="Y226" s="2">
        <v>3</v>
      </c>
      <c r="Z226" s="2">
        <v>3</v>
      </c>
      <c r="AA226" s="2">
        <v>3</v>
      </c>
      <c r="AB226" s="2">
        <v>5</v>
      </c>
      <c r="AC226" s="2">
        <v>1</v>
      </c>
      <c r="AD226" s="2">
        <v>1</v>
      </c>
      <c r="AE226" s="2">
        <v>1</v>
      </c>
      <c r="AF226" s="2">
        <v>0</v>
      </c>
      <c r="AG226" s="2">
        <v>1</v>
      </c>
      <c r="AH226" s="2">
        <v>1</v>
      </c>
      <c r="AI226" s="2">
        <v>0</v>
      </c>
      <c r="AJ226" s="2">
        <v>0</v>
      </c>
      <c r="AK226" s="2">
        <v>3</v>
      </c>
      <c r="AL226" s="2">
        <v>2</v>
      </c>
      <c r="AM226" s="2">
        <v>2</v>
      </c>
      <c r="AN226" s="2">
        <v>4</v>
      </c>
      <c r="AO226" s="2">
        <v>2</v>
      </c>
      <c r="AP226" s="2">
        <v>3</v>
      </c>
      <c r="AQ226" s="2">
        <v>3</v>
      </c>
      <c r="AR226" s="2">
        <v>6</v>
      </c>
      <c r="AS226" s="2">
        <v>7</v>
      </c>
      <c r="AT226" s="2">
        <v>6</v>
      </c>
      <c r="AU226" s="2">
        <v>10</v>
      </c>
      <c r="AV226" s="2">
        <v>10</v>
      </c>
      <c r="AW226" s="2">
        <v>9</v>
      </c>
      <c r="AX226" s="2">
        <v>11</v>
      </c>
      <c r="AY226" s="2">
        <v>14</v>
      </c>
      <c r="AZ226" s="2">
        <v>11</v>
      </c>
      <c r="BA226" s="2">
        <v>13</v>
      </c>
      <c r="BB226" s="2">
        <v>13</v>
      </c>
      <c r="BC226" s="2">
        <v>15</v>
      </c>
      <c r="BD226" s="2">
        <v>15</v>
      </c>
      <c r="BE226" s="2">
        <v>13</v>
      </c>
      <c r="BF226" s="2">
        <v>13</v>
      </c>
      <c r="BG226" s="2">
        <v>19</v>
      </c>
      <c r="BH226" s="2">
        <v>22</v>
      </c>
      <c r="BI226" s="2">
        <v>22</v>
      </c>
      <c r="BJ226" s="2">
        <v>23</v>
      </c>
      <c r="BK226" s="2">
        <v>27</v>
      </c>
      <c r="BL226" s="2">
        <v>28</v>
      </c>
      <c r="BM226" s="2">
        <v>31</v>
      </c>
      <c r="BN226" s="2">
        <v>35</v>
      </c>
      <c r="BO226" s="2">
        <v>34</v>
      </c>
      <c r="BP226" s="2">
        <v>35</v>
      </c>
      <c r="BQ226" s="2">
        <v>40</v>
      </c>
      <c r="BR226" s="2">
        <v>43</v>
      </c>
      <c r="BS226" s="2">
        <v>45</v>
      </c>
      <c r="BT226" s="2">
        <v>50</v>
      </c>
      <c r="BU226" s="2">
        <v>53</v>
      </c>
      <c r="BV226" s="2">
        <v>57</v>
      </c>
      <c r="BW226" s="2">
        <v>65</v>
      </c>
      <c r="BX226" s="2">
        <v>68</v>
      </c>
      <c r="BY226" s="2">
        <v>71</v>
      </c>
      <c r="BZ226" s="2">
        <v>75</v>
      </c>
      <c r="CA226" s="2">
        <v>84</v>
      </c>
      <c r="CB226" s="2">
        <v>88</v>
      </c>
      <c r="CC226" s="2">
        <v>89</v>
      </c>
      <c r="CD226" s="2">
        <v>85</v>
      </c>
    </row>
    <row r="227" spans="1:83" x14ac:dyDescent="0.25">
      <c r="A227" s="2" t="str">
        <f>"106 jaar"</f>
        <v>106 jaar</v>
      </c>
      <c r="B227" s="2">
        <v>0</v>
      </c>
      <c r="C227" s="2">
        <v>1</v>
      </c>
      <c r="D227" s="2">
        <v>3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1</v>
      </c>
      <c r="M227" s="2">
        <v>1</v>
      </c>
      <c r="N227" s="2">
        <v>1</v>
      </c>
      <c r="O227" s="2">
        <v>1</v>
      </c>
      <c r="P227" s="2">
        <v>0</v>
      </c>
      <c r="Q227" s="2">
        <v>1</v>
      </c>
      <c r="R227" s="2">
        <v>2</v>
      </c>
      <c r="S227" s="2">
        <v>0</v>
      </c>
      <c r="T227" s="2">
        <v>0</v>
      </c>
      <c r="U227" s="2">
        <v>0</v>
      </c>
      <c r="V227" s="2">
        <v>0</v>
      </c>
      <c r="W227" s="2">
        <v>1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3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1</v>
      </c>
      <c r="AW227" s="2">
        <v>1</v>
      </c>
      <c r="AX227" s="2">
        <v>1</v>
      </c>
      <c r="AY227" s="2">
        <v>1</v>
      </c>
      <c r="AZ227" s="2">
        <v>3</v>
      </c>
      <c r="BA227" s="2">
        <v>1</v>
      </c>
      <c r="BB227" s="2">
        <v>3</v>
      </c>
      <c r="BC227" s="2">
        <v>3</v>
      </c>
      <c r="BD227" s="2">
        <v>4</v>
      </c>
      <c r="BE227" s="2">
        <v>3</v>
      </c>
      <c r="BF227" s="2">
        <v>3</v>
      </c>
      <c r="BG227" s="2">
        <v>2</v>
      </c>
      <c r="BH227" s="2">
        <v>6</v>
      </c>
      <c r="BI227" s="2">
        <v>6</v>
      </c>
      <c r="BJ227" s="2">
        <v>8</v>
      </c>
      <c r="BK227" s="2">
        <v>8</v>
      </c>
      <c r="BL227" s="2">
        <v>9</v>
      </c>
      <c r="BM227" s="2">
        <v>10</v>
      </c>
      <c r="BN227" s="2">
        <v>9</v>
      </c>
      <c r="BO227" s="2">
        <v>11</v>
      </c>
      <c r="BP227" s="2">
        <v>10</v>
      </c>
      <c r="BQ227" s="2">
        <v>13</v>
      </c>
      <c r="BR227" s="2">
        <v>15</v>
      </c>
      <c r="BS227" s="2">
        <v>17</v>
      </c>
      <c r="BT227" s="2">
        <v>19</v>
      </c>
      <c r="BU227" s="2">
        <v>22</v>
      </c>
      <c r="BV227" s="2">
        <v>21</v>
      </c>
      <c r="BW227" s="2">
        <v>24</v>
      </c>
      <c r="BX227" s="2">
        <v>28</v>
      </c>
      <c r="BY227" s="2">
        <v>29</v>
      </c>
      <c r="BZ227" s="2">
        <v>29</v>
      </c>
      <c r="CA227" s="2">
        <v>31</v>
      </c>
      <c r="CB227" s="2">
        <v>35</v>
      </c>
      <c r="CC227" s="2">
        <v>35</v>
      </c>
      <c r="CD227" s="2">
        <v>37</v>
      </c>
    </row>
    <row r="228" spans="1:83" x14ac:dyDescent="0.25">
      <c r="A228" s="2" t="str">
        <f>"107 jaar"</f>
        <v>107 jaar</v>
      </c>
      <c r="B228" s="2">
        <v>0</v>
      </c>
      <c r="C228" s="2">
        <v>0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1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1</v>
      </c>
      <c r="T228" s="2">
        <v>0</v>
      </c>
      <c r="U228" s="2">
        <v>0</v>
      </c>
      <c r="V228" s="2">
        <v>0</v>
      </c>
      <c r="W228" s="2">
        <v>0</v>
      </c>
      <c r="X228" s="2">
        <v>1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1</v>
      </c>
      <c r="BL228" s="2">
        <v>1</v>
      </c>
      <c r="BM228" s="2">
        <v>1</v>
      </c>
      <c r="BN228" s="2">
        <v>2</v>
      </c>
      <c r="BO228" s="2">
        <v>1</v>
      </c>
      <c r="BP228" s="2">
        <v>2</v>
      </c>
      <c r="BQ228" s="2">
        <v>2</v>
      </c>
      <c r="BR228" s="2">
        <v>3</v>
      </c>
      <c r="BS228" s="2">
        <v>5</v>
      </c>
      <c r="BT228" s="2">
        <v>5</v>
      </c>
      <c r="BU228" s="2">
        <v>6</v>
      </c>
      <c r="BV228" s="2">
        <v>6</v>
      </c>
      <c r="BW228" s="2">
        <v>7</v>
      </c>
      <c r="BX228" s="2">
        <v>7</v>
      </c>
      <c r="BY228" s="2">
        <v>8</v>
      </c>
      <c r="BZ228" s="2">
        <v>8</v>
      </c>
      <c r="CA228" s="2">
        <v>8</v>
      </c>
      <c r="CB228" s="2">
        <v>9</v>
      </c>
      <c r="CC228" s="2">
        <v>12</v>
      </c>
      <c r="CD228" s="2">
        <v>12</v>
      </c>
    </row>
    <row r="229" spans="1:83" x14ac:dyDescent="0.25">
      <c r="A229" s="2" t="str">
        <f>"108 jaar"</f>
        <v>108 jaar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1</v>
      </c>
      <c r="U229" s="2">
        <v>0</v>
      </c>
      <c r="V229" s="2">
        <v>0</v>
      </c>
      <c r="W229" s="2">
        <v>0</v>
      </c>
      <c r="X229" s="2">
        <v>0</v>
      </c>
      <c r="Y229" s="2">
        <v>1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1</v>
      </c>
      <c r="BZ229" s="2">
        <v>1</v>
      </c>
      <c r="CA229" s="2">
        <v>1</v>
      </c>
      <c r="CB229" s="2">
        <v>1</v>
      </c>
      <c r="CC229" s="2">
        <v>2</v>
      </c>
      <c r="CD229" s="2">
        <v>3</v>
      </c>
    </row>
    <row r="230" spans="1:83" x14ac:dyDescent="0.25">
      <c r="A230" s="2" t="str">
        <f>"109 jaar"</f>
        <v>109 jaar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</row>
    <row r="231" spans="1:83" ht="15.75" thickBot="1" x14ac:dyDescent="0.3">
      <c r="A231" s="3" t="str">
        <f>"110 jaar en meer"</f>
        <v>110 jaar en meer</v>
      </c>
      <c r="B231" s="3">
        <v>0</v>
      </c>
      <c r="C231" s="3">
        <v>0</v>
      </c>
      <c r="D231" s="3">
        <v>0</v>
      </c>
      <c r="E231" s="3">
        <v>1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W231" s="3">
        <v>1</v>
      </c>
      <c r="X231" s="3">
        <v>0</v>
      </c>
      <c r="Y231" s="3">
        <v>0</v>
      </c>
      <c r="Z231" s="3">
        <v>0</v>
      </c>
      <c r="AA231" s="3">
        <v>1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</row>
    <row r="233" spans="1:83" x14ac:dyDescent="0.25">
      <c r="A233" s="1" t="s">
        <v>10</v>
      </c>
    </row>
    <row r="234" spans="1:83" x14ac:dyDescent="0.25">
      <c r="A234" t="s">
        <v>1</v>
      </c>
    </row>
    <row r="235" spans="1:83" ht="15.75" thickBot="1" x14ac:dyDescent="0.3">
      <c r="A235" t="s">
        <v>2</v>
      </c>
    </row>
    <row r="236" spans="1:83" x14ac:dyDescent="0.25">
      <c r="A236" s="4"/>
      <c r="B236" s="5" t="str">
        <f>"1991"</f>
        <v>1991</v>
      </c>
      <c r="C236" s="5" t="str">
        <f>"1992"</f>
        <v>1992</v>
      </c>
      <c r="D236" s="5" t="str">
        <f>"1993"</f>
        <v>1993</v>
      </c>
      <c r="E236" s="5" t="str">
        <f>"1994"</f>
        <v>1994</v>
      </c>
      <c r="F236" s="5" t="str">
        <f>"1995"</f>
        <v>1995</v>
      </c>
      <c r="G236" s="5" t="str">
        <f>"1996"</f>
        <v>1996</v>
      </c>
      <c r="H236" s="5" t="str">
        <f>"1997"</f>
        <v>1997</v>
      </c>
      <c r="I236" s="5" t="str">
        <f>"1998"</f>
        <v>1998</v>
      </c>
      <c r="J236" s="5" t="str">
        <f>"1999"</f>
        <v>1999</v>
      </c>
      <c r="K236" s="5" t="str">
        <f>"2000"</f>
        <v>2000</v>
      </c>
      <c r="L236" s="5" t="str">
        <f>"2001"</f>
        <v>2001</v>
      </c>
      <c r="M236" s="5" t="str">
        <f>"2002"</f>
        <v>2002</v>
      </c>
      <c r="N236" s="5" t="str">
        <f>"2003"</f>
        <v>2003</v>
      </c>
      <c r="O236" s="5" t="str">
        <f>"2004"</f>
        <v>2004</v>
      </c>
      <c r="P236" s="5" t="str">
        <f>"2005"</f>
        <v>2005</v>
      </c>
      <c r="Q236" s="5" t="str">
        <f>"2006"</f>
        <v>2006</v>
      </c>
      <c r="R236" s="5" t="str">
        <f>"2007"</f>
        <v>2007</v>
      </c>
      <c r="S236" s="5" t="str">
        <f>"2008"</f>
        <v>2008</v>
      </c>
      <c r="T236" s="5" t="str">
        <f>"2009"</f>
        <v>2009</v>
      </c>
      <c r="U236" s="5" t="str">
        <f>"2010"</f>
        <v>2010</v>
      </c>
      <c r="V236" s="5" t="str">
        <f>"2011"</f>
        <v>2011</v>
      </c>
      <c r="W236" s="5" t="str">
        <f>"2012"</f>
        <v>2012</v>
      </c>
      <c r="X236" s="5" t="str">
        <f>"2013"</f>
        <v>2013</v>
      </c>
      <c r="Y236" s="5" t="str">
        <f>"2014"</f>
        <v>2014</v>
      </c>
      <c r="Z236" s="5" t="str">
        <f>"2015"</f>
        <v>2015</v>
      </c>
      <c r="AA236" s="5" t="str">
        <f>"2016"</f>
        <v>2016</v>
      </c>
      <c r="AB236" s="5" t="str">
        <f>"2017"</f>
        <v>2017</v>
      </c>
      <c r="AC236" s="5" t="str">
        <f>"2018"</f>
        <v>2018</v>
      </c>
      <c r="AD236" s="5" t="str">
        <f>"2019"</f>
        <v>2019</v>
      </c>
      <c r="AE236" s="5" t="str">
        <f>"2020"</f>
        <v>2020</v>
      </c>
      <c r="AF236" s="5" t="str">
        <f>"2021"</f>
        <v>2021</v>
      </c>
      <c r="AG236" s="5" t="str">
        <f>"2022"</f>
        <v>2022</v>
      </c>
      <c r="AH236" s="5" t="str">
        <f>"2023"</f>
        <v>2023</v>
      </c>
      <c r="AI236" s="5" t="str">
        <f>"2024"</f>
        <v>2024</v>
      </c>
      <c r="AJ236" s="5" t="str">
        <f>"2025"</f>
        <v>2025</v>
      </c>
      <c r="AK236" s="5" t="str">
        <f>"2026"</f>
        <v>2026</v>
      </c>
      <c r="AL236" s="5" t="str">
        <f>"2027"</f>
        <v>2027</v>
      </c>
      <c r="AM236" s="5" t="str">
        <f>"2028"</f>
        <v>2028</v>
      </c>
      <c r="AN236" s="5" t="str">
        <f>"2029"</f>
        <v>2029</v>
      </c>
      <c r="AO236" s="5" t="str">
        <f>"2030"</f>
        <v>2030</v>
      </c>
      <c r="AP236" s="5" t="str">
        <f>"2031"</f>
        <v>2031</v>
      </c>
      <c r="AQ236" s="5" t="str">
        <f>"2032"</f>
        <v>2032</v>
      </c>
      <c r="AR236" s="5" t="str">
        <f>"2033"</f>
        <v>2033</v>
      </c>
      <c r="AS236" s="5" t="str">
        <f>"2034"</f>
        <v>2034</v>
      </c>
      <c r="AT236" s="5" t="str">
        <f>"2035"</f>
        <v>2035</v>
      </c>
      <c r="AU236" s="5" t="str">
        <f>"2036"</f>
        <v>2036</v>
      </c>
      <c r="AV236" s="5" t="str">
        <f>"2037"</f>
        <v>2037</v>
      </c>
      <c r="AW236" s="5" t="str">
        <f>"2038"</f>
        <v>2038</v>
      </c>
      <c r="AX236" s="5" t="str">
        <f>"2039"</f>
        <v>2039</v>
      </c>
      <c r="AY236" s="5" t="str">
        <f>"2040"</f>
        <v>2040</v>
      </c>
      <c r="AZ236" s="5" t="str">
        <f>"2041"</f>
        <v>2041</v>
      </c>
      <c r="BA236" s="5" t="str">
        <f>"2042"</f>
        <v>2042</v>
      </c>
      <c r="BB236" s="5" t="str">
        <f>"2043"</f>
        <v>2043</v>
      </c>
      <c r="BC236" s="5" t="str">
        <f>"2044"</f>
        <v>2044</v>
      </c>
      <c r="BD236" s="5" t="str">
        <f>"2045"</f>
        <v>2045</v>
      </c>
      <c r="BE236" s="5" t="str">
        <f>"2046"</f>
        <v>2046</v>
      </c>
      <c r="BF236" s="5" t="str">
        <f>"2047"</f>
        <v>2047</v>
      </c>
      <c r="BG236" s="5" t="str">
        <f>"2048"</f>
        <v>2048</v>
      </c>
      <c r="BH236" s="5" t="str">
        <f>"2049"</f>
        <v>2049</v>
      </c>
      <c r="BI236" s="5" t="str">
        <f>"2050"</f>
        <v>2050</v>
      </c>
      <c r="BJ236" s="5" t="str">
        <f>"2051"</f>
        <v>2051</v>
      </c>
      <c r="BK236" s="5" t="str">
        <f>"2052"</f>
        <v>2052</v>
      </c>
      <c r="BL236" s="5" t="str">
        <f>"2053"</f>
        <v>2053</v>
      </c>
      <c r="BM236" s="5" t="str">
        <f>"2054"</f>
        <v>2054</v>
      </c>
      <c r="BN236" s="5" t="str">
        <f>"2055"</f>
        <v>2055</v>
      </c>
      <c r="BO236" s="5" t="str">
        <f>"2056"</f>
        <v>2056</v>
      </c>
      <c r="BP236" s="5" t="str">
        <f>"2057"</f>
        <v>2057</v>
      </c>
      <c r="BQ236" s="5" t="str">
        <f>"2058"</f>
        <v>2058</v>
      </c>
      <c r="BR236" s="5" t="str">
        <f>"2059"</f>
        <v>2059</v>
      </c>
      <c r="BS236" s="5" t="str">
        <f>"2060"</f>
        <v>2060</v>
      </c>
      <c r="BT236" s="5" t="str">
        <f>"2061"</f>
        <v>2061</v>
      </c>
      <c r="BU236" s="5" t="str">
        <f>"2062"</f>
        <v>2062</v>
      </c>
      <c r="BV236" s="5" t="str">
        <f>"2063"</f>
        <v>2063</v>
      </c>
      <c r="BW236" s="5" t="str">
        <f>"2064"</f>
        <v>2064</v>
      </c>
      <c r="BX236" s="5" t="str">
        <f>"2065"</f>
        <v>2065</v>
      </c>
      <c r="BY236" s="5" t="str">
        <f>"2066"</f>
        <v>2066</v>
      </c>
      <c r="BZ236" s="5" t="str">
        <f>"2067"</f>
        <v>2067</v>
      </c>
      <c r="CA236" s="5" t="str">
        <f>"2068"</f>
        <v>2068</v>
      </c>
      <c r="CB236" s="5" t="str">
        <f>"2069"</f>
        <v>2069</v>
      </c>
      <c r="CC236" s="5" t="str">
        <f>"2070"</f>
        <v>2070</v>
      </c>
      <c r="CD236" s="5" t="str">
        <f>"2071"</f>
        <v>2071</v>
      </c>
      <c r="CE236" s="1"/>
    </row>
    <row r="237" spans="1:83" x14ac:dyDescent="0.25">
      <c r="A237" s="2" t="str">
        <f>"0 jaar"</f>
        <v>0 jaar</v>
      </c>
      <c r="B237" s="2">
        <v>33851</v>
      </c>
      <c r="C237" s="2">
        <v>34285</v>
      </c>
      <c r="D237" s="2">
        <v>34245</v>
      </c>
      <c r="E237" s="2">
        <v>33385</v>
      </c>
      <c r="F237" s="2">
        <v>31628</v>
      </c>
      <c r="G237" s="2">
        <v>31437</v>
      </c>
      <c r="H237" s="2">
        <v>31543</v>
      </c>
      <c r="I237" s="2">
        <v>31506</v>
      </c>
      <c r="J237" s="2">
        <v>30503</v>
      </c>
      <c r="K237" s="2">
        <v>30303</v>
      </c>
      <c r="L237" s="2">
        <v>30213</v>
      </c>
      <c r="M237" s="2">
        <v>29381</v>
      </c>
      <c r="N237" s="2">
        <v>29058</v>
      </c>
      <c r="O237" s="2">
        <v>29279</v>
      </c>
      <c r="P237" s="2">
        <v>30384</v>
      </c>
      <c r="Q237" s="2">
        <v>31086</v>
      </c>
      <c r="R237" s="2">
        <v>32233</v>
      </c>
      <c r="S237" s="2">
        <v>32334</v>
      </c>
      <c r="T237" s="2">
        <v>33877</v>
      </c>
      <c r="U237" s="2">
        <v>33476</v>
      </c>
      <c r="V237" s="2">
        <v>34439</v>
      </c>
      <c r="W237" s="2">
        <v>33871</v>
      </c>
      <c r="X237" s="2">
        <v>33541</v>
      </c>
      <c r="Y237" s="2">
        <v>33022</v>
      </c>
      <c r="Z237" s="2">
        <v>32808</v>
      </c>
      <c r="AA237" s="2">
        <v>32070</v>
      </c>
      <c r="AB237" s="2">
        <v>32332</v>
      </c>
      <c r="AC237" s="2">
        <v>31678</v>
      </c>
      <c r="AD237" s="2">
        <v>31739</v>
      </c>
      <c r="AE237" s="2">
        <v>32209</v>
      </c>
      <c r="AF237" s="2">
        <v>32658</v>
      </c>
      <c r="AG237" s="2">
        <v>33042</v>
      </c>
      <c r="AH237" s="2">
        <v>33375</v>
      </c>
      <c r="AI237" s="2">
        <v>33639</v>
      </c>
      <c r="AJ237" s="2">
        <v>33871</v>
      </c>
      <c r="AK237" s="2">
        <v>34090</v>
      </c>
      <c r="AL237" s="2">
        <v>34316</v>
      </c>
      <c r="AM237" s="2">
        <v>34574</v>
      </c>
      <c r="AN237" s="2">
        <v>34889</v>
      </c>
      <c r="AO237" s="2">
        <v>35298</v>
      </c>
      <c r="AP237" s="2">
        <v>35806</v>
      </c>
      <c r="AQ237" s="2">
        <v>35891</v>
      </c>
      <c r="AR237" s="2">
        <v>36032</v>
      </c>
      <c r="AS237" s="2">
        <v>36235</v>
      </c>
      <c r="AT237" s="2">
        <v>36476</v>
      </c>
      <c r="AU237" s="2">
        <v>36720</v>
      </c>
      <c r="AV237" s="2">
        <v>36966</v>
      </c>
      <c r="AW237" s="2">
        <v>37177</v>
      </c>
      <c r="AX237" s="2">
        <v>37338</v>
      </c>
      <c r="AY237" s="2">
        <v>37452</v>
      </c>
      <c r="AZ237" s="2">
        <v>37517</v>
      </c>
      <c r="BA237" s="2">
        <v>37522</v>
      </c>
      <c r="BB237" s="2">
        <v>37503</v>
      </c>
      <c r="BC237" s="2">
        <v>37461</v>
      </c>
      <c r="BD237" s="2">
        <v>37405</v>
      </c>
      <c r="BE237" s="2">
        <v>37369</v>
      </c>
      <c r="BF237" s="2">
        <v>37360</v>
      </c>
      <c r="BG237" s="2">
        <v>37373</v>
      </c>
      <c r="BH237" s="2">
        <v>37432</v>
      </c>
      <c r="BI237" s="2">
        <v>37525</v>
      </c>
      <c r="BJ237" s="2">
        <v>37652</v>
      </c>
      <c r="BK237" s="2">
        <v>37796</v>
      </c>
      <c r="BL237" s="2">
        <v>37968</v>
      </c>
      <c r="BM237" s="2">
        <v>38153</v>
      </c>
      <c r="BN237" s="2">
        <v>38354</v>
      </c>
      <c r="BO237" s="2">
        <v>38573</v>
      </c>
      <c r="BP237" s="2">
        <v>38791</v>
      </c>
      <c r="BQ237" s="2">
        <v>39019</v>
      </c>
      <c r="BR237" s="2">
        <v>39253</v>
      </c>
      <c r="BS237" s="2">
        <v>39484</v>
      </c>
      <c r="BT237" s="2">
        <v>39705</v>
      </c>
      <c r="BU237" s="2">
        <v>39921</v>
      </c>
      <c r="BV237" s="2">
        <v>40121</v>
      </c>
      <c r="BW237" s="2">
        <v>40314</v>
      </c>
      <c r="BX237" s="2">
        <v>40484</v>
      </c>
      <c r="BY237" s="2">
        <v>40654</v>
      </c>
      <c r="BZ237" s="2">
        <v>40790</v>
      </c>
      <c r="CA237" s="2">
        <v>40917</v>
      </c>
      <c r="CB237" s="2">
        <v>41025</v>
      </c>
      <c r="CC237" s="2">
        <v>41112</v>
      </c>
      <c r="CD237" s="2">
        <v>41184</v>
      </c>
    </row>
    <row r="238" spans="1:83" x14ac:dyDescent="0.25">
      <c r="A238" s="2" t="str">
        <f>"1 jaar"</f>
        <v>1 jaar</v>
      </c>
      <c r="B238" s="2">
        <v>32969</v>
      </c>
      <c r="C238" s="2">
        <v>34104</v>
      </c>
      <c r="D238" s="2">
        <v>34568</v>
      </c>
      <c r="E238" s="2">
        <v>34487</v>
      </c>
      <c r="F238" s="2">
        <v>33729</v>
      </c>
      <c r="G238" s="2">
        <v>31908</v>
      </c>
      <c r="H238" s="2">
        <v>31654</v>
      </c>
      <c r="I238" s="2">
        <v>31699</v>
      </c>
      <c r="J238" s="2">
        <v>31680</v>
      </c>
      <c r="K238" s="2">
        <v>30780</v>
      </c>
      <c r="L238" s="2">
        <v>30571</v>
      </c>
      <c r="M238" s="2">
        <v>30410</v>
      </c>
      <c r="N238" s="2">
        <v>29723</v>
      </c>
      <c r="O238" s="2">
        <v>29334</v>
      </c>
      <c r="P238" s="2">
        <v>29715</v>
      </c>
      <c r="Q238" s="2">
        <v>30839</v>
      </c>
      <c r="R238" s="2">
        <v>31578</v>
      </c>
      <c r="S238" s="2">
        <v>32688</v>
      </c>
      <c r="T238" s="2">
        <v>33414</v>
      </c>
      <c r="U238" s="2">
        <v>34275</v>
      </c>
      <c r="V238" s="2">
        <v>33949</v>
      </c>
      <c r="W238" s="2">
        <v>34859</v>
      </c>
      <c r="X238" s="2">
        <v>34248</v>
      </c>
      <c r="Y238" s="2">
        <v>33917</v>
      </c>
      <c r="Z238" s="2">
        <v>33347</v>
      </c>
      <c r="AA238" s="2">
        <v>33296</v>
      </c>
      <c r="AB238" s="2">
        <v>32566</v>
      </c>
      <c r="AC238" s="2">
        <v>32775</v>
      </c>
      <c r="AD238" s="2">
        <v>32108</v>
      </c>
      <c r="AE238" s="2">
        <v>32170</v>
      </c>
      <c r="AF238" s="2">
        <v>32642</v>
      </c>
      <c r="AG238" s="2">
        <v>33085</v>
      </c>
      <c r="AH238" s="2">
        <v>33452</v>
      </c>
      <c r="AI238" s="2">
        <v>33780</v>
      </c>
      <c r="AJ238" s="2">
        <v>34031</v>
      </c>
      <c r="AK238" s="2">
        <v>34254</v>
      </c>
      <c r="AL238" s="2">
        <v>34467</v>
      </c>
      <c r="AM238" s="2">
        <v>34693</v>
      </c>
      <c r="AN238" s="2">
        <v>34948</v>
      </c>
      <c r="AO238" s="2">
        <v>35262</v>
      </c>
      <c r="AP238" s="2">
        <v>35674</v>
      </c>
      <c r="AQ238" s="2">
        <v>36185</v>
      </c>
      <c r="AR238" s="2">
        <v>36272</v>
      </c>
      <c r="AS238" s="2">
        <v>36416</v>
      </c>
      <c r="AT238" s="2">
        <v>36617</v>
      </c>
      <c r="AU238" s="2">
        <v>36863</v>
      </c>
      <c r="AV238" s="2">
        <v>37111</v>
      </c>
      <c r="AW238" s="2">
        <v>37360</v>
      </c>
      <c r="AX238" s="2">
        <v>37576</v>
      </c>
      <c r="AY238" s="2">
        <v>37741</v>
      </c>
      <c r="AZ238" s="2">
        <v>37853</v>
      </c>
      <c r="BA238" s="2">
        <v>37917</v>
      </c>
      <c r="BB238" s="2">
        <v>37925</v>
      </c>
      <c r="BC238" s="2">
        <v>37902</v>
      </c>
      <c r="BD238" s="2">
        <v>37860</v>
      </c>
      <c r="BE238" s="2">
        <v>37808</v>
      </c>
      <c r="BF238" s="2">
        <v>37774</v>
      </c>
      <c r="BG238" s="2">
        <v>37766</v>
      </c>
      <c r="BH238" s="2">
        <v>37779</v>
      </c>
      <c r="BI238" s="2">
        <v>37837</v>
      </c>
      <c r="BJ238" s="2">
        <v>37928</v>
      </c>
      <c r="BK238" s="2">
        <v>38056</v>
      </c>
      <c r="BL238" s="2">
        <v>38199</v>
      </c>
      <c r="BM238" s="2">
        <v>38368</v>
      </c>
      <c r="BN238" s="2">
        <v>38552</v>
      </c>
      <c r="BO238" s="2">
        <v>38756</v>
      </c>
      <c r="BP238" s="2">
        <v>38975</v>
      </c>
      <c r="BQ238" s="2">
        <v>39195</v>
      </c>
      <c r="BR238" s="2">
        <v>39429</v>
      </c>
      <c r="BS238" s="2">
        <v>39663</v>
      </c>
      <c r="BT238" s="2">
        <v>39897</v>
      </c>
      <c r="BU238" s="2">
        <v>40122</v>
      </c>
      <c r="BV238" s="2">
        <v>40339</v>
      </c>
      <c r="BW238" s="2">
        <v>40535</v>
      </c>
      <c r="BX238" s="2">
        <v>40730</v>
      </c>
      <c r="BY238" s="2">
        <v>40899</v>
      </c>
      <c r="BZ238" s="2">
        <v>41071</v>
      </c>
      <c r="CA238" s="2">
        <v>41209</v>
      </c>
      <c r="CB238" s="2">
        <v>41337</v>
      </c>
      <c r="CC238" s="2">
        <v>41452</v>
      </c>
      <c r="CD238" s="2">
        <v>41538</v>
      </c>
    </row>
    <row r="239" spans="1:83" x14ac:dyDescent="0.25">
      <c r="A239" s="2" t="str">
        <f>"2 jaar"</f>
        <v>2 jaar</v>
      </c>
      <c r="B239" s="2">
        <v>32625</v>
      </c>
      <c r="C239" s="2">
        <v>33176</v>
      </c>
      <c r="D239" s="2">
        <v>34337</v>
      </c>
      <c r="E239" s="2">
        <v>34709</v>
      </c>
      <c r="F239" s="2">
        <v>34657</v>
      </c>
      <c r="G239" s="2">
        <v>33835</v>
      </c>
      <c r="H239" s="2">
        <v>32044</v>
      </c>
      <c r="I239" s="2">
        <v>31814</v>
      </c>
      <c r="J239" s="2">
        <v>31842</v>
      </c>
      <c r="K239" s="2">
        <v>31837</v>
      </c>
      <c r="L239" s="2">
        <v>30900</v>
      </c>
      <c r="M239" s="2">
        <v>30728</v>
      </c>
      <c r="N239" s="2">
        <v>30647</v>
      </c>
      <c r="O239" s="2">
        <v>29911</v>
      </c>
      <c r="P239" s="2">
        <v>29633</v>
      </c>
      <c r="Q239" s="2">
        <v>30051</v>
      </c>
      <c r="R239" s="2">
        <v>31248</v>
      </c>
      <c r="S239" s="2">
        <v>31855</v>
      </c>
      <c r="T239" s="2">
        <v>33081</v>
      </c>
      <c r="U239" s="2">
        <v>33793</v>
      </c>
      <c r="V239" s="2">
        <v>34723</v>
      </c>
      <c r="W239" s="2">
        <v>34408</v>
      </c>
      <c r="X239" s="2">
        <v>35140</v>
      </c>
      <c r="Y239" s="2">
        <v>34579</v>
      </c>
      <c r="Z239" s="2">
        <v>34284</v>
      </c>
      <c r="AA239" s="2">
        <v>33740</v>
      </c>
      <c r="AB239" s="2">
        <v>33788</v>
      </c>
      <c r="AC239" s="2">
        <v>33007</v>
      </c>
      <c r="AD239" s="2">
        <v>33200</v>
      </c>
      <c r="AE239" s="2">
        <v>32532</v>
      </c>
      <c r="AF239" s="2">
        <v>32596</v>
      </c>
      <c r="AG239" s="2">
        <v>33051</v>
      </c>
      <c r="AH239" s="2">
        <v>33476</v>
      </c>
      <c r="AI239" s="2">
        <v>33840</v>
      </c>
      <c r="AJ239" s="2">
        <v>34161</v>
      </c>
      <c r="AK239" s="2">
        <v>34396</v>
      </c>
      <c r="AL239" s="2">
        <v>34606</v>
      </c>
      <c r="AM239" s="2">
        <v>34816</v>
      </c>
      <c r="AN239" s="2">
        <v>35043</v>
      </c>
      <c r="AO239" s="2">
        <v>35299</v>
      </c>
      <c r="AP239" s="2">
        <v>35619</v>
      </c>
      <c r="AQ239" s="2">
        <v>36038</v>
      </c>
      <c r="AR239" s="2">
        <v>36551</v>
      </c>
      <c r="AS239" s="2">
        <v>36646</v>
      </c>
      <c r="AT239" s="2">
        <v>36792</v>
      </c>
      <c r="AU239" s="2">
        <v>36994</v>
      </c>
      <c r="AV239" s="2">
        <v>37235</v>
      </c>
      <c r="AW239" s="2">
        <v>37488</v>
      </c>
      <c r="AX239" s="2">
        <v>37738</v>
      </c>
      <c r="AY239" s="2">
        <v>37951</v>
      </c>
      <c r="AZ239" s="2">
        <v>38118</v>
      </c>
      <c r="BA239" s="2">
        <v>38230</v>
      </c>
      <c r="BB239" s="2">
        <v>38296</v>
      </c>
      <c r="BC239" s="2">
        <v>38303</v>
      </c>
      <c r="BD239" s="2">
        <v>38283</v>
      </c>
      <c r="BE239" s="2">
        <v>38237</v>
      </c>
      <c r="BF239" s="2">
        <v>38181</v>
      </c>
      <c r="BG239" s="2">
        <v>38150</v>
      </c>
      <c r="BH239" s="2">
        <v>38143</v>
      </c>
      <c r="BI239" s="2">
        <v>38156</v>
      </c>
      <c r="BJ239" s="2">
        <v>38214</v>
      </c>
      <c r="BK239" s="2">
        <v>38305</v>
      </c>
      <c r="BL239" s="2">
        <v>38436</v>
      </c>
      <c r="BM239" s="2">
        <v>38582</v>
      </c>
      <c r="BN239" s="2">
        <v>38751</v>
      </c>
      <c r="BO239" s="2">
        <v>38937</v>
      </c>
      <c r="BP239" s="2">
        <v>39138</v>
      </c>
      <c r="BQ239" s="2">
        <v>39358</v>
      </c>
      <c r="BR239" s="2">
        <v>39579</v>
      </c>
      <c r="BS239" s="2">
        <v>39818</v>
      </c>
      <c r="BT239" s="2">
        <v>40050</v>
      </c>
      <c r="BU239" s="2">
        <v>40287</v>
      </c>
      <c r="BV239" s="2">
        <v>40509</v>
      </c>
      <c r="BW239" s="2">
        <v>40729</v>
      </c>
      <c r="BX239" s="2">
        <v>40929</v>
      </c>
      <c r="BY239" s="2">
        <v>41123</v>
      </c>
      <c r="BZ239" s="2">
        <v>41289</v>
      </c>
      <c r="CA239" s="2">
        <v>41462</v>
      </c>
      <c r="CB239" s="2">
        <v>41602</v>
      </c>
      <c r="CC239" s="2">
        <v>41730</v>
      </c>
      <c r="CD239" s="2">
        <v>41844</v>
      </c>
    </row>
    <row r="240" spans="1:83" x14ac:dyDescent="0.25">
      <c r="A240" s="2" t="str">
        <f>"3 jaar"</f>
        <v>3 jaar</v>
      </c>
      <c r="B240" s="2">
        <v>32254</v>
      </c>
      <c r="C240" s="2">
        <v>32820</v>
      </c>
      <c r="D240" s="2">
        <v>33346</v>
      </c>
      <c r="E240" s="2">
        <v>34510</v>
      </c>
      <c r="F240" s="2">
        <v>34860</v>
      </c>
      <c r="G240" s="2">
        <v>34741</v>
      </c>
      <c r="H240" s="2">
        <v>33970</v>
      </c>
      <c r="I240" s="2">
        <v>32097</v>
      </c>
      <c r="J240" s="2">
        <v>31915</v>
      </c>
      <c r="K240" s="2">
        <v>32015</v>
      </c>
      <c r="L240" s="2">
        <v>31926</v>
      </c>
      <c r="M240" s="2">
        <v>31094</v>
      </c>
      <c r="N240" s="2">
        <v>30947</v>
      </c>
      <c r="O240" s="2">
        <v>30942</v>
      </c>
      <c r="P240" s="2">
        <v>30156</v>
      </c>
      <c r="Q240" s="2">
        <v>29976</v>
      </c>
      <c r="R240" s="2">
        <v>30357</v>
      </c>
      <c r="S240" s="2">
        <v>31573</v>
      </c>
      <c r="T240" s="2">
        <v>32207</v>
      </c>
      <c r="U240" s="2">
        <v>33413</v>
      </c>
      <c r="V240" s="2">
        <v>34209</v>
      </c>
      <c r="W240" s="2">
        <v>35087</v>
      </c>
      <c r="X240" s="2">
        <v>34759</v>
      </c>
      <c r="Y240" s="2">
        <v>35455</v>
      </c>
      <c r="Z240" s="2">
        <v>34852</v>
      </c>
      <c r="AA240" s="2">
        <v>34663</v>
      </c>
      <c r="AB240" s="2">
        <v>34130</v>
      </c>
      <c r="AC240" s="2">
        <v>34217</v>
      </c>
      <c r="AD240" s="2">
        <v>33381</v>
      </c>
      <c r="AE240" s="2">
        <v>33579</v>
      </c>
      <c r="AF240" s="2">
        <v>32908</v>
      </c>
      <c r="AG240" s="2">
        <v>32961</v>
      </c>
      <c r="AH240" s="2">
        <v>33406</v>
      </c>
      <c r="AI240" s="2">
        <v>33817</v>
      </c>
      <c r="AJ240" s="2">
        <v>34174</v>
      </c>
      <c r="AK240" s="2">
        <v>34479</v>
      </c>
      <c r="AL240" s="2">
        <v>34712</v>
      </c>
      <c r="AM240" s="2">
        <v>34911</v>
      </c>
      <c r="AN240" s="2">
        <v>35122</v>
      </c>
      <c r="AO240" s="2">
        <v>35351</v>
      </c>
      <c r="AP240" s="2">
        <v>35606</v>
      </c>
      <c r="AQ240" s="2">
        <v>35931</v>
      </c>
      <c r="AR240" s="2">
        <v>36348</v>
      </c>
      <c r="AS240" s="2">
        <v>36865</v>
      </c>
      <c r="AT240" s="2">
        <v>36970</v>
      </c>
      <c r="AU240" s="2">
        <v>37114</v>
      </c>
      <c r="AV240" s="2">
        <v>37317</v>
      </c>
      <c r="AW240" s="2">
        <v>37560</v>
      </c>
      <c r="AX240" s="2">
        <v>37813</v>
      </c>
      <c r="AY240" s="2">
        <v>38059</v>
      </c>
      <c r="AZ240" s="2">
        <v>38272</v>
      </c>
      <c r="BA240" s="2">
        <v>38437</v>
      </c>
      <c r="BB240" s="2">
        <v>38550</v>
      </c>
      <c r="BC240" s="2">
        <v>38613</v>
      </c>
      <c r="BD240" s="2">
        <v>38622</v>
      </c>
      <c r="BE240" s="2">
        <v>38600</v>
      </c>
      <c r="BF240" s="2">
        <v>38560</v>
      </c>
      <c r="BG240" s="2">
        <v>38506</v>
      </c>
      <c r="BH240" s="2">
        <v>38475</v>
      </c>
      <c r="BI240" s="2">
        <v>38468</v>
      </c>
      <c r="BJ240" s="2">
        <v>38482</v>
      </c>
      <c r="BK240" s="2">
        <v>38540</v>
      </c>
      <c r="BL240" s="2">
        <v>38630</v>
      </c>
      <c r="BM240" s="2">
        <v>38762</v>
      </c>
      <c r="BN240" s="2">
        <v>38910</v>
      </c>
      <c r="BO240" s="2">
        <v>39076</v>
      </c>
      <c r="BP240" s="2">
        <v>39260</v>
      </c>
      <c r="BQ240" s="2">
        <v>39461</v>
      </c>
      <c r="BR240" s="2">
        <v>39675</v>
      </c>
      <c r="BS240" s="2">
        <v>39901</v>
      </c>
      <c r="BT240" s="2">
        <v>40142</v>
      </c>
      <c r="BU240" s="2">
        <v>40371</v>
      </c>
      <c r="BV240" s="2">
        <v>40609</v>
      </c>
      <c r="BW240" s="2">
        <v>40835</v>
      </c>
      <c r="BX240" s="2">
        <v>41055</v>
      </c>
      <c r="BY240" s="2">
        <v>41254</v>
      </c>
      <c r="BZ240" s="2">
        <v>41450</v>
      </c>
      <c r="CA240" s="2">
        <v>41617</v>
      </c>
      <c r="CB240" s="2">
        <v>41792</v>
      </c>
      <c r="CC240" s="2">
        <v>41931</v>
      </c>
      <c r="CD240" s="2">
        <v>42060</v>
      </c>
    </row>
    <row r="241" spans="1:82" x14ac:dyDescent="0.25">
      <c r="A241" s="2" t="str">
        <f>"4 jaar"</f>
        <v>4 jaar</v>
      </c>
      <c r="B241" s="2">
        <v>32236</v>
      </c>
      <c r="C241" s="2">
        <v>32355</v>
      </c>
      <c r="D241" s="2">
        <v>32985</v>
      </c>
      <c r="E241" s="2">
        <v>33459</v>
      </c>
      <c r="F241" s="2">
        <v>34627</v>
      </c>
      <c r="G241" s="2">
        <v>34936</v>
      </c>
      <c r="H241" s="2">
        <v>34863</v>
      </c>
      <c r="I241" s="2">
        <v>34018</v>
      </c>
      <c r="J241" s="2">
        <v>32212</v>
      </c>
      <c r="K241" s="2">
        <v>32043</v>
      </c>
      <c r="L241" s="2">
        <v>32074</v>
      </c>
      <c r="M241" s="2">
        <v>32143</v>
      </c>
      <c r="N241" s="2">
        <v>31260</v>
      </c>
      <c r="O241" s="2">
        <v>31092</v>
      </c>
      <c r="P241" s="2">
        <v>31085</v>
      </c>
      <c r="Q241" s="2">
        <v>30463</v>
      </c>
      <c r="R241" s="2">
        <v>30221</v>
      </c>
      <c r="S241" s="2">
        <v>30703</v>
      </c>
      <c r="T241" s="2">
        <v>31865</v>
      </c>
      <c r="U241" s="2">
        <v>32484</v>
      </c>
      <c r="V241" s="2">
        <v>33853</v>
      </c>
      <c r="W241" s="2">
        <v>34540</v>
      </c>
      <c r="X241" s="2">
        <v>35389</v>
      </c>
      <c r="Y241" s="2">
        <v>35077</v>
      </c>
      <c r="Z241" s="2">
        <v>35707</v>
      </c>
      <c r="AA241" s="2">
        <v>35174</v>
      </c>
      <c r="AB241" s="2">
        <v>35033</v>
      </c>
      <c r="AC241" s="2">
        <v>34534</v>
      </c>
      <c r="AD241" s="2">
        <v>34576</v>
      </c>
      <c r="AE241" s="2">
        <v>33755</v>
      </c>
      <c r="AF241" s="2">
        <v>33954</v>
      </c>
      <c r="AG241" s="2">
        <v>33269</v>
      </c>
      <c r="AH241" s="2">
        <v>33304</v>
      </c>
      <c r="AI241" s="2">
        <v>33738</v>
      </c>
      <c r="AJ241" s="2">
        <v>34137</v>
      </c>
      <c r="AK241" s="2">
        <v>34491</v>
      </c>
      <c r="AL241" s="2">
        <v>34787</v>
      </c>
      <c r="AM241" s="2">
        <v>35012</v>
      </c>
      <c r="AN241" s="2">
        <v>35213</v>
      </c>
      <c r="AO241" s="2">
        <v>35424</v>
      </c>
      <c r="AP241" s="2">
        <v>35652</v>
      </c>
      <c r="AQ241" s="2">
        <v>35906</v>
      </c>
      <c r="AR241" s="2">
        <v>36235</v>
      </c>
      <c r="AS241" s="2">
        <v>36655</v>
      </c>
      <c r="AT241" s="2">
        <v>37178</v>
      </c>
      <c r="AU241" s="2">
        <v>37281</v>
      </c>
      <c r="AV241" s="2">
        <v>37431</v>
      </c>
      <c r="AW241" s="2">
        <v>37634</v>
      </c>
      <c r="AX241" s="2">
        <v>37876</v>
      </c>
      <c r="AY241" s="2">
        <v>38130</v>
      </c>
      <c r="AZ241" s="2">
        <v>38377</v>
      </c>
      <c r="BA241" s="2">
        <v>38590</v>
      </c>
      <c r="BB241" s="2">
        <v>38755</v>
      </c>
      <c r="BC241" s="2">
        <v>38871</v>
      </c>
      <c r="BD241" s="2">
        <v>38932</v>
      </c>
      <c r="BE241" s="2">
        <v>38943</v>
      </c>
      <c r="BF241" s="2">
        <v>38921</v>
      </c>
      <c r="BG241" s="2">
        <v>38879</v>
      </c>
      <c r="BH241" s="2">
        <v>38825</v>
      </c>
      <c r="BI241" s="2">
        <v>38794</v>
      </c>
      <c r="BJ241" s="2">
        <v>38787</v>
      </c>
      <c r="BK241" s="2">
        <v>38801</v>
      </c>
      <c r="BL241" s="2">
        <v>38860</v>
      </c>
      <c r="BM241" s="2">
        <v>38949</v>
      </c>
      <c r="BN241" s="2">
        <v>39086</v>
      </c>
      <c r="BO241" s="2">
        <v>39231</v>
      </c>
      <c r="BP241" s="2">
        <v>39400</v>
      </c>
      <c r="BQ241" s="2">
        <v>39584</v>
      </c>
      <c r="BR241" s="2">
        <v>39785</v>
      </c>
      <c r="BS241" s="2">
        <v>39995</v>
      </c>
      <c r="BT241" s="2">
        <v>40228</v>
      </c>
      <c r="BU241" s="2">
        <v>40468</v>
      </c>
      <c r="BV241" s="2">
        <v>40700</v>
      </c>
      <c r="BW241" s="2">
        <v>40939</v>
      </c>
      <c r="BX241" s="2">
        <v>41164</v>
      </c>
      <c r="BY241" s="2">
        <v>41388</v>
      </c>
      <c r="BZ241" s="2">
        <v>41591</v>
      </c>
      <c r="CA241" s="2">
        <v>41787</v>
      </c>
      <c r="CB241" s="2">
        <v>41951</v>
      </c>
      <c r="CC241" s="2">
        <v>42126</v>
      </c>
      <c r="CD241" s="2">
        <v>42268</v>
      </c>
    </row>
    <row r="242" spans="1:82" x14ac:dyDescent="0.25">
      <c r="A242" s="2" t="str">
        <f>"5 jaar"</f>
        <v>5 jaar</v>
      </c>
      <c r="B242" s="2">
        <v>31799</v>
      </c>
      <c r="C242" s="2">
        <v>32340</v>
      </c>
      <c r="D242" s="2">
        <v>32510</v>
      </c>
      <c r="E242" s="2">
        <v>33114</v>
      </c>
      <c r="F242" s="2">
        <v>33523</v>
      </c>
      <c r="G242" s="2">
        <v>34733</v>
      </c>
      <c r="H242" s="2">
        <v>35045</v>
      </c>
      <c r="I242" s="2">
        <v>34939</v>
      </c>
      <c r="J242" s="2">
        <v>34102</v>
      </c>
      <c r="K242" s="2">
        <v>32299</v>
      </c>
      <c r="L242" s="2">
        <v>32094</v>
      </c>
      <c r="M242" s="2">
        <v>32238</v>
      </c>
      <c r="N242" s="2">
        <v>32303</v>
      </c>
      <c r="O242" s="2">
        <v>31480</v>
      </c>
      <c r="P242" s="2">
        <v>31309</v>
      </c>
      <c r="Q242" s="2">
        <v>31422</v>
      </c>
      <c r="R242" s="2">
        <v>30752</v>
      </c>
      <c r="S242" s="2">
        <v>30512</v>
      </c>
      <c r="T242" s="2">
        <v>30964</v>
      </c>
      <c r="U242" s="2">
        <v>32214</v>
      </c>
      <c r="V242" s="2">
        <v>32869</v>
      </c>
      <c r="W242" s="2">
        <v>34190</v>
      </c>
      <c r="X242" s="2">
        <v>34764</v>
      </c>
      <c r="Y242" s="2">
        <v>35614</v>
      </c>
      <c r="Z242" s="2">
        <v>35401</v>
      </c>
      <c r="AA242" s="2">
        <v>36041</v>
      </c>
      <c r="AB242" s="2">
        <v>35558</v>
      </c>
      <c r="AC242" s="2">
        <v>35472</v>
      </c>
      <c r="AD242" s="2">
        <v>34921</v>
      </c>
      <c r="AE242" s="2">
        <v>34969</v>
      </c>
      <c r="AF242" s="2">
        <v>34150</v>
      </c>
      <c r="AG242" s="2">
        <v>34337</v>
      </c>
      <c r="AH242" s="2">
        <v>33638</v>
      </c>
      <c r="AI242" s="2">
        <v>33661</v>
      </c>
      <c r="AJ242" s="2">
        <v>34075</v>
      </c>
      <c r="AK242" s="2">
        <v>34473</v>
      </c>
      <c r="AL242" s="2">
        <v>34811</v>
      </c>
      <c r="AM242" s="2">
        <v>35109</v>
      </c>
      <c r="AN242" s="2">
        <v>35331</v>
      </c>
      <c r="AO242" s="2">
        <v>35530</v>
      </c>
      <c r="AP242" s="2">
        <v>35740</v>
      </c>
      <c r="AQ242" s="2">
        <v>35969</v>
      </c>
      <c r="AR242" s="2">
        <v>36227</v>
      </c>
      <c r="AS242" s="2">
        <v>36556</v>
      </c>
      <c r="AT242" s="2">
        <v>36979</v>
      </c>
      <c r="AU242" s="2">
        <v>37508</v>
      </c>
      <c r="AV242" s="2">
        <v>37611</v>
      </c>
      <c r="AW242" s="2">
        <v>37760</v>
      </c>
      <c r="AX242" s="2">
        <v>37965</v>
      </c>
      <c r="AY242" s="2">
        <v>38201</v>
      </c>
      <c r="AZ242" s="2">
        <v>38461</v>
      </c>
      <c r="BA242" s="2">
        <v>38705</v>
      </c>
      <c r="BB242" s="2">
        <v>38918</v>
      </c>
      <c r="BC242" s="2">
        <v>39083</v>
      </c>
      <c r="BD242" s="2">
        <v>39203</v>
      </c>
      <c r="BE242" s="2">
        <v>39262</v>
      </c>
      <c r="BF242" s="2">
        <v>39274</v>
      </c>
      <c r="BG242" s="2">
        <v>39252</v>
      </c>
      <c r="BH242" s="2">
        <v>39209</v>
      </c>
      <c r="BI242" s="2">
        <v>39157</v>
      </c>
      <c r="BJ242" s="2">
        <v>39122</v>
      </c>
      <c r="BK242" s="2">
        <v>39114</v>
      </c>
      <c r="BL242" s="2">
        <v>39129</v>
      </c>
      <c r="BM242" s="2">
        <v>39188</v>
      </c>
      <c r="BN242" s="2">
        <v>39279</v>
      </c>
      <c r="BO242" s="2">
        <v>39416</v>
      </c>
      <c r="BP242" s="2">
        <v>39567</v>
      </c>
      <c r="BQ242" s="2">
        <v>39736</v>
      </c>
      <c r="BR242" s="2">
        <v>39918</v>
      </c>
      <c r="BS242" s="2">
        <v>40119</v>
      </c>
      <c r="BT242" s="2">
        <v>40330</v>
      </c>
      <c r="BU242" s="2">
        <v>40563</v>
      </c>
      <c r="BV242" s="2">
        <v>40805</v>
      </c>
      <c r="BW242" s="2">
        <v>41038</v>
      </c>
      <c r="BX242" s="2">
        <v>41275</v>
      </c>
      <c r="BY242" s="2">
        <v>41501</v>
      </c>
      <c r="BZ242" s="2">
        <v>41724</v>
      </c>
      <c r="CA242" s="2">
        <v>41929</v>
      </c>
      <c r="CB242" s="2">
        <v>42126</v>
      </c>
      <c r="CC242" s="2">
        <v>42291</v>
      </c>
      <c r="CD242" s="2">
        <v>42467</v>
      </c>
    </row>
    <row r="243" spans="1:82" x14ac:dyDescent="0.25">
      <c r="A243" s="2" t="str">
        <f>"6 jaar"</f>
        <v>6 jaar</v>
      </c>
      <c r="B243" s="2">
        <v>32479</v>
      </c>
      <c r="C243" s="2">
        <v>31894</v>
      </c>
      <c r="D243" s="2">
        <v>32459</v>
      </c>
      <c r="E243" s="2">
        <v>32609</v>
      </c>
      <c r="F243" s="2">
        <v>33247</v>
      </c>
      <c r="G243" s="2">
        <v>33563</v>
      </c>
      <c r="H243" s="2">
        <v>34813</v>
      </c>
      <c r="I243" s="2">
        <v>35105</v>
      </c>
      <c r="J243" s="2">
        <v>35051</v>
      </c>
      <c r="K243" s="2">
        <v>34216</v>
      </c>
      <c r="L243" s="2">
        <v>32312</v>
      </c>
      <c r="M243" s="2">
        <v>32196</v>
      </c>
      <c r="N243" s="2">
        <v>32414</v>
      </c>
      <c r="O243" s="2">
        <v>32445</v>
      </c>
      <c r="P243" s="2">
        <v>31652</v>
      </c>
      <c r="Q243" s="2">
        <v>31588</v>
      </c>
      <c r="R243" s="2">
        <v>31663</v>
      </c>
      <c r="S243" s="2">
        <v>31071</v>
      </c>
      <c r="T243" s="2">
        <v>30829</v>
      </c>
      <c r="U243" s="2">
        <v>31233</v>
      </c>
      <c r="V243" s="2">
        <v>32614</v>
      </c>
      <c r="W243" s="2">
        <v>33111</v>
      </c>
      <c r="X243" s="2">
        <v>34399</v>
      </c>
      <c r="Y243" s="2">
        <v>34984</v>
      </c>
      <c r="Z243" s="2">
        <v>35854</v>
      </c>
      <c r="AA243" s="2">
        <v>35694</v>
      </c>
      <c r="AB243" s="2">
        <v>36371</v>
      </c>
      <c r="AC243" s="2">
        <v>35927</v>
      </c>
      <c r="AD243" s="2">
        <v>35804</v>
      </c>
      <c r="AE243" s="2">
        <v>35257</v>
      </c>
      <c r="AF243" s="2">
        <v>35309</v>
      </c>
      <c r="AG243" s="2">
        <v>34474</v>
      </c>
      <c r="AH243" s="2">
        <v>34651</v>
      </c>
      <c r="AI243" s="2">
        <v>33936</v>
      </c>
      <c r="AJ243" s="2">
        <v>33948</v>
      </c>
      <c r="AK243" s="2">
        <v>34350</v>
      </c>
      <c r="AL243" s="2">
        <v>34739</v>
      </c>
      <c r="AM243" s="2">
        <v>35074</v>
      </c>
      <c r="AN243" s="2">
        <v>35368</v>
      </c>
      <c r="AO243" s="2">
        <v>35591</v>
      </c>
      <c r="AP243" s="2">
        <v>35783</v>
      </c>
      <c r="AQ243" s="2">
        <v>35995</v>
      </c>
      <c r="AR243" s="2">
        <v>36227</v>
      </c>
      <c r="AS243" s="2">
        <v>36488</v>
      </c>
      <c r="AT243" s="2">
        <v>36816</v>
      </c>
      <c r="AU243" s="2">
        <v>37247</v>
      </c>
      <c r="AV243" s="2">
        <v>37781</v>
      </c>
      <c r="AW243" s="2">
        <v>37882</v>
      </c>
      <c r="AX243" s="2">
        <v>38033</v>
      </c>
      <c r="AY243" s="2">
        <v>38241</v>
      </c>
      <c r="AZ243" s="2">
        <v>38471</v>
      </c>
      <c r="BA243" s="2">
        <v>38737</v>
      </c>
      <c r="BB243" s="2">
        <v>38980</v>
      </c>
      <c r="BC243" s="2">
        <v>39195</v>
      </c>
      <c r="BD243" s="2">
        <v>39358</v>
      </c>
      <c r="BE243" s="2">
        <v>39478</v>
      </c>
      <c r="BF243" s="2">
        <v>39537</v>
      </c>
      <c r="BG243" s="2">
        <v>39550</v>
      </c>
      <c r="BH243" s="2">
        <v>39528</v>
      </c>
      <c r="BI243" s="2">
        <v>39486</v>
      </c>
      <c r="BJ243" s="2">
        <v>39433</v>
      </c>
      <c r="BK243" s="2">
        <v>39399</v>
      </c>
      <c r="BL243" s="2">
        <v>39394</v>
      </c>
      <c r="BM243" s="2">
        <v>39401</v>
      </c>
      <c r="BN243" s="2">
        <v>39460</v>
      </c>
      <c r="BO243" s="2">
        <v>39554</v>
      </c>
      <c r="BP243" s="2">
        <v>39691</v>
      </c>
      <c r="BQ243" s="2">
        <v>39839</v>
      </c>
      <c r="BR243" s="2">
        <v>40008</v>
      </c>
      <c r="BS243" s="2">
        <v>40197</v>
      </c>
      <c r="BT243" s="2">
        <v>40397</v>
      </c>
      <c r="BU243" s="2">
        <v>40612</v>
      </c>
      <c r="BV243" s="2">
        <v>40844</v>
      </c>
      <c r="BW243" s="2">
        <v>41088</v>
      </c>
      <c r="BX243" s="2">
        <v>41319</v>
      </c>
      <c r="BY243" s="2">
        <v>41558</v>
      </c>
      <c r="BZ243" s="2">
        <v>41784</v>
      </c>
      <c r="CA243" s="2">
        <v>42010</v>
      </c>
      <c r="CB243" s="2">
        <v>42219</v>
      </c>
      <c r="CC243" s="2">
        <v>42417</v>
      </c>
      <c r="CD243" s="2">
        <v>42585</v>
      </c>
    </row>
    <row r="244" spans="1:82" x14ac:dyDescent="0.25">
      <c r="A244" s="2" t="str">
        <f>"7 jaar"</f>
        <v>7 jaar</v>
      </c>
      <c r="B244" s="2">
        <v>33631</v>
      </c>
      <c r="C244" s="2">
        <v>32563</v>
      </c>
      <c r="D244" s="2">
        <v>32045</v>
      </c>
      <c r="E244" s="2">
        <v>32544</v>
      </c>
      <c r="F244" s="2">
        <v>32720</v>
      </c>
      <c r="G244" s="2">
        <v>33346</v>
      </c>
      <c r="H244" s="2">
        <v>33659</v>
      </c>
      <c r="I244" s="2">
        <v>34914</v>
      </c>
      <c r="J244" s="2">
        <v>35182</v>
      </c>
      <c r="K244" s="2">
        <v>35134</v>
      </c>
      <c r="L244" s="2">
        <v>34260</v>
      </c>
      <c r="M244" s="2">
        <v>32453</v>
      </c>
      <c r="N244" s="2">
        <v>32367</v>
      </c>
      <c r="O244" s="2">
        <v>32595</v>
      </c>
      <c r="P244" s="2">
        <v>32638</v>
      </c>
      <c r="Q244" s="2">
        <v>31900</v>
      </c>
      <c r="R244" s="2">
        <v>31796</v>
      </c>
      <c r="S244" s="2">
        <v>31870</v>
      </c>
      <c r="T244" s="2">
        <v>31293</v>
      </c>
      <c r="U244" s="2">
        <v>31115</v>
      </c>
      <c r="V244" s="2">
        <v>31615</v>
      </c>
      <c r="W244" s="2">
        <v>32792</v>
      </c>
      <c r="X244" s="2">
        <v>33288</v>
      </c>
      <c r="Y244" s="2">
        <v>34595</v>
      </c>
      <c r="Z244" s="2">
        <v>35154</v>
      </c>
      <c r="AA244" s="2">
        <v>36132</v>
      </c>
      <c r="AB244" s="2">
        <v>35980</v>
      </c>
      <c r="AC244" s="2">
        <v>36691</v>
      </c>
      <c r="AD244" s="2">
        <v>36239</v>
      </c>
      <c r="AE244" s="2">
        <v>36103</v>
      </c>
      <c r="AF244" s="2">
        <v>35568</v>
      </c>
      <c r="AG244" s="2">
        <v>35596</v>
      </c>
      <c r="AH244" s="2">
        <v>34754</v>
      </c>
      <c r="AI244" s="2">
        <v>34927</v>
      </c>
      <c r="AJ244" s="2">
        <v>34193</v>
      </c>
      <c r="AK244" s="2">
        <v>34199</v>
      </c>
      <c r="AL244" s="2">
        <v>34584</v>
      </c>
      <c r="AM244" s="2">
        <v>34978</v>
      </c>
      <c r="AN244" s="2">
        <v>35309</v>
      </c>
      <c r="AO244" s="2">
        <v>35604</v>
      </c>
      <c r="AP244" s="2">
        <v>35820</v>
      </c>
      <c r="AQ244" s="2">
        <v>36019</v>
      </c>
      <c r="AR244" s="2">
        <v>36231</v>
      </c>
      <c r="AS244" s="2">
        <v>36465</v>
      </c>
      <c r="AT244" s="2">
        <v>36729</v>
      </c>
      <c r="AU244" s="2">
        <v>37062</v>
      </c>
      <c r="AV244" s="2">
        <v>37490</v>
      </c>
      <c r="AW244" s="2">
        <v>38021</v>
      </c>
      <c r="AX244" s="2">
        <v>38126</v>
      </c>
      <c r="AY244" s="2">
        <v>38277</v>
      </c>
      <c r="AZ244" s="2">
        <v>38486</v>
      </c>
      <c r="BA244" s="2">
        <v>38719</v>
      </c>
      <c r="BB244" s="2">
        <v>38984</v>
      </c>
      <c r="BC244" s="2">
        <v>39230</v>
      </c>
      <c r="BD244" s="2">
        <v>39446</v>
      </c>
      <c r="BE244" s="2">
        <v>39608</v>
      </c>
      <c r="BF244" s="2">
        <v>39726</v>
      </c>
      <c r="BG244" s="2">
        <v>39789</v>
      </c>
      <c r="BH244" s="2">
        <v>39801</v>
      </c>
      <c r="BI244" s="2">
        <v>39781</v>
      </c>
      <c r="BJ244" s="2">
        <v>39736</v>
      </c>
      <c r="BK244" s="2">
        <v>39683</v>
      </c>
      <c r="BL244" s="2">
        <v>39650</v>
      </c>
      <c r="BM244" s="2">
        <v>39642</v>
      </c>
      <c r="BN244" s="2">
        <v>39651</v>
      </c>
      <c r="BO244" s="2">
        <v>39710</v>
      </c>
      <c r="BP244" s="2">
        <v>39806</v>
      </c>
      <c r="BQ244" s="2">
        <v>39943</v>
      </c>
      <c r="BR244" s="2">
        <v>40090</v>
      </c>
      <c r="BS244" s="2">
        <v>40258</v>
      </c>
      <c r="BT244" s="2">
        <v>40450</v>
      </c>
      <c r="BU244" s="2">
        <v>40648</v>
      </c>
      <c r="BV244" s="2">
        <v>40867</v>
      </c>
      <c r="BW244" s="2">
        <v>41098</v>
      </c>
      <c r="BX244" s="2">
        <v>41345</v>
      </c>
      <c r="BY244" s="2">
        <v>41577</v>
      </c>
      <c r="BZ244" s="2">
        <v>41815</v>
      </c>
      <c r="CA244" s="2">
        <v>42043</v>
      </c>
      <c r="CB244" s="2">
        <v>42273</v>
      </c>
      <c r="CC244" s="2">
        <v>42480</v>
      </c>
      <c r="CD244" s="2">
        <v>42679</v>
      </c>
    </row>
    <row r="245" spans="1:82" x14ac:dyDescent="0.25">
      <c r="A245" s="2" t="str">
        <f>"8 jaar"</f>
        <v>8 jaar</v>
      </c>
      <c r="B245" s="2">
        <v>34118</v>
      </c>
      <c r="C245" s="2">
        <v>33772</v>
      </c>
      <c r="D245" s="2">
        <v>32679</v>
      </c>
      <c r="E245" s="2">
        <v>32107</v>
      </c>
      <c r="F245" s="2">
        <v>32632</v>
      </c>
      <c r="G245" s="2">
        <v>32760</v>
      </c>
      <c r="H245" s="2">
        <v>33428</v>
      </c>
      <c r="I245" s="2">
        <v>33700</v>
      </c>
      <c r="J245" s="2">
        <v>34996</v>
      </c>
      <c r="K245" s="2">
        <v>35265</v>
      </c>
      <c r="L245" s="2">
        <v>35170</v>
      </c>
      <c r="M245" s="2">
        <v>34460</v>
      </c>
      <c r="N245" s="2">
        <v>32606</v>
      </c>
      <c r="O245" s="2">
        <v>32538</v>
      </c>
      <c r="P245" s="2">
        <v>32808</v>
      </c>
      <c r="Q245" s="2">
        <v>32878</v>
      </c>
      <c r="R245" s="2">
        <v>32141</v>
      </c>
      <c r="S245" s="2">
        <v>32035</v>
      </c>
      <c r="T245" s="2">
        <v>32128</v>
      </c>
      <c r="U245" s="2">
        <v>31538</v>
      </c>
      <c r="V245" s="2">
        <v>31461</v>
      </c>
      <c r="W245" s="2">
        <v>31845</v>
      </c>
      <c r="X245" s="2">
        <v>32967</v>
      </c>
      <c r="Y245" s="2">
        <v>33540</v>
      </c>
      <c r="Z245" s="2">
        <v>34781</v>
      </c>
      <c r="AA245" s="2">
        <v>35420</v>
      </c>
      <c r="AB245" s="2">
        <v>36470</v>
      </c>
      <c r="AC245" s="2">
        <v>36244</v>
      </c>
      <c r="AD245" s="2">
        <v>36977</v>
      </c>
      <c r="AE245" s="2">
        <v>36521</v>
      </c>
      <c r="AF245" s="2">
        <v>36399</v>
      </c>
      <c r="AG245" s="2">
        <v>35837</v>
      </c>
      <c r="AH245" s="2">
        <v>35858</v>
      </c>
      <c r="AI245" s="2">
        <v>35004</v>
      </c>
      <c r="AJ245" s="2">
        <v>35168</v>
      </c>
      <c r="AK245" s="2">
        <v>34424</v>
      </c>
      <c r="AL245" s="2">
        <v>34424</v>
      </c>
      <c r="AM245" s="2">
        <v>34805</v>
      </c>
      <c r="AN245" s="2">
        <v>35197</v>
      </c>
      <c r="AO245" s="2">
        <v>35526</v>
      </c>
      <c r="AP245" s="2">
        <v>35823</v>
      </c>
      <c r="AQ245" s="2">
        <v>36036</v>
      </c>
      <c r="AR245" s="2">
        <v>36239</v>
      </c>
      <c r="AS245" s="2">
        <v>36455</v>
      </c>
      <c r="AT245" s="2">
        <v>36686</v>
      </c>
      <c r="AU245" s="2">
        <v>36952</v>
      </c>
      <c r="AV245" s="2">
        <v>37287</v>
      </c>
      <c r="AW245" s="2">
        <v>37718</v>
      </c>
      <c r="AX245" s="2">
        <v>38249</v>
      </c>
      <c r="AY245" s="2">
        <v>38358</v>
      </c>
      <c r="AZ245" s="2">
        <v>38510</v>
      </c>
      <c r="BA245" s="2">
        <v>38719</v>
      </c>
      <c r="BB245" s="2">
        <v>38952</v>
      </c>
      <c r="BC245" s="2">
        <v>39215</v>
      </c>
      <c r="BD245" s="2">
        <v>39463</v>
      </c>
      <c r="BE245" s="2">
        <v>39678</v>
      </c>
      <c r="BF245" s="2">
        <v>39844</v>
      </c>
      <c r="BG245" s="2">
        <v>39961</v>
      </c>
      <c r="BH245" s="2">
        <v>40022</v>
      </c>
      <c r="BI245" s="2">
        <v>40033</v>
      </c>
      <c r="BJ245" s="2">
        <v>40013</v>
      </c>
      <c r="BK245" s="2">
        <v>39966</v>
      </c>
      <c r="BL245" s="2">
        <v>39912</v>
      </c>
      <c r="BM245" s="2">
        <v>39880</v>
      </c>
      <c r="BN245" s="2">
        <v>39869</v>
      </c>
      <c r="BO245" s="2">
        <v>39879</v>
      </c>
      <c r="BP245" s="2">
        <v>39938</v>
      </c>
      <c r="BQ245" s="2">
        <v>40032</v>
      </c>
      <c r="BR245" s="2">
        <v>40169</v>
      </c>
      <c r="BS245" s="2">
        <v>40319</v>
      </c>
      <c r="BT245" s="2">
        <v>40488</v>
      </c>
      <c r="BU245" s="2">
        <v>40678</v>
      </c>
      <c r="BV245" s="2">
        <v>40877</v>
      </c>
      <c r="BW245" s="2">
        <v>41098</v>
      </c>
      <c r="BX245" s="2">
        <v>41329</v>
      </c>
      <c r="BY245" s="2">
        <v>41576</v>
      </c>
      <c r="BZ245" s="2">
        <v>41811</v>
      </c>
      <c r="CA245" s="2">
        <v>42049</v>
      </c>
      <c r="CB245" s="2">
        <v>42275</v>
      </c>
      <c r="CC245" s="2">
        <v>42507</v>
      </c>
      <c r="CD245" s="2">
        <v>42714</v>
      </c>
    </row>
    <row r="246" spans="1:82" x14ac:dyDescent="0.25">
      <c r="A246" s="2" t="str">
        <f>"9 jaar"</f>
        <v>9 jaar</v>
      </c>
      <c r="B246" s="2">
        <v>35047</v>
      </c>
      <c r="C246" s="2">
        <v>34194</v>
      </c>
      <c r="D246" s="2">
        <v>33873</v>
      </c>
      <c r="E246" s="2">
        <v>32757</v>
      </c>
      <c r="F246" s="2">
        <v>32188</v>
      </c>
      <c r="G246" s="2">
        <v>32665</v>
      </c>
      <c r="H246" s="2">
        <v>32854</v>
      </c>
      <c r="I246" s="2">
        <v>33494</v>
      </c>
      <c r="J246" s="2">
        <v>33803</v>
      </c>
      <c r="K246" s="2">
        <v>35083</v>
      </c>
      <c r="L246" s="2">
        <v>35304</v>
      </c>
      <c r="M246" s="2">
        <v>35259</v>
      </c>
      <c r="N246" s="2">
        <v>34581</v>
      </c>
      <c r="O246" s="2">
        <v>32766</v>
      </c>
      <c r="P246" s="2">
        <v>32729</v>
      </c>
      <c r="Q246" s="2">
        <v>33010</v>
      </c>
      <c r="R246" s="2">
        <v>33081</v>
      </c>
      <c r="S246" s="2">
        <v>32354</v>
      </c>
      <c r="T246" s="2">
        <v>32276</v>
      </c>
      <c r="U246" s="2">
        <v>32411</v>
      </c>
      <c r="V246" s="2">
        <v>31885</v>
      </c>
      <c r="W246" s="2">
        <v>31678</v>
      </c>
      <c r="X246" s="2">
        <v>32016</v>
      </c>
      <c r="Y246" s="2">
        <v>33162</v>
      </c>
      <c r="Z246" s="2">
        <v>33757</v>
      </c>
      <c r="AA246" s="2">
        <v>35050</v>
      </c>
      <c r="AB246" s="2">
        <v>35751</v>
      </c>
      <c r="AC246" s="2">
        <v>36759</v>
      </c>
      <c r="AD246" s="2">
        <v>36542</v>
      </c>
      <c r="AE246" s="2">
        <v>37286</v>
      </c>
      <c r="AF246" s="2">
        <v>36823</v>
      </c>
      <c r="AG246" s="2">
        <v>36694</v>
      </c>
      <c r="AH246" s="2">
        <v>36122</v>
      </c>
      <c r="AI246" s="2">
        <v>36129</v>
      </c>
      <c r="AJ246" s="2">
        <v>35262</v>
      </c>
      <c r="AK246" s="2">
        <v>35417</v>
      </c>
      <c r="AL246" s="2">
        <v>34664</v>
      </c>
      <c r="AM246" s="2">
        <v>34665</v>
      </c>
      <c r="AN246" s="2">
        <v>35042</v>
      </c>
      <c r="AO246" s="2">
        <v>35434</v>
      </c>
      <c r="AP246" s="2">
        <v>35761</v>
      </c>
      <c r="AQ246" s="2">
        <v>36060</v>
      </c>
      <c r="AR246" s="2">
        <v>36271</v>
      </c>
      <c r="AS246" s="2">
        <v>36479</v>
      </c>
      <c r="AT246" s="2">
        <v>36697</v>
      </c>
      <c r="AU246" s="2">
        <v>36929</v>
      </c>
      <c r="AV246" s="2">
        <v>37197</v>
      </c>
      <c r="AW246" s="2">
        <v>37532</v>
      </c>
      <c r="AX246" s="2">
        <v>37967</v>
      </c>
      <c r="AY246" s="2">
        <v>38496</v>
      </c>
      <c r="AZ246" s="2">
        <v>38606</v>
      </c>
      <c r="BA246" s="2">
        <v>38758</v>
      </c>
      <c r="BB246" s="2">
        <v>38973</v>
      </c>
      <c r="BC246" s="2">
        <v>39201</v>
      </c>
      <c r="BD246" s="2">
        <v>39464</v>
      </c>
      <c r="BE246" s="2">
        <v>39711</v>
      </c>
      <c r="BF246" s="2">
        <v>39931</v>
      </c>
      <c r="BG246" s="2">
        <v>40097</v>
      </c>
      <c r="BH246" s="2">
        <v>40217</v>
      </c>
      <c r="BI246" s="2">
        <v>40279</v>
      </c>
      <c r="BJ246" s="2">
        <v>40285</v>
      </c>
      <c r="BK246" s="2">
        <v>40265</v>
      </c>
      <c r="BL246" s="2">
        <v>40218</v>
      </c>
      <c r="BM246" s="2">
        <v>40164</v>
      </c>
      <c r="BN246" s="2">
        <v>40130</v>
      </c>
      <c r="BO246" s="2">
        <v>40121</v>
      </c>
      <c r="BP246" s="2">
        <v>40130</v>
      </c>
      <c r="BQ246" s="2">
        <v>40188</v>
      </c>
      <c r="BR246" s="2">
        <v>40285</v>
      </c>
      <c r="BS246" s="2">
        <v>40422</v>
      </c>
      <c r="BT246" s="2">
        <v>40571</v>
      </c>
      <c r="BU246" s="2">
        <v>40739</v>
      </c>
      <c r="BV246" s="2">
        <v>40930</v>
      </c>
      <c r="BW246" s="2">
        <v>41129</v>
      </c>
      <c r="BX246" s="2">
        <v>41350</v>
      </c>
      <c r="BY246" s="2">
        <v>41582</v>
      </c>
      <c r="BZ246" s="2">
        <v>41828</v>
      </c>
      <c r="CA246" s="2">
        <v>42066</v>
      </c>
      <c r="CB246" s="2">
        <v>42304</v>
      </c>
      <c r="CC246" s="2">
        <v>42531</v>
      </c>
      <c r="CD246" s="2">
        <v>42762</v>
      </c>
    </row>
    <row r="247" spans="1:82" x14ac:dyDescent="0.25">
      <c r="A247" s="2" t="str">
        <f>"10 jaar"</f>
        <v>10 jaar</v>
      </c>
      <c r="B247" s="2">
        <v>35416</v>
      </c>
      <c r="C247" s="2">
        <v>35140</v>
      </c>
      <c r="D247" s="2">
        <v>34316</v>
      </c>
      <c r="E247" s="2">
        <v>33950</v>
      </c>
      <c r="F247" s="2">
        <v>32824</v>
      </c>
      <c r="G247" s="2">
        <v>32230</v>
      </c>
      <c r="H247" s="2">
        <v>32737</v>
      </c>
      <c r="I247" s="2">
        <v>32878</v>
      </c>
      <c r="J247" s="2">
        <v>33552</v>
      </c>
      <c r="K247" s="2">
        <v>33869</v>
      </c>
      <c r="L247" s="2">
        <v>35112</v>
      </c>
      <c r="M247" s="2">
        <v>35432</v>
      </c>
      <c r="N247" s="2">
        <v>35421</v>
      </c>
      <c r="O247" s="2">
        <v>34737</v>
      </c>
      <c r="P247" s="2">
        <v>32883</v>
      </c>
      <c r="Q247" s="2">
        <v>32954</v>
      </c>
      <c r="R247" s="2">
        <v>33229</v>
      </c>
      <c r="S247" s="2">
        <v>33352</v>
      </c>
      <c r="T247" s="2">
        <v>32617</v>
      </c>
      <c r="U247" s="2">
        <v>32537</v>
      </c>
      <c r="V247" s="2">
        <v>32724</v>
      </c>
      <c r="W247" s="2">
        <v>32119</v>
      </c>
      <c r="X247" s="2">
        <v>31843</v>
      </c>
      <c r="Y247" s="2">
        <v>32163</v>
      </c>
      <c r="Z247" s="2">
        <v>33369</v>
      </c>
      <c r="AA247" s="2">
        <v>34021</v>
      </c>
      <c r="AB247" s="2">
        <v>35338</v>
      </c>
      <c r="AC247" s="2">
        <v>36001</v>
      </c>
      <c r="AD247" s="2">
        <v>37022</v>
      </c>
      <c r="AE247" s="2">
        <v>36803</v>
      </c>
      <c r="AF247" s="2">
        <v>37553</v>
      </c>
      <c r="AG247" s="2">
        <v>37077</v>
      </c>
      <c r="AH247" s="2">
        <v>36931</v>
      </c>
      <c r="AI247" s="2">
        <v>36352</v>
      </c>
      <c r="AJ247" s="2">
        <v>36353</v>
      </c>
      <c r="AK247" s="2">
        <v>35464</v>
      </c>
      <c r="AL247" s="2">
        <v>35612</v>
      </c>
      <c r="AM247" s="2">
        <v>34855</v>
      </c>
      <c r="AN247" s="2">
        <v>34858</v>
      </c>
      <c r="AO247" s="2">
        <v>35231</v>
      </c>
      <c r="AP247" s="2">
        <v>35621</v>
      </c>
      <c r="AQ247" s="2">
        <v>35953</v>
      </c>
      <c r="AR247" s="2">
        <v>36252</v>
      </c>
      <c r="AS247" s="2">
        <v>36467</v>
      </c>
      <c r="AT247" s="2">
        <v>36676</v>
      </c>
      <c r="AU247" s="2">
        <v>36899</v>
      </c>
      <c r="AV247" s="2">
        <v>37131</v>
      </c>
      <c r="AW247" s="2">
        <v>37400</v>
      </c>
      <c r="AX247" s="2">
        <v>37735</v>
      </c>
      <c r="AY247" s="2">
        <v>38171</v>
      </c>
      <c r="AZ247" s="2">
        <v>38702</v>
      </c>
      <c r="BA247" s="2">
        <v>38813</v>
      </c>
      <c r="BB247" s="2">
        <v>38963</v>
      </c>
      <c r="BC247" s="2">
        <v>39179</v>
      </c>
      <c r="BD247" s="2">
        <v>39408</v>
      </c>
      <c r="BE247" s="2">
        <v>39670</v>
      </c>
      <c r="BF247" s="2">
        <v>39915</v>
      </c>
      <c r="BG247" s="2">
        <v>40140</v>
      </c>
      <c r="BH247" s="2">
        <v>40303</v>
      </c>
      <c r="BI247" s="2">
        <v>40426</v>
      </c>
      <c r="BJ247" s="2">
        <v>40486</v>
      </c>
      <c r="BK247" s="2">
        <v>40493</v>
      </c>
      <c r="BL247" s="2">
        <v>40471</v>
      </c>
      <c r="BM247" s="2">
        <v>40426</v>
      </c>
      <c r="BN247" s="2">
        <v>40368</v>
      </c>
      <c r="BO247" s="2">
        <v>40338</v>
      </c>
      <c r="BP247" s="2">
        <v>40323</v>
      </c>
      <c r="BQ247" s="2">
        <v>40334</v>
      </c>
      <c r="BR247" s="2">
        <v>40396</v>
      </c>
      <c r="BS247" s="2">
        <v>40491</v>
      </c>
      <c r="BT247" s="2">
        <v>40629</v>
      </c>
      <c r="BU247" s="2">
        <v>40777</v>
      </c>
      <c r="BV247" s="2">
        <v>40948</v>
      </c>
      <c r="BW247" s="2">
        <v>41140</v>
      </c>
      <c r="BX247" s="2">
        <v>41338</v>
      </c>
      <c r="BY247" s="2">
        <v>41557</v>
      </c>
      <c r="BZ247" s="2">
        <v>41787</v>
      </c>
      <c r="CA247" s="2">
        <v>42039</v>
      </c>
      <c r="CB247" s="2">
        <v>42275</v>
      </c>
      <c r="CC247" s="2">
        <v>42515</v>
      </c>
      <c r="CD247" s="2">
        <v>42746</v>
      </c>
    </row>
    <row r="248" spans="1:82" x14ac:dyDescent="0.25">
      <c r="A248" s="2" t="str">
        <f>"11 jaar"</f>
        <v>11 jaar</v>
      </c>
      <c r="B248" s="2">
        <v>35204</v>
      </c>
      <c r="C248" s="2">
        <v>35487</v>
      </c>
      <c r="D248" s="2">
        <v>35241</v>
      </c>
      <c r="E248" s="2">
        <v>34409</v>
      </c>
      <c r="F248" s="2">
        <v>34002</v>
      </c>
      <c r="G248" s="2">
        <v>32886</v>
      </c>
      <c r="H248" s="2">
        <v>32280</v>
      </c>
      <c r="I248" s="2">
        <v>32803</v>
      </c>
      <c r="J248" s="2">
        <v>32956</v>
      </c>
      <c r="K248" s="2">
        <v>33631</v>
      </c>
      <c r="L248" s="2">
        <v>33927</v>
      </c>
      <c r="M248" s="2">
        <v>35235</v>
      </c>
      <c r="N248" s="2">
        <v>35593</v>
      </c>
      <c r="O248" s="2">
        <v>35557</v>
      </c>
      <c r="P248" s="2">
        <v>34834</v>
      </c>
      <c r="Q248" s="2">
        <v>33076</v>
      </c>
      <c r="R248" s="2">
        <v>33146</v>
      </c>
      <c r="S248" s="2">
        <v>33406</v>
      </c>
      <c r="T248" s="2">
        <v>33576</v>
      </c>
      <c r="U248" s="2">
        <v>32874</v>
      </c>
      <c r="V248" s="2">
        <v>32821</v>
      </c>
      <c r="W248" s="2">
        <v>32940</v>
      </c>
      <c r="X248" s="2">
        <v>32301</v>
      </c>
      <c r="Y248" s="2">
        <v>32046</v>
      </c>
      <c r="Z248" s="2">
        <v>32337</v>
      </c>
      <c r="AA248" s="2">
        <v>33573</v>
      </c>
      <c r="AB248" s="2">
        <v>34223</v>
      </c>
      <c r="AC248" s="2">
        <v>35592</v>
      </c>
      <c r="AD248" s="2">
        <v>36223</v>
      </c>
      <c r="AE248" s="2">
        <v>37259</v>
      </c>
      <c r="AF248" s="2">
        <v>37035</v>
      </c>
      <c r="AG248" s="2">
        <v>37776</v>
      </c>
      <c r="AH248" s="2">
        <v>37296</v>
      </c>
      <c r="AI248" s="2">
        <v>37136</v>
      </c>
      <c r="AJ248" s="2">
        <v>36546</v>
      </c>
      <c r="AK248" s="2">
        <v>36539</v>
      </c>
      <c r="AL248" s="2">
        <v>35641</v>
      </c>
      <c r="AM248" s="2">
        <v>35786</v>
      </c>
      <c r="AN248" s="2">
        <v>35028</v>
      </c>
      <c r="AO248" s="2">
        <v>35033</v>
      </c>
      <c r="AP248" s="2">
        <v>35399</v>
      </c>
      <c r="AQ248" s="2">
        <v>35786</v>
      </c>
      <c r="AR248" s="2">
        <v>36122</v>
      </c>
      <c r="AS248" s="2">
        <v>36424</v>
      </c>
      <c r="AT248" s="2">
        <v>36644</v>
      </c>
      <c r="AU248" s="2">
        <v>36856</v>
      </c>
      <c r="AV248" s="2">
        <v>37077</v>
      </c>
      <c r="AW248" s="2">
        <v>37314</v>
      </c>
      <c r="AX248" s="2">
        <v>37579</v>
      </c>
      <c r="AY248" s="2">
        <v>37914</v>
      </c>
      <c r="AZ248" s="2">
        <v>38351</v>
      </c>
      <c r="BA248" s="2">
        <v>38880</v>
      </c>
      <c r="BB248" s="2">
        <v>38990</v>
      </c>
      <c r="BC248" s="2">
        <v>39137</v>
      </c>
      <c r="BD248" s="2">
        <v>39355</v>
      </c>
      <c r="BE248" s="2">
        <v>39588</v>
      </c>
      <c r="BF248" s="2">
        <v>39848</v>
      </c>
      <c r="BG248" s="2">
        <v>40094</v>
      </c>
      <c r="BH248" s="2">
        <v>40322</v>
      </c>
      <c r="BI248" s="2">
        <v>40482</v>
      </c>
      <c r="BJ248" s="2">
        <v>40611</v>
      </c>
      <c r="BK248" s="2">
        <v>40670</v>
      </c>
      <c r="BL248" s="2">
        <v>40677</v>
      </c>
      <c r="BM248" s="2">
        <v>40649</v>
      </c>
      <c r="BN248" s="2">
        <v>40605</v>
      </c>
      <c r="BO248" s="2">
        <v>40549</v>
      </c>
      <c r="BP248" s="2">
        <v>40520</v>
      </c>
      <c r="BQ248" s="2">
        <v>40503</v>
      </c>
      <c r="BR248" s="2">
        <v>40516</v>
      </c>
      <c r="BS248" s="2">
        <v>40576</v>
      </c>
      <c r="BT248" s="2">
        <v>40669</v>
      </c>
      <c r="BU248" s="2">
        <v>40807</v>
      </c>
      <c r="BV248" s="2">
        <v>40956</v>
      </c>
      <c r="BW248" s="2">
        <v>41129</v>
      </c>
      <c r="BX248" s="2">
        <v>41321</v>
      </c>
      <c r="BY248" s="2">
        <v>41519</v>
      </c>
      <c r="BZ248" s="2">
        <v>41738</v>
      </c>
      <c r="CA248" s="2">
        <v>41971</v>
      </c>
      <c r="CB248" s="2">
        <v>42223</v>
      </c>
      <c r="CC248" s="2">
        <v>42460</v>
      </c>
      <c r="CD248" s="2">
        <v>42698</v>
      </c>
    </row>
    <row r="249" spans="1:82" x14ac:dyDescent="0.25">
      <c r="A249" s="2" t="str">
        <f>"12 jaar"</f>
        <v>12 jaar</v>
      </c>
      <c r="B249" s="2">
        <v>35088</v>
      </c>
      <c r="C249" s="2">
        <v>35319</v>
      </c>
      <c r="D249" s="2">
        <v>35616</v>
      </c>
      <c r="E249" s="2">
        <v>35283</v>
      </c>
      <c r="F249" s="2">
        <v>34468</v>
      </c>
      <c r="G249" s="2">
        <v>34054</v>
      </c>
      <c r="H249" s="2">
        <v>32954</v>
      </c>
      <c r="I249" s="2">
        <v>32316</v>
      </c>
      <c r="J249" s="2">
        <v>32844</v>
      </c>
      <c r="K249" s="2">
        <v>33009</v>
      </c>
      <c r="L249" s="2">
        <v>33661</v>
      </c>
      <c r="M249" s="2">
        <v>34046</v>
      </c>
      <c r="N249" s="2">
        <v>35370</v>
      </c>
      <c r="O249" s="2">
        <v>35750</v>
      </c>
      <c r="P249" s="2">
        <v>35674</v>
      </c>
      <c r="Q249" s="2">
        <v>35057</v>
      </c>
      <c r="R249" s="2">
        <v>33286</v>
      </c>
      <c r="S249" s="2">
        <v>33424</v>
      </c>
      <c r="T249" s="2">
        <v>33601</v>
      </c>
      <c r="U249" s="2">
        <v>33802</v>
      </c>
      <c r="V249" s="2">
        <v>33089</v>
      </c>
      <c r="W249" s="2">
        <v>33011</v>
      </c>
      <c r="X249" s="2">
        <v>33080</v>
      </c>
      <c r="Y249" s="2">
        <v>32457</v>
      </c>
      <c r="Z249" s="2">
        <v>32202</v>
      </c>
      <c r="AA249" s="2">
        <v>32542</v>
      </c>
      <c r="AB249" s="2">
        <v>33787</v>
      </c>
      <c r="AC249" s="2">
        <v>34484</v>
      </c>
      <c r="AD249" s="2">
        <v>35794</v>
      </c>
      <c r="AE249" s="2">
        <v>36425</v>
      </c>
      <c r="AF249" s="2">
        <v>37470</v>
      </c>
      <c r="AG249" s="2">
        <v>37232</v>
      </c>
      <c r="AH249" s="2">
        <v>37976</v>
      </c>
      <c r="AI249" s="2">
        <v>37473</v>
      </c>
      <c r="AJ249" s="2">
        <v>37307</v>
      </c>
      <c r="AK249" s="2">
        <v>36711</v>
      </c>
      <c r="AL249" s="2">
        <v>36694</v>
      </c>
      <c r="AM249" s="2">
        <v>35795</v>
      </c>
      <c r="AN249" s="2">
        <v>35935</v>
      </c>
      <c r="AO249" s="2">
        <v>35178</v>
      </c>
      <c r="AP249" s="2">
        <v>35179</v>
      </c>
      <c r="AQ249" s="2">
        <v>35547</v>
      </c>
      <c r="AR249" s="2">
        <v>35937</v>
      </c>
      <c r="AS249" s="2">
        <v>36274</v>
      </c>
      <c r="AT249" s="2">
        <v>36574</v>
      </c>
      <c r="AU249" s="2">
        <v>36797</v>
      </c>
      <c r="AV249" s="2">
        <v>37008</v>
      </c>
      <c r="AW249" s="2">
        <v>37233</v>
      </c>
      <c r="AX249" s="2">
        <v>37471</v>
      </c>
      <c r="AY249" s="2">
        <v>37735</v>
      </c>
      <c r="AZ249" s="2">
        <v>38072</v>
      </c>
      <c r="BA249" s="2">
        <v>38509</v>
      </c>
      <c r="BB249" s="2">
        <v>39042</v>
      </c>
      <c r="BC249" s="2">
        <v>39150</v>
      </c>
      <c r="BD249" s="2">
        <v>39299</v>
      </c>
      <c r="BE249" s="2">
        <v>39514</v>
      </c>
      <c r="BF249" s="2">
        <v>39749</v>
      </c>
      <c r="BG249" s="2">
        <v>40008</v>
      </c>
      <c r="BH249" s="2">
        <v>40255</v>
      </c>
      <c r="BI249" s="2">
        <v>40484</v>
      </c>
      <c r="BJ249" s="2">
        <v>40642</v>
      </c>
      <c r="BK249" s="2">
        <v>40772</v>
      </c>
      <c r="BL249" s="2">
        <v>40830</v>
      </c>
      <c r="BM249" s="2">
        <v>40840</v>
      </c>
      <c r="BN249" s="2">
        <v>40807</v>
      </c>
      <c r="BO249" s="2">
        <v>40767</v>
      </c>
      <c r="BP249" s="2">
        <v>40710</v>
      </c>
      <c r="BQ249" s="2">
        <v>40683</v>
      </c>
      <c r="BR249" s="2">
        <v>40669</v>
      </c>
      <c r="BS249" s="2">
        <v>40681</v>
      </c>
      <c r="BT249" s="2">
        <v>40740</v>
      </c>
      <c r="BU249" s="2">
        <v>40832</v>
      </c>
      <c r="BV249" s="2">
        <v>40971</v>
      </c>
      <c r="BW249" s="2">
        <v>41119</v>
      </c>
      <c r="BX249" s="2">
        <v>41293</v>
      </c>
      <c r="BY249" s="2">
        <v>41484</v>
      </c>
      <c r="BZ249" s="2">
        <v>41684</v>
      </c>
      <c r="CA249" s="2">
        <v>41902</v>
      </c>
      <c r="CB249" s="2">
        <v>42134</v>
      </c>
      <c r="CC249" s="2">
        <v>42388</v>
      </c>
      <c r="CD249" s="2">
        <v>42626</v>
      </c>
    </row>
    <row r="250" spans="1:82" x14ac:dyDescent="0.25">
      <c r="A250" s="2" t="str">
        <f>"13 jaar"</f>
        <v>13 jaar</v>
      </c>
      <c r="B250" s="2">
        <v>34659</v>
      </c>
      <c r="C250" s="2">
        <v>35156</v>
      </c>
      <c r="D250" s="2">
        <v>35390</v>
      </c>
      <c r="E250" s="2">
        <v>35692</v>
      </c>
      <c r="F250" s="2">
        <v>35359</v>
      </c>
      <c r="G250" s="2">
        <v>34488</v>
      </c>
      <c r="H250" s="2">
        <v>34092</v>
      </c>
      <c r="I250" s="2">
        <v>32967</v>
      </c>
      <c r="J250" s="2">
        <v>32355</v>
      </c>
      <c r="K250" s="2">
        <v>32896</v>
      </c>
      <c r="L250" s="2">
        <v>33037</v>
      </c>
      <c r="M250" s="2">
        <v>33793</v>
      </c>
      <c r="N250" s="2">
        <v>34155</v>
      </c>
      <c r="O250" s="2">
        <v>35530</v>
      </c>
      <c r="P250" s="2">
        <v>35915</v>
      </c>
      <c r="Q250" s="2">
        <v>35906</v>
      </c>
      <c r="R250" s="2">
        <v>35231</v>
      </c>
      <c r="S250" s="2">
        <v>33486</v>
      </c>
      <c r="T250" s="2">
        <v>33623</v>
      </c>
      <c r="U250" s="2">
        <v>33767</v>
      </c>
      <c r="V250" s="2">
        <v>34057</v>
      </c>
      <c r="W250" s="2">
        <v>33282</v>
      </c>
      <c r="X250" s="2">
        <v>33119</v>
      </c>
      <c r="Y250" s="2">
        <v>33244</v>
      </c>
      <c r="Z250" s="2">
        <v>32634</v>
      </c>
      <c r="AA250" s="2">
        <v>32341</v>
      </c>
      <c r="AB250" s="2">
        <v>32782</v>
      </c>
      <c r="AC250" s="2">
        <v>34062</v>
      </c>
      <c r="AD250" s="2">
        <v>34712</v>
      </c>
      <c r="AE250" s="2">
        <v>36029</v>
      </c>
      <c r="AF250" s="2">
        <v>36657</v>
      </c>
      <c r="AG250" s="2">
        <v>37704</v>
      </c>
      <c r="AH250" s="2">
        <v>37450</v>
      </c>
      <c r="AI250" s="2">
        <v>38186</v>
      </c>
      <c r="AJ250" s="2">
        <v>37673</v>
      </c>
      <c r="AK250" s="2">
        <v>37500</v>
      </c>
      <c r="AL250" s="2">
        <v>36899</v>
      </c>
      <c r="AM250" s="2">
        <v>36885</v>
      </c>
      <c r="AN250" s="2">
        <v>35981</v>
      </c>
      <c r="AO250" s="2">
        <v>36114</v>
      </c>
      <c r="AP250" s="2">
        <v>35353</v>
      </c>
      <c r="AQ250" s="2">
        <v>35354</v>
      </c>
      <c r="AR250" s="2">
        <v>35721</v>
      </c>
      <c r="AS250" s="2">
        <v>36117</v>
      </c>
      <c r="AT250" s="2">
        <v>36456</v>
      </c>
      <c r="AU250" s="2">
        <v>36755</v>
      </c>
      <c r="AV250" s="2">
        <v>36979</v>
      </c>
      <c r="AW250" s="2">
        <v>37191</v>
      </c>
      <c r="AX250" s="2">
        <v>37415</v>
      </c>
      <c r="AY250" s="2">
        <v>37652</v>
      </c>
      <c r="AZ250" s="2">
        <v>37917</v>
      </c>
      <c r="BA250" s="2">
        <v>38258</v>
      </c>
      <c r="BB250" s="2">
        <v>38695</v>
      </c>
      <c r="BC250" s="2">
        <v>39230</v>
      </c>
      <c r="BD250" s="2">
        <v>39339</v>
      </c>
      <c r="BE250" s="2">
        <v>39488</v>
      </c>
      <c r="BF250" s="2">
        <v>39703</v>
      </c>
      <c r="BG250" s="2">
        <v>39932</v>
      </c>
      <c r="BH250" s="2">
        <v>40194</v>
      </c>
      <c r="BI250" s="2">
        <v>40442</v>
      </c>
      <c r="BJ250" s="2">
        <v>40672</v>
      </c>
      <c r="BK250" s="2">
        <v>40832</v>
      </c>
      <c r="BL250" s="2">
        <v>40962</v>
      </c>
      <c r="BM250" s="2">
        <v>41020</v>
      </c>
      <c r="BN250" s="2">
        <v>41026</v>
      </c>
      <c r="BO250" s="2">
        <v>40998</v>
      </c>
      <c r="BP250" s="2">
        <v>40960</v>
      </c>
      <c r="BQ250" s="2">
        <v>40904</v>
      </c>
      <c r="BR250" s="2">
        <v>40878</v>
      </c>
      <c r="BS250" s="2">
        <v>40864</v>
      </c>
      <c r="BT250" s="2">
        <v>40875</v>
      </c>
      <c r="BU250" s="2">
        <v>40935</v>
      </c>
      <c r="BV250" s="2">
        <v>41024</v>
      </c>
      <c r="BW250" s="2">
        <v>41160</v>
      </c>
      <c r="BX250" s="2">
        <v>41309</v>
      </c>
      <c r="BY250" s="2">
        <v>41481</v>
      </c>
      <c r="BZ250" s="2">
        <v>41672</v>
      </c>
      <c r="CA250" s="2">
        <v>41872</v>
      </c>
      <c r="CB250" s="2">
        <v>42095</v>
      </c>
      <c r="CC250" s="2">
        <v>42325</v>
      </c>
      <c r="CD250" s="2">
        <v>42584</v>
      </c>
    </row>
    <row r="251" spans="1:82" x14ac:dyDescent="0.25">
      <c r="A251" s="2" t="str">
        <f>"14 jaar"</f>
        <v>14 jaar</v>
      </c>
      <c r="B251" s="2">
        <v>33638</v>
      </c>
      <c r="C251" s="2">
        <v>34738</v>
      </c>
      <c r="D251" s="2">
        <v>35225</v>
      </c>
      <c r="E251" s="2">
        <v>35455</v>
      </c>
      <c r="F251" s="2">
        <v>35738</v>
      </c>
      <c r="G251" s="2">
        <v>35394</v>
      </c>
      <c r="H251" s="2">
        <v>34495</v>
      </c>
      <c r="I251" s="2">
        <v>34123</v>
      </c>
      <c r="J251" s="2">
        <v>32991</v>
      </c>
      <c r="K251" s="2">
        <v>32428</v>
      </c>
      <c r="L251" s="2">
        <v>32947</v>
      </c>
      <c r="M251" s="2">
        <v>33164</v>
      </c>
      <c r="N251" s="2">
        <v>33934</v>
      </c>
      <c r="O251" s="2">
        <v>34298</v>
      </c>
      <c r="P251" s="2">
        <v>35632</v>
      </c>
      <c r="Q251" s="2">
        <v>36100</v>
      </c>
      <c r="R251" s="2">
        <v>36077</v>
      </c>
      <c r="S251" s="2">
        <v>35387</v>
      </c>
      <c r="T251" s="2">
        <v>33692</v>
      </c>
      <c r="U251" s="2">
        <v>33822</v>
      </c>
      <c r="V251" s="2">
        <v>34013</v>
      </c>
      <c r="W251" s="2">
        <v>34247</v>
      </c>
      <c r="X251" s="2">
        <v>33409</v>
      </c>
      <c r="Y251" s="2">
        <v>33305</v>
      </c>
      <c r="Z251" s="2">
        <v>33432</v>
      </c>
      <c r="AA251" s="2">
        <v>32852</v>
      </c>
      <c r="AB251" s="2">
        <v>32586</v>
      </c>
      <c r="AC251" s="2">
        <v>32998</v>
      </c>
      <c r="AD251" s="2">
        <v>34283</v>
      </c>
      <c r="AE251" s="2">
        <v>34927</v>
      </c>
      <c r="AF251" s="2">
        <v>36253</v>
      </c>
      <c r="AG251" s="2">
        <v>36869</v>
      </c>
      <c r="AH251" s="2">
        <v>37903</v>
      </c>
      <c r="AI251" s="2">
        <v>37644</v>
      </c>
      <c r="AJ251" s="2">
        <v>38371</v>
      </c>
      <c r="AK251" s="2">
        <v>37844</v>
      </c>
      <c r="AL251" s="2">
        <v>37664</v>
      </c>
      <c r="AM251" s="2">
        <v>37062</v>
      </c>
      <c r="AN251" s="2">
        <v>37037</v>
      </c>
      <c r="AO251" s="2">
        <v>36135</v>
      </c>
      <c r="AP251" s="2">
        <v>36262</v>
      </c>
      <c r="AQ251" s="2">
        <v>35501</v>
      </c>
      <c r="AR251" s="2">
        <v>35505</v>
      </c>
      <c r="AS251" s="2">
        <v>35876</v>
      </c>
      <c r="AT251" s="2">
        <v>36274</v>
      </c>
      <c r="AU251" s="2">
        <v>36614</v>
      </c>
      <c r="AV251" s="2">
        <v>36914</v>
      </c>
      <c r="AW251" s="2">
        <v>37138</v>
      </c>
      <c r="AX251" s="2">
        <v>37350</v>
      </c>
      <c r="AY251" s="2">
        <v>37570</v>
      </c>
      <c r="AZ251" s="2">
        <v>37808</v>
      </c>
      <c r="BA251" s="2">
        <v>38077</v>
      </c>
      <c r="BB251" s="2">
        <v>38416</v>
      </c>
      <c r="BC251" s="2">
        <v>38854</v>
      </c>
      <c r="BD251" s="2">
        <v>39393</v>
      </c>
      <c r="BE251" s="2">
        <v>39504</v>
      </c>
      <c r="BF251" s="2">
        <v>39653</v>
      </c>
      <c r="BG251" s="2">
        <v>39874</v>
      </c>
      <c r="BH251" s="2">
        <v>40100</v>
      </c>
      <c r="BI251" s="2">
        <v>40361</v>
      </c>
      <c r="BJ251" s="2">
        <v>40607</v>
      </c>
      <c r="BK251" s="2">
        <v>40839</v>
      </c>
      <c r="BL251" s="2">
        <v>40998</v>
      </c>
      <c r="BM251" s="2">
        <v>41130</v>
      </c>
      <c r="BN251" s="2">
        <v>41187</v>
      </c>
      <c r="BO251" s="2">
        <v>41190</v>
      </c>
      <c r="BP251" s="2">
        <v>41161</v>
      </c>
      <c r="BQ251" s="2">
        <v>41124</v>
      </c>
      <c r="BR251" s="2">
        <v>41067</v>
      </c>
      <c r="BS251" s="2">
        <v>41042</v>
      </c>
      <c r="BT251" s="2">
        <v>41027</v>
      </c>
      <c r="BU251" s="2">
        <v>41037</v>
      </c>
      <c r="BV251" s="2">
        <v>41102</v>
      </c>
      <c r="BW251" s="2">
        <v>41188</v>
      </c>
      <c r="BX251" s="2">
        <v>41325</v>
      </c>
      <c r="BY251" s="2">
        <v>41474</v>
      </c>
      <c r="BZ251" s="2">
        <v>41650</v>
      </c>
      <c r="CA251" s="2">
        <v>41840</v>
      </c>
      <c r="CB251" s="2">
        <v>42041</v>
      </c>
      <c r="CC251" s="2">
        <v>42262</v>
      </c>
      <c r="CD251" s="2">
        <v>42491</v>
      </c>
    </row>
    <row r="252" spans="1:82" x14ac:dyDescent="0.25">
      <c r="A252" s="2" t="str">
        <f>"15 jaar"</f>
        <v>15 jaar</v>
      </c>
      <c r="B252" s="2">
        <v>32746</v>
      </c>
      <c r="C252" s="2">
        <v>33692</v>
      </c>
      <c r="D252" s="2">
        <v>34793</v>
      </c>
      <c r="E252" s="2">
        <v>35291</v>
      </c>
      <c r="F252" s="2">
        <v>35517</v>
      </c>
      <c r="G252" s="2">
        <v>35820</v>
      </c>
      <c r="H252" s="2">
        <v>35445</v>
      </c>
      <c r="I252" s="2">
        <v>34534</v>
      </c>
      <c r="J252" s="2">
        <v>34166</v>
      </c>
      <c r="K252" s="2">
        <v>33044</v>
      </c>
      <c r="L252" s="2">
        <v>32445</v>
      </c>
      <c r="M252" s="2">
        <v>33032</v>
      </c>
      <c r="N252" s="2">
        <v>33314</v>
      </c>
      <c r="O252" s="2">
        <v>34070</v>
      </c>
      <c r="P252" s="2">
        <v>34408</v>
      </c>
      <c r="Q252" s="2">
        <v>35824</v>
      </c>
      <c r="R252" s="2">
        <v>36203</v>
      </c>
      <c r="S252" s="2">
        <v>36306</v>
      </c>
      <c r="T252" s="2">
        <v>35545</v>
      </c>
      <c r="U252" s="2">
        <v>33870</v>
      </c>
      <c r="V252" s="2">
        <v>34058</v>
      </c>
      <c r="W252" s="2">
        <v>34246</v>
      </c>
      <c r="X252" s="2">
        <v>34372</v>
      </c>
      <c r="Y252" s="2">
        <v>33523</v>
      </c>
      <c r="Z252" s="2">
        <v>33501</v>
      </c>
      <c r="AA252" s="2">
        <v>33628</v>
      </c>
      <c r="AB252" s="2">
        <v>32997</v>
      </c>
      <c r="AC252" s="2">
        <v>32795</v>
      </c>
      <c r="AD252" s="2">
        <v>33195</v>
      </c>
      <c r="AE252" s="2">
        <v>34482</v>
      </c>
      <c r="AF252" s="2">
        <v>35125</v>
      </c>
      <c r="AG252" s="2">
        <v>36451</v>
      </c>
      <c r="AH252" s="2">
        <v>37050</v>
      </c>
      <c r="AI252" s="2">
        <v>38082</v>
      </c>
      <c r="AJ252" s="2">
        <v>37812</v>
      </c>
      <c r="AK252" s="2">
        <v>38532</v>
      </c>
      <c r="AL252" s="2">
        <v>38004</v>
      </c>
      <c r="AM252" s="2">
        <v>37823</v>
      </c>
      <c r="AN252" s="2">
        <v>37217</v>
      </c>
      <c r="AO252" s="2">
        <v>37191</v>
      </c>
      <c r="AP252" s="2">
        <v>36280</v>
      </c>
      <c r="AQ252" s="2">
        <v>36407</v>
      </c>
      <c r="AR252" s="2">
        <v>35655</v>
      </c>
      <c r="AS252" s="2">
        <v>35655</v>
      </c>
      <c r="AT252" s="2">
        <v>36027</v>
      </c>
      <c r="AU252" s="2">
        <v>36428</v>
      </c>
      <c r="AV252" s="2">
        <v>36766</v>
      </c>
      <c r="AW252" s="2">
        <v>37066</v>
      </c>
      <c r="AX252" s="2">
        <v>37291</v>
      </c>
      <c r="AY252" s="2">
        <v>37501</v>
      </c>
      <c r="AZ252" s="2">
        <v>37719</v>
      </c>
      <c r="BA252" s="2">
        <v>37962</v>
      </c>
      <c r="BB252" s="2">
        <v>38236</v>
      </c>
      <c r="BC252" s="2">
        <v>38569</v>
      </c>
      <c r="BD252" s="2">
        <v>39009</v>
      </c>
      <c r="BE252" s="2">
        <v>39545</v>
      </c>
      <c r="BF252" s="2">
        <v>39659</v>
      </c>
      <c r="BG252" s="2">
        <v>39809</v>
      </c>
      <c r="BH252" s="2">
        <v>40031</v>
      </c>
      <c r="BI252" s="2">
        <v>40258</v>
      </c>
      <c r="BJ252" s="2">
        <v>40519</v>
      </c>
      <c r="BK252" s="2">
        <v>40765</v>
      </c>
      <c r="BL252" s="2">
        <v>40997</v>
      </c>
      <c r="BM252" s="2">
        <v>41158</v>
      </c>
      <c r="BN252" s="2">
        <v>41292</v>
      </c>
      <c r="BO252" s="2">
        <v>41345</v>
      </c>
      <c r="BP252" s="2">
        <v>41349</v>
      </c>
      <c r="BQ252" s="2">
        <v>41318</v>
      </c>
      <c r="BR252" s="2">
        <v>41283</v>
      </c>
      <c r="BS252" s="2">
        <v>41223</v>
      </c>
      <c r="BT252" s="2">
        <v>41198</v>
      </c>
      <c r="BU252" s="2">
        <v>41182</v>
      </c>
      <c r="BV252" s="2">
        <v>41195</v>
      </c>
      <c r="BW252" s="2">
        <v>41262</v>
      </c>
      <c r="BX252" s="2">
        <v>41344</v>
      </c>
      <c r="BY252" s="2">
        <v>41481</v>
      </c>
      <c r="BZ252" s="2">
        <v>41631</v>
      </c>
      <c r="CA252" s="2">
        <v>41807</v>
      </c>
      <c r="CB252" s="2">
        <v>42001</v>
      </c>
      <c r="CC252" s="2">
        <v>42200</v>
      </c>
      <c r="CD252" s="2">
        <v>42424</v>
      </c>
    </row>
    <row r="253" spans="1:82" x14ac:dyDescent="0.25">
      <c r="A253" s="2" t="str">
        <f>"16 jaar"</f>
        <v>16 jaar</v>
      </c>
      <c r="B253" s="2">
        <v>34444</v>
      </c>
      <c r="C253" s="2">
        <v>32826</v>
      </c>
      <c r="D253" s="2">
        <v>33771</v>
      </c>
      <c r="E253" s="2">
        <v>34901</v>
      </c>
      <c r="F253" s="2">
        <v>35387</v>
      </c>
      <c r="G253" s="2">
        <v>35545</v>
      </c>
      <c r="H253" s="2">
        <v>35881</v>
      </c>
      <c r="I253" s="2">
        <v>35501</v>
      </c>
      <c r="J253" s="2">
        <v>34581</v>
      </c>
      <c r="K253" s="2">
        <v>34224</v>
      </c>
      <c r="L253" s="2">
        <v>33079</v>
      </c>
      <c r="M253" s="2">
        <v>32575</v>
      </c>
      <c r="N253" s="2">
        <v>33216</v>
      </c>
      <c r="O253" s="2">
        <v>33451</v>
      </c>
      <c r="P253" s="2">
        <v>34228</v>
      </c>
      <c r="Q253" s="2">
        <v>34579</v>
      </c>
      <c r="R253" s="2">
        <v>35983</v>
      </c>
      <c r="S253" s="2">
        <v>36401</v>
      </c>
      <c r="T253" s="2">
        <v>36505</v>
      </c>
      <c r="U253" s="2">
        <v>35721</v>
      </c>
      <c r="V253" s="2">
        <v>34121</v>
      </c>
      <c r="W253" s="2">
        <v>34267</v>
      </c>
      <c r="X253" s="2">
        <v>34408</v>
      </c>
      <c r="Y253" s="2">
        <v>34552</v>
      </c>
      <c r="Z253" s="2">
        <v>33725</v>
      </c>
      <c r="AA253" s="2">
        <v>33656</v>
      </c>
      <c r="AB253" s="2">
        <v>33841</v>
      </c>
      <c r="AC253" s="2">
        <v>33222</v>
      </c>
      <c r="AD253" s="2">
        <v>32988</v>
      </c>
      <c r="AE253" s="2">
        <v>33385</v>
      </c>
      <c r="AF253" s="2">
        <v>34679</v>
      </c>
      <c r="AG253" s="2">
        <v>35305</v>
      </c>
      <c r="AH253" s="2">
        <v>36624</v>
      </c>
      <c r="AI253" s="2">
        <v>37210</v>
      </c>
      <c r="AJ253" s="2">
        <v>38244</v>
      </c>
      <c r="AK253" s="2">
        <v>37956</v>
      </c>
      <c r="AL253" s="2">
        <v>38669</v>
      </c>
      <c r="AM253" s="2">
        <v>38144</v>
      </c>
      <c r="AN253" s="2">
        <v>37956</v>
      </c>
      <c r="AO253" s="2">
        <v>37348</v>
      </c>
      <c r="AP253" s="2">
        <v>37317</v>
      </c>
      <c r="AQ253" s="2">
        <v>36407</v>
      </c>
      <c r="AR253" s="2">
        <v>36540</v>
      </c>
      <c r="AS253" s="2">
        <v>35784</v>
      </c>
      <c r="AT253" s="2">
        <v>35788</v>
      </c>
      <c r="AU253" s="2">
        <v>36163</v>
      </c>
      <c r="AV253" s="2">
        <v>36560</v>
      </c>
      <c r="AW253" s="2">
        <v>36899</v>
      </c>
      <c r="AX253" s="2">
        <v>37195</v>
      </c>
      <c r="AY253" s="2">
        <v>37424</v>
      </c>
      <c r="AZ253" s="2">
        <v>37633</v>
      </c>
      <c r="BA253" s="2">
        <v>37853</v>
      </c>
      <c r="BB253" s="2">
        <v>38093</v>
      </c>
      <c r="BC253" s="2">
        <v>38369</v>
      </c>
      <c r="BD253" s="2">
        <v>38704</v>
      </c>
      <c r="BE253" s="2">
        <v>39141</v>
      </c>
      <c r="BF253" s="2">
        <v>39676</v>
      </c>
      <c r="BG253" s="2">
        <v>39793</v>
      </c>
      <c r="BH253" s="2">
        <v>39944</v>
      </c>
      <c r="BI253" s="2">
        <v>40164</v>
      </c>
      <c r="BJ253" s="2">
        <v>40396</v>
      </c>
      <c r="BK253" s="2">
        <v>40658</v>
      </c>
      <c r="BL253" s="2">
        <v>40903</v>
      </c>
      <c r="BM253" s="2">
        <v>41136</v>
      </c>
      <c r="BN253" s="2">
        <v>41297</v>
      </c>
      <c r="BO253" s="2">
        <v>41429</v>
      </c>
      <c r="BP253" s="2">
        <v>41481</v>
      </c>
      <c r="BQ253" s="2">
        <v>41483</v>
      </c>
      <c r="BR253" s="2">
        <v>41452</v>
      </c>
      <c r="BS253" s="2">
        <v>41419</v>
      </c>
      <c r="BT253" s="2">
        <v>41356</v>
      </c>
      <c r="BU253" s="2">
        <v>41331</v>
      </c>
      <c r="BV253" s="2">
        <v>41317</v>
      </c>
      <c r="BW253" s="2">
        <v>41325</v>
      </c>
      <c r="BX253" s="2">
        <v>41397</v>
      </c>
      <c r="BY253" s="2">
        <v>41482</v>
      </c>
      <c r="BZ253" s="2">
        <v>41619</v>
      </c>
      <c r="CA253" s="2">
        <v>41764</v>
      </c>
      <c r="CB253" s="2">
        <v>41936</v>
      </c>
      <c r="CC253" s="2">
        <v>42131</v>
      </c>
      <c r="CD253" s="2">
        <v>42335</v>
      </c>
    </row>
    <row r="254" spans="1:82" x14ac:dyDescent="0.25">
      <c r="A254" s="2" t="str">
        <f>"17 jaar"</f>
        <v>17 jaar</v>
      </c>
      <c r="B254" s="2">
        <v>35702</v>
      </c>
      <c r="C254" s="2">
        <v>34510</v>
      </c>
      <c r="D254" s="2">
        <v>32982</v>
      </c>
      <c r="E254" s="2">
        <v>33872</v>
      </c>
      <c r="F254" s="2">
        <v>35015</v>
      </c>
      <c r="G254" s="2">
        <v>35439</v>
      </c>
      <c r="H254" s="2">
        <v>35683</v>
      </c>
      <c r="I254" s="2">
        <v>35972</v>
      </c>
      <c r="J254" s="2">
        <v>35641</v>
      </c>
      <c r="K254" s="2">
        <v>34661</v>
      </c>
      <c r="L254" s="2">
        <v>34358</v>
      </c>
      <c r="M254" s="2">
        <v>33248</v>
      </c>
      <c r="N254" s="2">
        <v>32819</v>
      </c>
      <c r="O254" s="2">
        <v>33455</v>
      </c>
      <c r="P254" s="2">
        <v>33631</v>
      </c>
      <c r="Q254" s="2">
        <v>34484</v>
      </c>
      <c r="R254" s="2">
        <v>34824</v>
      </c>
      <c r="S254" s="2">
        <v>36213</v>
      </c>
      <c r="T254" s="2">
        <v>36614</v>
      </c>
      <c r="U254" s="2">
        <v>36717</v>
      </c>
      <c r="V254" s="2">
        <v>36030</v>
      </c>
      <c r="W254" s="2">
        <v>34357</v>
      </c>
      <c r="X254" s="2">
        <v>34437</v>
      </c>
      <c r="Y254" s="2">
        <v>34604</v>
      </c>
      <c r="Z254" s="2">
        <v>34699</v>
      </c>
      <c r="AA254" s="2">
        <v>33951</v>
      </c>
      <c r="AB254" s="2">
        <v>33859</v>
      </c>
      <c r="AC254" s="2">
        <v>34092</v>
      </c>
      <c r="AD254" s="2">
        <v>33454</v>
      </c>
      <c r="AE254" s="2">
        <v>33228</v>
      </c>
      <c r="AF254" s="2">
        <v>33621</v>
      </c>
      <c r="AG254" s="2">
        <v>34911</v>
      </c>
      <c r="AH254" s="2">
        <v>35516</v>
      </c>
      <c r="AI254" s="2">
        <v>36824</v>
      </c>
      <c r="AJ254" s="2">
        <v>37406</v>
      </c>
      <c r="AK254" s="2">
        <v>38420</v>
      </c>
      <c r="AL254" s="2">
        <v>38125</v>
      </c>
      <c r="AM254" s="2">
        <v>38840</v>
      </c>
      <c r="AN254" s="2">
        <v>38305</v>
      </c>
      <c r="AO254" s="2">
        <v>38120</v>
      </c>
      <c r="AP254" s="2">
        <v>37513</v>
      </c>
      <c r="AQ254" s="2">
        <v>37478</v>
      </c>
      <c r="AR254" s="2">
        <v>36577</v>
      </c>
      <c r="AS254" s="2">
        <v>36703</v>
      </c>
      <c r="AT254" s="2">
        <v>35947</v>
      </c>
      <c r="AU254" s="2">
        <v>35959</v>
      </c>
      <c r="AV254" s="2">
        <v>36330</v>
      </c>
      <c r="AW254" s="2">
        <v>36724</v>
      </c>
      <c r="AX254" s="2">
        <v>37062</v>
      </c>
      <c r="AY254" s="2">
        <v>37355</v>
      </c>
      <c r="AZ254" s="2">
        <v>37585</v>
      </c>
      <c r="BA254" s="2">
        <v>37791</v>
      </c>
      <c r="BB254" s="2">
        <v>38008</v>
      </c>
      <c r="BC254" s="2">
        <v>38251</v>
      </c>
      <c r="BD254" s="2">
        <v>38527</v>
      </c>
      <c r="BE254" s="2">
        <v>38865</v>
      </c>
      <c r="BF254" s="2">
        <v>39304</v>
      </c>
      <c r="BG254" s="2">
        <v>39842</v>
      </c>
      <c r="BH254" s="2">
        <v>39954</v>
      </c>
      <c r="BI254" s="2">
        <v>40112</v>
      </c>
      <c r="BJ254" s="2">
        <v>40327</v>
      </c>
      <c r="BK254" s="2">
        <v>40560</v>
      </c>
      <c r="BL254" s="2">
        <v>40820</v>
      </c>
      <c r="BM254" s="2">
        <v>41069</v>
      </c>
      <c r="BN254" s="2">
        <v>41300</v>
      </c>
      <c r="BO254" s="2">
        <v>41460</v>
      </c>
      <c r="BP254" s="2">
        <v>41592</v>
      </c>
      <c r="BQ254" s="2">
        <v>41647</v>
      </c>
      <c r="BR254" s="2">
        <v>41652</v>
      </c>
      <c r="BS254" s="2">
        <v>41616</v>
      </c>
      <c r="BT254" s="2">
        <v>41585</v>
      </c>
      <c r="BU254" s="2">
        <v>41520</v>
      </c>
      <c r="BV254" s="2">
        <v>41497</v>
      </c>
      <c r="BW254" s="2">
        <v>41484</v>
      </c>
      <c r="BX254" s="2">
        <v>41492</v>
      </c>
      <c r="BY254" s="2">
        <v>41570</v>
      </c>
      <c r="BZ254" s="2">
        <v>41645</v>
      </c>
      <c r="CA254" s="2">
        <v>41786</v>
      </c>
      <c r="CB254" s="2">
        <v>41929</v>
      </c>
      <c r="CC254" s="2">
        <v>42103</v>
      </c>
      <c r="CD254" s="2">
        <v>42296</v>
      </c>
    </row>
    <row r="255" spans="1:82" x14ac:dyDescent="0.25">
      <c r="A255" s="2" t="str">
        <f>"18 jaar"</f>
        <v>18 jaar</v>
      </c>
      <c r="B255" s="2">
        <v>37668</v>
      </c>
      <c r="C255" s="2">
        <v>35875</v>
      </c>
      <c r="D255" s="2">
        <v>34715</v>
      </c>
      <c r="E255" s="2">
        <v>33164</v>
      </c>
      <c r="F255" s="2">
        <v>34134</v>
      </c>
      <c r="G255" s="2">
        <v>35220</v>
      </c>
      <c r="H255" s="2">
        <v>35674</v>
      </c>
      <c r="I255" s="2">
        <v>35793</v>
      </c>
      <c r="J255" s="2">
        <v>36101</v>
      </c>
      <c r="K255" s="2">
        <v>35826</v>
      </c>
      <c r="L255" s="2">
        <v>34879</v>
      </c>
      <c r="M255" s="2">
        <v>34562</v>
      </c>
      <c r="N255" s="2">
        <v>33513</v>
      </c>
      <c r="O255" s="2">
        <v>33153</v>
      </c>
      <c r="P255" s="2">
        <v>33668</v>
      </c>
      <c r="Q255" s="2">
        <v>33920</v>
      </c>
      <c r="R255" s="2">
        <v>34796</v>
      </c>
      <c r="S255" s="2">
        <v>35121</v>
      </c>
      <c r="T255" s="2">
        <v>36452</v>
      </c>
      <c r="U255" s="2">
        <v>36900</v>
      </c>
      <c r="V255" s="2">
        <v>37027</v>
      </c>
      <c r="W255" s="2">
        <v>36288</v>
      </c>
      <c r="X255" s="2">
        <v>34561</v>
      </c>
      <c r="Y255" s="2">
        <v>34669</v>
      </c>
      <c r="Z255" s="2">
        <v>34816</v>
      </c>
      <c r="AA255" s="2">
        <v>35038</v>
      </c>
      <c r="AB255" s="2">
        <v>34220</v>
      </c>
      <c r="AC255" s="2">
        <v>34135</v>
      </c>
      <c r="AD255" s="2">
        <v>34414</v>
      </c>
      <c r="AE255" s="2">
        <v>33786</v>
      </c>
      <c r="AF255" s="2">
        <v>33566</v>
      </c>
      <c r="AG255" s="2">
        <v>33942</v>
      </c>
      <c r="AH255" s="2">
        <v>35222</v>
      </c>
      <c r="AI255" s="2">
        <v>35813</v>
      </c>
      <c r="AJ255" s="2">
        <v>37109</v>
      </c>
      <c r="AK255" s="2">
        <v>37680</v>
      </c>
      <c r="AL255" s="2">
        <v>38679</v>
      </c>
      <c r="AM255" s="2">
        <v>38377</v>
      </c>
      <c r="AN255" s="2">
        <v>39094</v>
      </c>
      <c r="AO255" s="2">
        <v>38557</v>
      </c>
      <c r="AP255" s="2">
        <v>38368</v>
      </c>
      <c r="AQ255" s="2">
        <v>37757</v>
      </c>
      <c r="AR255" s="2">
        <v>37723</v>
      </c>
      <c r="AS255" s="2">
        <v>36827</v>
      </c>
      <c r="AT255" s="2">
        <v>36953</v>
      </c>
      <c r="AU255" s="2">
        <v>36200</v>
      </c>
      <c r="AV255" s="2">
        <v>36218</v>
      </c>
      <c r="AW255" s="2">
        <v>36592</v>
      </c>
      <c r="AX255" s="2">
        <v>36983</v>
      </c>
      <c r="AY255" s="2">
        <v>37322</v>
      </c>
      <c r="AZ255" s="2">
        <v>37614</v>
      </c>
      <c r="BA255" s="2">
        <v>37842</v>
      </c>
      <c r="BB255" s="2">
        <v>38050</v>
      </c>
      <c r="BC255" s="2">
        <v>38262</v>
      </c>
      <c r="BD255" s="2">
        <v>38506</v>
      </c>
      <c r="BE255" s="2">
        <v>38784</v>
      </c>
      <c r="BF255" s="2">
        <v>39118</v>
      </c>
      <c r="BG255" s="2">
        <v>39555</v>
      </c>
      <c r="BH255" s="2">
        <v>40092</v>
      </c>
      <c r="BI255" s="2">
        <v>40204</v>
      </c>
      <c r="BJ255" s="2">
        <v>40359</v>
      </c>
      <c r="BK255" s="2">
        <v>40575</v>
      </c>
      <c r="BL255" s="2">
        <v>40809</v>
      </c>
      <c r="BM255" s="2">
        <v>41070</v>
      </c>
      <c r="BN255" s="2">
        <v>41317</v>
      </c>
      <c r="BO255" s="2">
        <v>41549</v>
      </c>
      <c r="BP255" s="2">
        <v>41712</v>
      </c>
      <c r="BQ255" s="2">
        <v>41843</v>
      </c>
      <c r="BR255" s="2">
        <v>41898</v>
      </c>
      <c r="BS255" s="2">
        <v>41905</v>
      </c>
      <c r="BT255" s="2">
        <v>41868</v>
      </c>
      <c r="BU255" s="2">
        <v>41838</v>
      </c>
      <c r="BV255" s="2">
        <v>41771</v>
      </c>
      <c r="BW255" s="2">
        <v>41747</v>
      </c>
      <c r="BX255" s="2">
        <v>41734</v>
      </c>
      <c r="BY255" s="2">
        <v>41743</v>
      </c>
      <c r="BZ255" s="2">
        <v>41820</v>
      </c>
      <c r="CA255" s="2">
        <v>41895</v>
      </c>
      <c r="CB255" s="2">
        <v>42038</v>
      </c>
      <c r="CC255" s="2">
        <v>42183</v>
      </c>
      <c r="CD255" s="2">
        <v>42357</v>
      </c>
    </row>
    <row r="256" spans="1:82" x14ac:dyDescent="0.25">
      <c r="A256" s="2" t="str">
        <f>"19 jaar"</f>
        <v>19 jaar</v>
      </c>
      <c r="B256" s="2">
        <v>39734</v>
      </c>
      <c r="C256" s="2">
        <v>37755</v>
      </c>
      <c r="D256" s="2">
        <v>36019</v>
      </c>
      <c r="E256" s="2">
        <v>34861</v>
      </c>
      <c r="F256" s="2">
        <v>33340</v>
      </c>
      <c r="G256" s="2">
        <v>34308</v>
      </c>
      <c r="H256" s="2">
        <v>35363</v>
      </c>
      <c r="I256" s="2">
        <v>35800</v>
      </c>
      <c r="J256" s="2">
        <v>36045</v>
      </c>
      <c r="K256" s="2">
        <v>36309</v>
      </c>
      <c r="L256" s="2">
        <v>35998</v>
      </c>
      <c r="M256" s="2">
        <v>35064</v>
      </c>
      <c r="N256" s="2">
        <v>34788</v>
      </c>
      <c r="O256" s="2">
        <v>33800</v>
      </c>
      <c r="P256" s="2">
        <v>33381</v>
      </c>
      <c r="Q256" s="2">
        <v>34059</v>
      </c>
      <c r="R256" s="2">
        <v>34290</v>
      </c>
      <c r="S256" s="2">
        <v>35118</v>
      </c>
      <c r="T256" s="2">
        <v>35460</v>
      </c>
      <c r="U256" s="2">
        <v>36784</v>
      </c>
      <c r="V256" s="2">
        <v>37287</v>
      </c>
      <c r="W256" s="2">
        <v>37324</v>
      </c>
      <c r="X256" s="2">
        <v>36564</v>
      </c>
      <c r="Y256" s="2">
        <v>34798</v>
      </c>
      <c r="Z256" s="2">
        <v>34900</v>
      </c>
      <c r="AA256" s="2">
        <v>35073</v>
      </c>
      <c r="AB256" s="2">
        <v>35277</v>
      </c>
      <c r="AC256" s="2">
        <v>34514</v>
      </c>
      <c r="AD256" s="2">
        <v>34414</v>
      </c>
      <c r="AE256" s="2">
        <v>34690</v>
      </c>
      <c r="AF256" s="2">
        <v>34067</v>
      </c>
      <c r="AG256" s="2">
        <v>33833</v>
      </c>
      <c r="AH256" s="2">
        <v>34191</v>
      </c>
      <c r="AI256" s="2">
        <v>35447</v>
      </c>
      <c r="AJ256" s="2">
        <v>36032</v>
      </c>
      <c r="AK256" s="2">
        <v>37306</v>
      </c>
      <c r="AL256" s="2">
        <v>37867</v>
      </c>
      <c r="AM256" s="2">
        <v>38857</v>
      </c>
      <c r="AN256" s="2">
        <v>38546</v>
      </c>
      <c r="AO256" s="2">
        <v>39253</v>
      </c>
      <c r="AP256" s="2">
        <v>38714</v>
      </c>
      <c r="AQ256" s="2">
        <v>38521</v>
      </c>
      <c r="AR256" s="2">
        <v>37917</v>
      </c>
      <c r="AS256" s="2">
        <v>37888</v>
      </c>
      <c r="AT256" s="2">
        <v>36989</v>
      </c>
      <c r="AU256" s="2">
        <v>37114</v>
      </c>
      <c r="AV256" s="2">
        <v>36361</v>
      </c>
      <c r="AW256" s="2">
        <v>36378</v>
      </c>
      <c r="AX256" s="2">
        <v>36754</v>
      </c>
      <c r="AY256" s="2">
        <v>37149</v>
      </c>
      <c r="AZ256" s="2">
        <v>37482</v>
      </c>
      <c r="BA256" s="2">
        <v>37774</v>
      </c>
      <c r="BB256" s="2">
        <v>38003</v>
      </c>
      <c r="BC256" s="2">
        <v>38212</v>
      </c>
      <c r="BD256" s="2">
        <v>38425</v>
      </c>
      <c r="BE256" s="2">
        <v>38671</v>
      </c>
      <c r="BF256" s="2">
        <v>38949</v>
      </c>
      <c r="BG256" s="2">
        <v>39281</v>
      </c>
      <c r="BH256" s="2">
        <v>39716</v>
      </c>
      <c r="BI256" s="2">
        <v>40254</v>
      </c>
      <c r="BJ256" s="2">
        <v>40362</v>
      </c>
      <c r="BK256" s="2">
        <v>40514</v>
      </c>
      <c r="BL256" s="2">
        <v>40739</v>
      </c>
      <c r="BM256" s="2">
        <v>40973</v>
      </c>
      <c r="BN256" s="2">
        <v>41232</v>
      </c>
      <c r="BO256" s="2">
        <v>41473</v>
      </c>
      <c r="BP256" s="2">
        <v>41707</v>
      </c>
      <c r="BQ256" s="2">
        <v>41871</v>
      </c>
      <c r="BR256" s="2">
        <v>41997</v>
      </c>
      <c r="BS256" s="2">
        <v>42053</v>
      </c>
      <c r="BT256" s="2">
        <v>42056</v>
      </c>
      <c r="BU256" s="2">
        <v>42014</v>
      </c>
      <c r="BV256" s="2">
        <v>41985</v>
      </c>
      <c r="BW256" s="2">
        <v>41916</v>
      </c>
      <c r="BX256" s="2">
        <v>41891</v>
      </c>
      <c r="BY256" s="2">
        <v>41879</v>
      </c>
      <c r="BZ256" s="2">
        <v>41893</v>
      </c>
      <c r="CA256" s="2">
        <v>41968</v>
      </c>
      <c r="CB256" s="2">
        <v>42043</v>
      </c>
      <c r="CC256" s="2">
        <v>42179</v>
      </c>
      <c r="CD256" s="2">
        <v>42331</v>
      </c>
    </row>
    <row r="257" spans="1:82" x14ac:dyDescent="0.25">
      <c r="A257" s="2" t="str">
        <f>"20 jaar"</f>
        <v>20 jaar</v>
      </c>
      <c r="B257" s="2">
        <v>40596</v>
      </c>
      <c r="C257" s="2">
        <v>39891</v>
      </c>
      <c r="D257" s="2">
        <v>37937</v>
      </c>
      <c r="E257" s="2">
        <v>36184</v>
      </c>
      <c r="F257" s="2">
        <v>35059</v>
      </c>
      <c r="G257" s="2">
        <v>33514</v>
      </c>
      <c r="H257" s="2">
        <v>34471</v>
      </c>
      <c r="I257" s="2">
        <v>35463</v>
      </c>
      <c r="J257" s="2">
        <v>35944</v>
      </c>
      <c r="K257" s="2">
        <v>36213</v>
      </c>
      <c r="L257" s="2">
        <v>36468</v>
      </c>
      <c r="M257" s="2">
        <v>36183</v>
      </c>
      <c r="N257" s="2">
        <v>35404</v>
      </c>
      <c r="O257" s="2">
        <v>35129</v>
      </c>
      <c r="P257" s="2">
        <v>34168</v>
      </c>
      <c r="Q257" s="2">
        <v>33812</v>
      </c>
      <c r="R257" s="2">
        <v>34525</v>
      </c>
      <c r="S257" s="2">
        <v>34726</v>
      </c>
      <c r="T257" s="2">
        <v>35667</v>
      </c>
      <c r="U257" s="2">
        <v>35896</v>
      </c>
      <c r="V257" s="2">
        <v>37349</v>
      </c>
      <c r="W257" s="2">
        <v>37823</v>
      </c>
      <c r="X257" s="2">
        <v>37737</v>
      </c>
      <c r="Y257" s="2">
        <v>36958</v>
      </c>
      <c r="Z257" s="2">
        <v>35243</v>
      </c>
      <c r="AA257" s="2">
        <v>35286</v>
      </c>
      <c r="AB257" s="2">
        <v>35482</v>
      </c>
      <c r="AC257" s="2">
        <v>35771</v>
      </c>
      <c r="AD257" s="2">
        <v>34991</v>
      </c>
      <c r="AE257" s="2">
        <v>34891</v>
      </c>
      <c r="AF257" s="2">
        <v>35168</v>
      </c>
      <c r="AG257" s="2">
        <v>34522</v>
      </c>
      <c r="AH257" s="2">
        <v>34272</v>
      </c>
      <c r="AI257" s="2">
        <v>34615</v>
      </c>
      <c r="AJ257" s="2">
        <v>35843</v>
      </c>
      <c r="AK257" s="2">
        <v>36413</v>
      </c>
      <c r="AL257" s="2">
        <v>37678</v>
      </c>
      <c r="AM257" s="2">
        <v>38243</v>
      </c>
      <c r="AN257" s="2">
        <v>39217</v>
      </c>
      <c r="AO257" s="2">
        <v>38894</v>
      </c>
      <c r="AP257" s="2">
        <v>39590</v>
      </c>
      <c r="AQ257" s="2">
        <v>39060</v>
      </c>
      <c r="AR257" s="2">
        <v>38865</v>
      </c>
      <c r="AS257" s="2">
        <v>38255</v>
      </c>
      <c r="AT257" s="2">
        <v>38231</v>
      </c>
      <c r="AU257" s="2">
        <v>37329</v>
      </c>
      <c r="AV257" s="2">
        <v>37453</v>
      </c>
      <c r="AW257" s="2">
        <v>36702</v>
      </c>
      <c r="AX257" s="2">
        <v>36722</v>
      </c>
      <c r="AY257" s="2">
        <v>37094</v>
      </c>
      <c r="AZ257" s="2">
        <v>37490</v>
      </c>
      <c r="BA257" s="2">
        <v>37825</v>
      </c>
      <c r="BB257" s="2">
        <v>38117</v>
      </c>
      <c r="BC257" s="2">
        <v>38352</v>
      </c>
      <c r="BD257" s="2">
        <v>38555</v>
      </c>
      <c r="BE257" s="2">
        <v>38766</v>
      </c>
      <c r="BF257" s="2">
        <v>39013</v>
      </c>
      <c r="BG257" s="2">
        <v>39294</v>
      </c>
      <c r="BH257" s="2">
        <v>39625</v>
      </c>
      <c r="BI257" s="2">
        <v>40057</v>
      </c>
      <c r="BJ257" s="2">
        <v>40596</v>
      </c>
      <c r="BK257" s="2">
        <v>40709</v>
      </c>
      <c r="BL257" s="2">
        <v>40855</v>
      </c>
      <c r="BM257" s="2">
        <v>41078</v>
      </c>
      <c r="BN257" s="2">
        <v>41314</v>
      </c>
      <c r="BO257" s="2">
        <v>41574</v>
      </c>
      <c r="BP257" s="2">
        <v>41816</v>
      </c>
      <c r="BQ257" s="2">
        <v>42052</v>
      </c>
      <c r="BR257" s="2">
        <v>42215</v>
      </c>
      <c r="BS257" s="2">
        <v>42342</v>
      </c>
      <c r="BT257" s="2">
        <v>42398</v>
      </c>
      <c r="BU257" s="2">
        <v>42400</v>
      </c>
      <c r="BV257" s="2">
        <v>42360</v>
      </c>
      <c r="BW257" s="2">
        <v>42327</v>
      </c>
      <c r="BX257" s="2">
        <v>42261</v>
      </c>
      <c r="BY257" s="2">
        <v>42234</v>
      </c>
      <c r="BZ257" s="2">
        <v>42224</v>
      </c>
      <c r="CA257" s="2">
        <v>42239</v>
      </c>
      <c r="CB257" s="2">
        <v>42308</v>
      </c>
      <c r="CC257" s="2">
        <v>42384</v>
      </c>
      <c r="CD257" s="2">
        <v>42519</v>
      </c>
    </row>
    <row r="258" spans="1:82" x14ac:dyDescent="0.25">
      <c r="A258" s="2" t="str">
        <f>"21 jaar"</f>
        <v>21 jaar</v>
      </c>
      <c r="B258" s="2">
        <v>40677</v>
      </c>
      <c r="C258" s="2">
        <v>40701</v>
      </c>
      <c r="D258" s="2">
        <v>40035</v>
      </c>
      <c r="E258" s="2">
        <v>38073</v>
      </c>
      <c r="F258" s="2">
        <v>36334</v>
      </c>
      <c r="G258" s="2">
        <v>35190</v>
      </c>
      <c r="H258" s="2">
        <v>33678</v>
      </c>
      <c r="I258" s="2">
        <v>34553</v>
      </c>
      <c r="J258" s="2">
        <v>35655</v>
      </c>
      <c r="K258" s="2">
        <v>36092</v>
      </c>
      <c r="L258" s="2">
        <v>36384</v>
      </c>
      <c r="M258" s="2">
        <v>36698</v>
      </c>
      <c r="N258" s="2">
        <v>36512</v>
      </c>
      <c r="O258" s="2">
        <v>35692</v>
      </c>
      <c r="P258" s="2">
        <v>35534</v>
      </c>
      <c r="Q258" s="2">
        <v>34594</v>
      </c>
      <c r="R258" s="2">
        <v>34439</v>
      </c>
      <c r="S258" s="2">
        <v>35045</v>
      </c>
      <c r="T258" s="2">
        <v>35388</v>
      </c>
      <c r="U258" s="2">
        <v>36200</v>
      </c>
      <c r="V258" s="2">
        <v>36613</v>
      </c>
      <c r="W258" s="2">
        <v>37994</v>
      </c>
      <c r="X258" s="2">
        <v>38249</v>
      </c>
      <c r="Y258" s="2">
        <v>38176</v>
      </c>
      <c r="Z258" s="2">
        <v>37420</v>
      </c>
      <c r="AA258" s="2">
        <v>35764</v>
      </c>
      <c r="AB258" s="2">
        <v>35846</v>
      </c>
      <c r="AC258" s="2">
        <v>36013</v>
      </c>
      <c r="AD258" s="2">
        <v>36299</v>
      </c>
      <c r="AE258" s="2">
        <v>35528</v>
      </c>
      <c r="AF258" s="2">
        <v>35418</v>
      </c>
      <c r="AG258" s="2">
        <v>35647</v>
      </c>
      <c r="AH258" s="2">
        <v>34975</v>
      </c>
      <c r="AI258" s="2">
        <v>34684</v>
      </c>
      <c r="AJ258" s="2">
        <v>35008</v>
      </c>
      <c r="AK258" s="2">
        <v>36208</v>
      </c>
      <c r="AL258" s="2">
        <v>36748</v>
      </c>
      <c r="AM258" s="2">
        <v>38003</v>
      </c>
      <c r="AN258" s="2">
        <v>38560</v>
      </c>
      <c r="AO258" s="2">
        <v>39531</v>
      </c>
      <c r="AP258" s="2">
        <v>39199</v>
      </c>
      <c r="AQ258" s="2">
        <v>39896</v>
      </c>
      <c r="AR258" s="2">
        <v>39372</v>
      </c>
      <c r="AS258" s="2">
        <v>39174</v>
      </c>
      <c r="AT258" s="2">
        <v>38567</v>
      </c>
      <c r="AU258" s="2">
        <v>38553</v>
      </c>
      <c r="AV258" s="2">
        <v>37645</v>
      </c>
      <c r="AW258" s="2">
        <v>37767</v>
      </c>
      <c r="AX258" s="2">
        <v>37011</v>
      </c>
      <c r="AY258" s="2">
        <v>37040</v>
      </c>
      <c r="AZ258" s="2">
        <v>37408</v>
      </c>
      <c r="BA258" s="2">
        <v>37807</v>
      </c>
      <c r="BB258" s="2">
        <v>38143</v>
      </c>
      <c r="BC258" s="2">
        <v>38437</v>
      </c>
      <c r="BD258" s="2">
        <v>38667</v>
      </c>
      <c r="BE258" s="2">
        <v>38874</v>
      </c>
      <c r="BF258" s="2">
        <v>39084</v>
      </c>
      <c r="BG258" s="2">
        <v>39327</v>
      </c>
      <c r="BH258" s="2">
        <v>39611</v>
      </c>
      <c r="BI258" s="2">
        <v>39939</v>
      </c>
      <c r="BJ258" s="2">
        <v>40364</v>
      </c>
      <c r="BK258" s="2">
        <v>40907</v>
      </c>
      <c r="BL258" s="2">
        <v>41018</v>
      </c>
      <c r="BM258" s="2">
        <v>41162</v>
      </c>
      <c r="BN258" s="2">
        <v>41387</v>
      </c>
      <c r="BO258" s="2">
        <v>41619</v>
      </c>
      <c r="BP258" s="2">
        <v>41884</v>
      </c>
      <c r="BQ258" s="2">
        <v>42124</v>
      </c>
      <c r="BR258" s="2">
        <v>42359</v>
      </c>
      <c r="BS258" s="2">
        <v>42522</v>
      </c>
      <c r="BT258" s="2">
        <v>42649</v>
      </c>
      <c r="BU258" s="2">
        <v>42703</v>
      </c>
      <c r="BV258" s="2">
        <v>42709</v>
      </c>
      <c r="BW258" s="2">
        <v>42659</v>
      </c>
      <c r="BX258" s="2">
        <v>42630</v>
      </c>
      <c r="BY258" s="2">
        <v>42564</v>
      </c>
      <c r="BZ258" s="2">
        <v>42537</v>
      </c>
      <c r="CA258" s="2">
        <v>42530</v>
      </c>
      <c r="CB258" s="2">
        <v>42542</v>
      </c>
      <c r="CC258" s="2">
        <v>42612</v>
      </c>
      <c r="CD258" s="2">
        <v>42688</v>
      </c>
    </row>
    <row r="259" spans="1:82" x14ac:dyDescent="0.25">
      <c r="A259" s="2" t="str">
        <f>"22 jaar"</f>
        <v>22 jaar</v>
      </c>
      <c r="B259" s="2">
        <v>41106</v>
      </c>
      <c r="C259" s="2">
        <v>40752</v>
      </c>
      <c r="D259" s="2">
        <v>40833</v>
      </c>
      <c r="E259" s="2">
        <v>40155</v>
      </c>
      <c r="F259" s="2">
        <v>38284</v>
      </c>
      <c r="G259" s="2">
        <v>36468</v>
      </c>
      <c r="H259" s="2">
        <v>35374</v>
      </c>
      <c r="I259" s="2">
        <v>33773</v>
      </c>
      <c r="J259" s="2">
        <v>34721</v>
      </c>
      <c r="K259" s="2">
        <v>35846</v>
      </c>
      <c r="L259" s="2">
        <v>36370</v>
      </c>
      <c r="M259" s="2">
        <v>36660</v>
      </c>
      <c r="N259" s="2">
        <v>37020</v>
      </c>
      <c r="O259" s="2">
        <v>36816</v>
      </c>
      <c r="P259" s="2">
        <v>36139</v>
      </c>
      <c r="Q259" s="2">
        <v>36083</v>
      </c>
      <c r="R259" s="2">
        <v>35146</v>
      </c>
      <c r="S259" s="2">
        <v>34898</v>
      </c>
      <c r="T259" s="2">
        <v>35786</v>
      </c>
      <c r="U259" s="2">
        <v>35922</v>
      </c>
      <c r="V259" s="2">
        <v>36937</v>
      </c>
      <c r="W259" s="2">
        <v>37314</v>
      </c>
      <c r="X259" s="2">
        <v>38577</v>
      </c>
      <c r="Y259" s="2">
        <v>38814</v>
      </c>
      <c r="Z259" s="2">
        <v>38678</v>
      </c>
      <c r="AA259" s="2">
        <v>38015</v>
      </c>
      <c r="AB259" s="2">
        <v>36316</v>
      </c>
      <c r="AC259" s="2">
        <v>36462</v>
      </c>
      <c r="AD259" s="2">
        <v>36596</v>
      </c>
      <c r="AE259" s="2">
        <v>36875</v>
      </c>
      <c r="AF259" s="2">
        <v>36122</v>
      </c>
      <c r="AG259" s="2">
        <v>35959</v>
      </c>
      <c r="AH259" s="2">
        <v>36145</v>
      </c>
      <c r="AI259" s="2">
        <v>35459</v>
      </c>
      <c r="AJ259" s="2">
        <v>35127</v>
      </c>
      <c r="AK259" s="2">
        <v>35431</v>
      </c>
      <c r="AL259" s="2">
        <v>36606</v>
      </c>
      <c r="AM259" s="2">
        <v>37141</v>
      </c>
      <c r="AN259" s="2">
        <v>38396</v>
      </c>
      <c r="AO259" s="2">
        <v>38935</v>
      </c>
      <c r="AP259" s="2">
        <v>39897</v>
      </c>
      <c r="AQ259" s="2">
        <v>39564</v>
      </c>
      <c r="AR259" s="2">
        <v>40266</v>
      </c>
      <c r="AS259" s="2">
        <v>39744</v>
      </c>
      <c r="AT259" s="2">
        <v>39548</v>
      </c>
      <c r="AU259" s="2">
        <v>38948</v>
      </c>
      <c r="AV259" s="2">
        <v>38931</v>
      </c>
      <c r="AW259" s="2">
        <v>38024</v>
      </c>
      <c r="AX259" s="2">
        <v>38150</v>
      </c>
      <c r="AY259" s="2">
        <v>37384</v>
      </c>
      <c r="AZ259" s="2">
        <v>37414</v>
      </c>
      <c r="BA259" s="2">
        <v>37785</v>
      </c>
      <c r="BB259" s="2">
        <v>38180</v>
      </c>
      <c r="BC259" s="2">
        <v>38520</v>
      </c>
      <c r="BD259" s="2">
        <v>38807</v>
      </c>
      <c r="BE259" s="2">
        <v>39038</v>
      </c>
      <c r="BF259" s="2">
        <v>39250</v>
      </c>
      <c r="BG259" s="2">
        <v>39460</v>
      </c>
      <c r="BH259" s="2">
        <v>39701</v>
      </c>
      <c r="BI259" s="2">
        <v>39986</v>
      </c>
      <c r="BJ259" s="2">
        <v>40310</v>
      </c>
      <c r="BK259" s="2">
        <v>40742</v>
      </c>
      <c r="BL259" s="2">
        <v>41285</v>
      </c>
      <c r="BM259" s="2">
        <v>41396</v>
      </c>
      <c r="BN259" s="2">
        <v>41541</v>
      </c>
      <c r="BO259" s="2">
        <v>41764</v>
      </c>
      <c r="BP259" s="2">
        <v>41996</v>
      </c>
      <c r="BQ259" s="2">
        <v>42255</v>
      </c>
      <c r="BR259" s="2">
        <v>42499</v>
      </c>
      <c r="BS259" s="2">
        <v>42731</v>
      </c>
      <c r="BT259" s="2">
        <v>42897</v>
      </c>
      <c r="BU259" s="2">
        <v>43018</v>
      </c>
      <c r="BV259" s="2">
        <v>43073</v>
      </c>
      <c r="BW259" s="2">
        <v>43081</v>
      </c>
      <c r="BX259" s="2">
        <v>43034</v>
      </c>
      <c r="BY259" s="2">
        <v>42999</v>
      </c>
      <c r="BZ259" s="2">
        <v>42934</v>
      </c>
      <c r="CA259" s="2">
        <v>42905</v>
      </c>
      <c r="CB259" s="2">
        <v>42906</v>
      </c>
      <c r="CC259" s="2">
        <v>42918</v>
      </c>
      <c r="CD259" s="2">
        <v>42983</v>
      </c>
    </row>
    <row r="260" spans="1:82" x14ac:dyDescent="0.25">
      <c r="A260" s="2" t="str">
        <f>"23 jaar"</f>
        <v>23 jaar</v>
      </c>
      <c r="B260" s="2">
        <v>41975</v>
      </c>
      <c r="C260" s="2">
        <v>41188</v>
      </c>
      <c r="D260" s="2">
        <v>40877</v>
      </c>
      <c r="E260" s="2">
        <v>40908</v>
      </c>
      <c r="F260" s="2">
        <v>40302</v>
      </c>
      <c r="G260" s="2">
        <v>38386</v>
      </c>
      <c r="H260" s="2">
        <v>36578</v>
      </c>
      <c r="I260" s="2">
        <v>35400</v>
      </c>
      <c r="J260" s="2">
        <v>33884</v>
      </c>
      <c r="K260" s="2">
        <v>34805</v>
      </c>
      <c r="L260" s="2">
        <v>36010</v>
      </c>
      <c r="M260" s="2">
        <v>36590</v>
      </c>
      <c r="N260" s="2">
        <v>36869</v>
      </c>
      <c r="O260" s="2">
        <v>37376</v>
      </c>
      <c r="P260" s="2">
        <v>37085</v>
      </c>
      <c r="Q260" s="2">
        <v>36563</v>
      </c>
      <c r="R260" s="2">
        <v>36484</v>
      </c>
      <c r="S260" s="2">
        <v>35686</v>
      </c>
      <c r="T260" s="2">
        <v>35536</v>
      </c>
      <c r="U260" s="2">
        <v>36325</v>
      </c>
      <c r="V260" s="2">
        <v>36623</v>
      </c>
      <c r="W260" s="2">
        <v>37615</v>
      </c>
      <c r="X260" s="2">
        <v>37845</v>
      </c>
      <c r="Y260" s="2">
        <v>39088</v>
      </c>
      <c r="Z260" s="2">
        <v>39296</v>
      </c>
      <c r="AA260" s="2">
        <v>39327</v>
      </c>
      <c r="AB260" s="2">
        <v>38569</v>
      </c>
      <c r="AC260" s="2">
        <v>36936</v>
      </c>
      <c r="AD260" s="2">
        <v>37107</v>
      </c>
      <c r="AE260" s="2">
        <v>37241</v>
      </c>
      <c r="AF260" s="2">
        <v>37510</v>
      </c>
      <c r="AG260" s="2">
        <v>36727</v>
      </c>
      <c r="AH260" s="2">
        <v>36529</v>
      </c>
      <c r="AI260" s="2">
        <v>36683</v>
      </c>
      <c r="AJ260" s="2">
        <v>35978</v>
      </c>
      <c r="AK260" s="2">
        <v>35627</v>
      </c>
      <c r="AL260" s="2">
        <v>35901</v>
      </c>
      <c r="AM260" s="2">
        <v>37077</v>
      </c>
      <c r="AN260" s="2">
        <v>37603</v>
      </c>
      <c r="AO260" s="2">
        <v>38847</v>
      </c>
      <c r="AP260" s="2">
        <v>39383</v>
      </c>
      <c r="AQ260" s="2">
        <v>40346</v>
      </c>
      <c r="AR260" s="2">
        <v>40010</v>
      </c>
      <c r="AS260" s="2">
        <v>40715</v>
      </c>
      <c r="AT260" s="2">
        <v>40197</v>
      </c>
      <c r="AU260" s="2">
        <v>39999</v>
      </c>
      <c r="AV260" s="2">
        <v>39393</v>
      </c>
      <c r="AW260" s="2">
        <v>39374</v>
      </c>
      <c r="AX260" s="2">
        <v>38466</v>
      </c>
      <c r="AY260" s="2">
        <v>38592</v>
      </c>
      <c r="AZ260" s="2">
        <v>37829</v>
      </c>
      <c r="BA260" s="2">
        <v>37862</v>
      </c>
      <c r="BB260" s="2">
        <v>38234</v>
      </c>
      <c r="BC260" s="2">
        <v>38627</v>
      </c>
      <c r="BD260" s="2">
        <v>38965</v>
      </c>
      <c r="BE260" s="2">
        <v>39254</v>
      </c>
      <c r="BF260" s="2">
        <v>39482</v>
      </c>
      <c r="BG260" s="2">
        <v>39693</v>
      </c>
      <c r="BH260" s="2">
        <v>39906</v>
      </c>
      <c r="BI260" s="2">
        <v>40148</v>
      </c>
      <c r="BJ260" s="2">
        <v>40431</v>
      </c>
      <c r="BK260" s="2">
        <v>40755</v>
      </c>
      <c r="BL260" s="2">
        <v>41188</v>
      </c>
      <c r="BM260" s="2">
        <v>41727</v>
      </c>
      <c r="BN260" s="2">
        <v>41840</v>
      </c>
      <c r="BO260" s="2">
        <v>41984</v>
      </c>
      <c r="BP260" s="2">
        <v>42205</v>
      </c>
      <c r="BQ260" s="2">
        <v>42439</v>
      </c>
      <c r="BR260" s="2">
        <v>42698</v>
      </c>
      <c r="BS260" s="2">
        <v>42939</v>
      </c>
      <c r="BT260" s="2">
        <v>43173</v>
      </c>
      <c r="BU260" s="2">
        <v>43339</v>
      </c>
      <c r="BV260" s="2">
        <v>43466</v>
      </c>
      <c r="BW260" s="2">
        <v>43516</v>
      </c>
      <c r="BX260" s="2">
        <v>43522</v>
      </c>
      <c r="BY260" s="2">
        <v>43477</v>
      </c>
      <c r="BZ260" s="2">
        <v>43439</v>
      </c>
      <c r="CA260" s="2">
        <v>43376</v>
      </c>
      <c r="CB260" s="2">
        <v>43346</v>
      </c>
      <c r="CC260" s="2">
        <v>43348</v>
      </c>
      <c r="CD260" s="2">
        <v>43359</v>
      </c>
    </row>
    <row r="261" spans="1:82" x14ac:dyDescent="0.25">
      <c r="A261" s="2" t="str">
        <f>"24 jaar"</f>
        <v>24 jaar</v>
      </c>
      <c r="B261" s="2">
        <v>43862</v>
      </c>
      <c r="C261" s="2">
        <v>42014</v>
      </c>
      <c r="D261" s="2">
        <v>41295</v>
      </c>
      <c r="E261" s="2">
        <v>40916</v>
      </c>
      <c r="F261" s="2">
        <v>40969</v>
      </c>
      <c r="G261" s="2">
        <v>40371</v>
      </c>
      <c r="H261" s="2">
        <v>38429</v>
      </c>
      <c r="I261" s="2">
        <v>36639</v>
      </c>
      <c r="J261" s="2">
        <v>35478</v>
      </c>
      <c r="K261" s="2">
        <v>33947</v>
      </c>
      <c r="L261" s="2">
        <v>34874</v>
      </c>
      <c r="M261" s="2">
        <v>36163</v>
      </c>
      <c r="N261" s="2">
        <v>36812</v>
      </c>
      <c r="O261" s="2">
        <v>36961</v>
      </c>
      <c r="P261" s="2">
        <v>37592</v>
      </c>
      <c r="Q261" s="2">
        <v>37416</v>
      </c>
      <c r="R261" s="2">
        <v>36915</v>
      </c>
      <c r="S261" s="2">
        <v>36926</v>
      </c>
      <c r="T261" s="2">
        <v>36257</v>
      </c>
      <c r="U261" s="2">
        <v>36062</v>
      </c>
      <c r="V261" s="2">
        <v>36864</v>
      </c>
      <c r="W261" s="2">
        <v>37107</v>
      </c>
      <c r="X261" s="2">
        <v>37992</v>
      </c>
      <c r="Y261" s="2">
        <v>38252</v>
      </c>
      <c r="Z261" s="2">
        <v>39473</v>
      </c>
      <c r="AA261" s="2">
        <v>39718</v>
      </c>
      <c r="AB261" s="2">
        <v>39811</v>
      </c>
      <c r="AC261" s="2">
        <v>39169</v>
      </c>
      <c r="AD261" s="2">
        <v>37481</v>
      </c>
      <c r="AE261" s="2">
        <v>37632</v>
      </c>
      <c r="AF261" s="2">
        <v>37764</v>
      </c>
      <c r="AG261" s="2">
        <v>37990</v>
      </c>
      <c r="AH261" s="2">
        <v>37176</v>
      </c>
      <c r="AI261" s="2">
        <v>36942</v>
      </c>
      <c r="AJ261" s="2">
        <v>37066</v>
      </c>
      <c r="AK261" s="2">
        <v>36347</v>
      </c>
      <c r="AL261" s="2">
        <v>35974</v>
      </c>
      <c r="AM261" s="2">
        <v>36245</v>
      </c>
      <c r="AN261" s="2">
        <v>37412</v>
      </c>
      <c r="AO261" s="2">
        <v>37940</v>
      </c>
      <c r="AP261" s="2">
        <v>39179</v>
      </c>
      <c r="AQ261" s="2">
        <v>39722</v>
      </c>
      <c r="AR261" s="2">
        <v>40681</v>
      </c>
      <c r="AS261" s="2">
        <v>40341</v>
      </c>
      <c r="AT261" s="2">
        <v>41051</v>
      </c>
      <c r="AU261" s="2">
        <v>40531</v>
      </c>
      <c r="AV261" s="2">
        <v>40334</v>
      </c>
      <c r="AW261" s="2">
        <v>39729</v>
      </c>
      <c r="AX261" s="2">
        <v>39705</v>
      </c>
      <c r="AY261" s="2">
        <v>38798</v>
      </c>
      <c r="AZ261" s="2">
        <v>38931</v>
      </c>
      <c r="BA261" s="2">
        <v>38165</v>
      </c>
      <c r="BB261" s="2">
        <v>38205</v>
      </c>
      <c r="BC261" s="2">
        <v>38575</v>
      </c>
      <c r="BD261" s="2">
        <v>38968</v>
      </c>
      <c r="BE261" s="2">
        <v>39303</v>
      </c>
      <c r="BF261" s="2">
        <v>39587</v>
      </c>
      <c r="BG261" s="2">
        <v>39813</v>
      </c>
      <c r="BH261" s="2">
        <v>40022</v>
      </c>
      <c r="BI261" s="2">
        <v>40235</v>
      </c>
      <c r="BJ261" s="2">
        <v>40483</v>
      </c>
      <c r="BK261" s="2">
        <v>40762</v>
      </c>
      <c r="BL261" s="2">
        <v>41084</v>
      </c>
      <c r="BM261" s="2">
        <v>41515</v>
      </c>
      <c r="BN261" s="2">
        <v>42050</v>
      </c>
      <c r="BO261" s="2">
        <v>42162</v>
      </c>
      <c r="BP261" s="2">
        <v>42308</v>
      </c>
      <c r="BQ261" s="2">
        <v>42530</v>
      </c>
      <c r="BR261" s="2">
        <v>42759</v>
      </c>
      <c r="BS261" s="2">
        <v>43018</v>
      </c>
      <c r="BT261" s="2">
        <v>43259</v>
      </c>
      <c r="BU261" s="2">
        <v>43499</v>
      </c>
      <c r="BV261" s="2">
        <v>43663</v>
      </c>
      <c r="BW261" s="2">
        <v>43791</v>
      </c>
      <c r="BX261" s="2">
        <v>43839</v>
      </c>
      <c r="BY261" s="2">
        <v>43842</v>
      </c>
      <c r="BZ261" s="2">
        <v>43797</v>
      </c>
      <c r="CA261" s="2">
        <v>43756</v>
      </c>
      <c r="CB261" s="2">
        <v>43695</v>
      </c>
      <c r="CC261" s="2">
        <v>43662</v>
      </c>
      <c r="CD261" s="2">
        <v>43669</v>
      </c>
    </row>
    <row r="262" spans="1:82" x14ac:dyDescent="0.25">
      <c r="A262" s="2" t="str">
        <f>"25 jaar"</f>
        <v>25 jaar</v>
      </c>
      <c r="B262" s="2">
        <v>44991</v>
      </c>
      <c r="C262" s="2">
        <v>43931</v>
      </c>
      <c r="D262" s="2">
        <v>42091</v>
      </c>
      <c r="E262" s="2">
        <v>41328</v>
      </c>
      <c r="F262" s="2">
        <v>41006</v>
      </c>
      <c r="G262" s="2">
        <v>40989</v>
      </c>
      <c r="H262" s="2">
        <v>40425</v>
      </c>
      <c r="I262" s="2">
        <v>38477</v>
      </c>
      <c r="J262" s="2">
        <v>36585</v>
      </c>
      <c r="K262" s="2">
        <v>35480</v>
      </c>
      <c r="L262" s="2">
        <v>33969</v>
      </c>
      <c r="M262" s="2">
        <v>34971</v>
      </c>
      <c r="N262" s="2">
        <v>36255</v>
      </c>
      <c r="O262" s="2">
        <v>36917</v>
      </c>
      <c r="P262" s="2">
        <v>37187</v>
      </c>
      <c r="Q262" s="2">
        <v>37953</v>
      </c>
      <c r="R262" s="2">
        <v>37785</v>
      </c>
      <c r="S262" s="2">
        <v>37249</v>
      </c>
      <c r="T262" s="2">
        <v>37434</v>
      </c>
      <c r="U262" s="2">
        <v>36732</v>
      </c>
      <c r="V262" s="2">
        <v>36589</v>
      </c>
      <c r="W262" s="2">
        <v>37453</v>
      </c>
      <c r="X262" s="2">
        <v>37484</v>
      </c>
      <c r="Y262" s="2">
        <v>38384</v>
      </c>
      <c r="Z262" s="2">
        <v>38604</v>
      </c>
      <c r="AA262" s="2">
        <v>39952</v>
      </c>
      <c r="AB262" s="2">
        <v>40158</v>
      </c>
      <c r="AC262" s="2">
        <v>40170</v>
      </c>
      <c r="AD262" s="2">
        <v>39604</v>
      </c>
      <c r="AE262" s="2">
        <v>37926</v>
      </c>
      <c r="AF262" s="2">
        <v>38072</v>
      </c>
      <c r="AG262" s="2">
        <v>38154</v>
      </c>
      <c r="AH262" s="2">
        <v>38336</v>
      </c>
      <c r="AI262" s="2">
        <v>37493</v>
      </c>
      <c r="AJ262" s="2">
        <v>37228</v>
      </c>
      <c r="AK262" s="2">
        <v>37325</v>
      </c>
      <c r="AL262" s="2">
        <v>36591</v>
      </c>
      <c r="AM262" s="2">
        <v>36227</v>
      </c>
      <c r="AN262" s="2">
        <v>36495</v>
      </c>
      <c r="AO262" s="2">
        <v>37661</v>
      </c>
      <c r="AP262" s="2">
        <v>38184</v>
      </c>
      <c r="AQ262" s="2">
        <v>39429</v>
      </c>
      <c r="AR262" s="2">
        <v>39972</v>
      </c>
      <c r="AS262" s="2">
        <v>40938</v>
      </c>
      <c r="AT262" s="2">
        <v>40602</v>
      </c>
      <c r="AU262" s="2">
        <v>41313</v>
      </c>
      <c r="AV262" s="2">
        <v>40786</v>
      </c>
      <c r="AW262" s="2">
        <v>40588</v>
      </c>
      <c r="AX262" s="2">
        <v>39985</v>
      </c>
      <c r="AY262" s="2">
        <v>39958</v>
      </c>
      <c r="AZ262" s="2">
        <v>39050</v>
      </c>
      <c r="BA262" s="2">
        <v>39187</v>
      </c>
      <c r="BB262" s="2">
        <v>38414</v>
      </c>
      <c r="BC262" s="2">
        <v>38461</v>
      </c>
      <c r="BD262" s="2">
        <v>38828</v>
      </c>
      <c r="BE262" s="2">
        <v>39221</v>
      </c>
      <c r="BF262" s="2">
        <v>39557</v>
      </c>
      <c r="BG262" s="2">
        <v>39840</v>
      </c>
      <c r="BH262" s="2">
        <v>40069</v>
      </c>
      <c r="BI262" s="2">
        <v>40285</v>
      </c>
      <c r="BJ262" s="2">
        <v>40495</v>
      </c>
      <c r="BK262" s="2">
        <v>40739</v>
      </c>
      <c r="BL262" s="2">
        <v>41015</v>
      </c>
      <c r="BM262" s="2">
        <v>41337</v>
      </c>
      <c r="BN262" s="2">
        <v>41767</v>
      </c>
      <c r="BO262" s="2">
        <v>42298</v>
      </c>
      <c r="BP262" s="2">
        <v>42412</v>
      </c>
      <c r="BQ262" s="2">
        <v>42562</v>
      </c>
      <c r="BR262" s="2">
        <v>42783</v>
      </c>
      <c r="BS262" s="2">
        <v>43009</v>
      </c>
      <c r="BT262" s="2">
        <v>43269</v>
      </c>
      <c r="BU262" s="2">
        <v>43506</v>
      </c>
      <c r="BV262" s="2">
        <v>43747</v>
      </c>
      <c r="BW262" s="2">
        <v>43912</v>
      </c>
      <c r="BX262" s="2">
        <v>44040</v>
      </c>
      <c r="BY262" s="2">
        <v>44088</v>
      </c>
      <c r="BZ262" s="2">
        <v>44092</v>
      </c>
      <c r="CA262" s="2">
        <v>44047</v>
      </c>
      <c r="CB262" s="2">
        <v>44008</v>
      </c>
      <c r="CC262" s="2">
        <v>43947</v>
      </c>
      <c r="CD262" s="2">
        <v>43907</v>
      </c>
    </row>
    <row r="263" spans="1:82" x14ac:dyDescent="0.25">
      <c r="A263" s="2" t="str">
        <f>"26 jaar"</f>
        <v>26 jaar</v>
      </c>
      <c r="B263" s="2">
        <v>47288</v>
      </c>
      <c r="C263" s="2">
        <v>45008</v>
      </c>
      <c r="D263" s="2">
        <v>44105</v>
      </c>
      <c r="E263" s="2">
        <v>42240</v>
      </c>
      <c r="F263" s="2">
        <v>41414</v>
      </c>
      <c r="G263" s="2">
        <v>41117</v>
      </c>
      <c r="H263" s="2">
        <v>41163</v>
      </c>
      <c r="I263" s="2">
        <v>40493</v>
      </c>
      <c r="J263" s="2">
        <v>38563</v>
      </c>
      <c r="K263" s="2">
        <v>36650</v>
      </c>
      <c r="L263" s="2">
        <v>35546</v>
      </c>
      <c r="M263" s="2">
        <v>34073</v>
      </c>
      <c r="N263" s="2">
        <v>35173</v>
      </c>
      <c r="O263" s="2">
        <v>36420</v>
      </c>
      <c r="P263" s="2">
        <v>37095</v>
      </c>
      <c r="Q263" s="2">
        <v>37517</v>
      </c>
      <c r="R263" s="2">
        <v>38365</v>
      </c>
      <c r="S263" s="2">
        <v>38185</v>
      </c>
      <c r="T263" s="2">
        <v>37854</v>
      </c>
      <c r="U263" s="2">
        <v>37795</v>
      </c>
      <c r="V263" s="2">
        <v>37239</v>
      </c>
      <c r="W263" s="2">
        <v>37018</v>
      </c>
      <c r="X263" s="2">
        <v>37770</v>
      </c>
      <c r="Y263" s="2">
        <v>37821</v>
      </c>
      <c r="Z263" s="2">
        <v>38730</v>
      </c>
      <c r="AA263" s="2">
        <v>38960</v>
      </c>
      <c r="AB263" s="2">
        <v>40338</v>
      </c>
      <c r="AC263" s="2">
        <v>40514</v>
      </c>
      <c r="AD263" s="2">
        <v>40578</v>
      </c>
      <c r="AE263" s="2">
        <v>40007</v>
      </c>
      <c r="AF263" s="2">
        <v>38331</v>
      </c>
      <c r="AG263" s="2">
        <v>38434</v>
      </c>
      <c r="AH263" s="2">
        <v>38472</v>
      </c>
      <c r="AI263" s="2">
        <v>38624</v>
      </c>
      <c r="AJ263" s="2">
        <v>37757</v>
      </c>
      <c r="AK263" s="2">
        <v>37470</v>
      </c>
      <c r="AL263" s="2">
        <v>37532</v>
      </c>
      <c r="AM263" s="2">
        <v>36817</v>
      </c>
      <c r="AN263" s="2">
        <v>36448</v>
      </c>
      <c r="AO263" s="2">
        <v>36720</v>
      </c>
      <c r="AP263" s="2">
        <v>37879</v>
      </c>
      <c r="AQ263" s="2">
        <v>38409</v>
      </c>
      <c r="AR263" s="2">
        <v>39661</v>
      </c>
      <c r="AS263" s="2">
        <v>40206</v>
      </c>
      <c r="AT263" s="2">
        <v>41167</v>
      </c>
      <c r="AU263" s="2">
        <v>40844</v>
      </c>
      <c r="AV263" s="2">
        <v>41551</v>
      </c>
      <c r="AW263" s="2">
        <v>41018</v>
      </c>
      <c r="AX263" s="2">
        <v>40817</v>
      </c>
      <c r="AY263" s="2">
        <v>40216</v>
      </c>
      <c r="AZ263" s="2">
        <v>40189</v>
      </c>
      <c r="BA263" s="2">
        <v>39282</v>
      </c>
      <c r="BB263" s="2">
        <v>39425</v>
      </c>
      <c r="BC263" s="2">
        <v>38651</v>
      </c>
      <c r="BD263" s="2">
        <v>38698</v>
      </c>
      <c r="BE263" s="2">
        <v>39067</v>
      </c>
      <c r="BF263" s="2">
        <v>39456</v>
      </c>
      <c r="BG263" s="2">
        <v>39793</v>
      </c>
      <c r="BH263" s="2">
        <v>40076</v>
      </c>
      <c r="BI263" s="2">
        <v>40304</v>
      </c>
      <c r="BJ263" s="2">
        <v>40520</v>
      </c>
      <c r="BK263" s="2">
        <v>40729</v>
      </c>
      <c r="BL263" s="2">
        <v>40970</v>
      </c>
      <c r="BM263" s="2">
        <v>41247</v>
      </c>
      <c r="BN263" s="2">
        <v>41567</v>
      </c>
      <c r="BO263" s="2">
        <v>42000</v>
      </c>
      <c r="BP263" s="2">
        <v>42531</v>
      </c>
      <c r="BQ263" s="2">
        <v>42643</v>
      </c>
      <c r="BR263" s="2">
        <v>42790</v>
      </c>
      <c r="BS263" s="2">
        <v>43012</v>
      </c>
      <c r="BT263" s="2">
        <v>43237</v>
      </c>
      <c r="BU263" s="2">
        <v>43497</v>
      </c>
      <c r="BV263" s="2">
        <v>43732</v>
      </c>
      <c r="BW263" s="2">
        <v>43972</v>
      </c>
      <c r="BX263" s="2">
        <v>44135</v>
      </c>
      <c r="BY263" s="2">
        <v>44262</v>
      </c>
      <c r="BZ263" s="2">
        <v>44313</v>
      </c>
      <c r="CA263" s="2">
        <v>44320</v>
      </c>
      <c r="CB263" s="2">
        <v>44272</v>
      </c>
      <c r="CC263" s="2">
        <v>44232</v>
      </c>
      <c r="CD263" s="2">
        <v>44172</v>
      </c>
    </row>
    <row r="264" spans="1:82" x14ac:dyDescent="0.25">
      <c r="A264" s="2" t="str">
        <f>"27 jaar"</f>
        <v>27 jaar</v>
      </c>
      <c r="B264" s="2">
        <v>46790</v>
      </c>
      <c r="C264" s="2">
        <v>47382</v>
      </c>
      <c r="D264" s="2">
        <v>45147</v>
      </c>
      <c r="E264" s="2">
        <v>44303</v>
      </c>
      <c r="F264" s="2">
        <v>42363</v>
      </c>
      <c r="G264" s="2">
        <v>41458</v>
      </c>
      <c r="H264" s="2">
        <v>41153</v>
      </c>
      <c r="I264" s="2">
        <v>41294</v>
      </c>
      <c r="J264" s="2">
        <v>40587</v>
      </c>
      <c r="K264" s="2">
        <v>38690</v>
      </c>
      <c r="L264" s="2">
        <v>36754</v>
      </c>
      <c r="M264" s="2">
        <v>35744</v>
      </c>
      <c r="N264" s="2">
        <v>34356</v>
      </c>
      <c r="O264" s="2">
        <v>35369</v>
      </c>
      <c r="P264" s="2">
        <v>36650</v>
      </c>
      <c r="Q264" s="2">
        <v>37467</v>
      </c>
      <c r="R264" s="2">
        <v>37926</v>
      </c>
      <c r="S264" s="2">
        <v>38853</v>
      </c>
      <c r="T264" s="2">
        <v>38562</v>
      </c>
      <c r="U264" s="2">
        <v>38316</v>
      </c>
      <c r="V264" s="2">
        <v>38367</v>
      </c>
      <c r="W264" s="2">
        <v>37749</v>
      </c>
      <c r="X264" s="2">
        <v>37344</v>
      </c>
      <c r="Y264" s="2">
        <v>38025</v>
      </c>
      <c r="Z264" s="2">
        <v>38248</v>
      </c>
      <c r="AA264" s="2">
        <v>39108</v>
      </c>
      <c r="AB264" s="2">
        <v>39295</v>
      </c>
      <c r="AC264" s="2">
        <v>40776</v>
      </c>
      <c r="AD264" s="2">
        <v>40943</v>
      </c>
      <c r="AE264" s="2">
        <v>41014</v>
      </c>
      <c r="AF264" s="2">
        <v>40451</v>
      </c>
      <c r="AG264" s="2">
        <v>38735</v>
      </c>
      <c r="AH264" s="2">
        <v>38803</v>
      </c>
      <c r="AI264" s="2">
        <v>38815</v>
      </c>
      <c r="AJ264" s="2">
        <v>38935</v>
      </c>
      <c r="AK264" s="2">
        <v>38058</v>
      </c>
      <c r="AL264" s="2">
        <v>37750</v>
      </c>
      <c r="AM264" s="2">
        <v>37811</v>
      </c>
      <c r="AN264" s="2">
        <v>37102</v>
      </c>
      <c r="AO264" s="2">
        <v>36738</v>
      </c>
      <c r="AP264" s="2">
        <v>37010</v>
      </c>
      <c r="AQ264" s="2">
        <v>38175</v>
      </c>
      <c r="AR264" s="2">
        <v>38707</v>
      </c>
      <c r="AS264" s="2">
        <v>39964</v>
      </c>
      <c r="AT264" s="2">
        <v>40512</v>
      </c>
      <c r="AU264" s="2">
        <v>41476</v>
      </c>
      <c r="AV264" s="2">
        <v>41147</v>
      </c>
      <c r="AW264" s="2">
        <v>41849</v>
      </c>
      <c r="AX264" s="2">
        <v>41316</v>
      </c>
      <c r="AY264" s="2">
        <v>41115</v>
      </c>
      <c r="AZ264" s="2">
        <v>40516</v>
      </c>
      <c r="BA264" s="2">
        <v>40492</v>
      </c>
      <c r="BB264" s="2">
        <v>39586</v>
      </c>
      <c r="BC264" s="2">
        <v>39727</v>
      </c>
      <c r="BD264" s="2">
        <v>38956</v>
      </c>
      <c r="BE264" s="2">
        <v>39004</v>
      </c>
      <c r="BF264" s="2">
        <v>39373</v>
      </c>
      <c r="BG264" s="2">
        <v>39761</v>
      </c>
      <c r="BH264" s="2">
        <v>40096</v>
      </c>
      <c r="BI264" s="2">
        <v>40379</v>
      </c>
      <c r="BJ264" s="2">
        <v>40609</v>
      </c>
      <c r="BK264" s="2">
        <v>40827</v>
      </c>
      <c r="BL264" s="2">
        <v>41036</v>
      </c>
      <c r="BM264" s="2">
        <v>41274</v>
      </c>
      <c r="BN264" s="2">
        <v>41551</v>
      </c>
      <c r="BO264" s="2">
        <v>41868</v>
      </c>
      <c r="BP264" s="2">
        <v>42297</v>
      </c>
      <c r="BQ264" s="2">
        <v>42827</v>
      </c>
      <c r="BR264" s="2">
        <v>42943</v>
      </c>
      <c r="BS264" s="2">
        <v>43096</v>
      </c>
      <c r="BT264" s="2">
        <v>43317</v>
      </c>
      <c r="BU264" s="2">
        <v>43540</v>
      </c>
      <c r="BV264" s="2">
        <v>43799</v>
      </c>
      <c r="BW264" s="2">
        <v>44035</v>
      </c>
      <c r="BX264" s="2">
        <v>44277</v>
      </c>
      <c r="BY264" s="2">
        <v>44441</v>
      </c>
      <c r="BZ264" s="2">
        <v>44568</v>
      </c>
      <c r="CA264" s="2">
        <v>44618</v>
      </c>
      <c r="CB264" s="2">
        <v>44624</v>
      </c>
      <c r="CC264" s="2">
        <v>44582</v>
      </c>
      <c r="CD264" s="2">
        <v>44538</v>
      </c>
    </row>
    <row r="265" spans="1:82" x14ac:dyDescent="0.25">
      <c r="A265" s="2" t="str">
        <f>"28 jaar"</f>
        <v>28 jaar</v>
      </c>
      <c r="B265" s="2">
        <v>46236</v>
      </c>
      <c r="C265" s="2">
        <v>46959</v>
      </c>
      <c r="D265" s="2">
        <v>47592</v>
      </c>
      <c r="E265" s="2">
        <v>45276</v>
      </c>
      <c r="F265" s="2">
        <v>44451</v>
      </c>
      <c r="G265" s="2">
        <v>42388</v>
      </c>
      <c r="H265" s="2">
        <v>41667</v>
      </c>
      <c r="I265" s="2">
        <v>41186</v>
      </c>
      <c r="J265" s="2">
        <v>41350</v>
      </c>
      <c r="K265" s="2">
        <v>40712</v>
      </c>
      <c r="L265" s="2">
        <v>38745</v>
      </c>
      <c r="M265" s="2">
        <v>36910</v>
      </c>
      <c r="N265" s="2">
        <v>35997</v>
      </c>
      <c r="O265" s="2">
        <v>34552</v>
      </c>
      <c r="P265" s="2">
        <v>35619</v>
      </c>
      <c r="Q265" s="2">
        <v>36963</v>
      </c>
      <c r="R265" s="2">
        <v>37898</v>
      </c>
      <c r="S265" s="2">
        <v>38428</v>
      </c>
      <c r="T265" s="2">
        <v>39359</v>
      </c>
      <c r="U265" s="2">
        <v>39091</v>
      </c>
      <c r="V265" s="2">
        <v>38910</v>
      </c>
      <c r="W265" s="2">
        <v>38818</v>
      </c>
      <c r="X265" s="2">
        <v>38144</v>
      </c>
      <c r="Y265" s="2">
        <v>37687</v>
      </c>
      <c r="Z265" s="2">
        <v>38438</v>
      </c>
      <c r="AA265" s="2">
        <v>38649</v>
      </c>
      <c r="AB265" s="2">
        <v>39597</v>
      </c>
      <c r="AC265" s="2">
        <v>39794</v>
      </c>
      <c r="AD265" s="2">
        <v>41258</v>
      </c>
      <c r="AE265" s="2">
        <v>41454</v>
      </c>
      <c r="AF265" s="2">
        <v>41533</v>
      </c>
      <c r="AG265" s="2">
        <v>40940</v>
      </c>
      <c r="AH265" s="2">
        <v>39195</v>
      </c>
      <c r="AI265" s="2">
        <v>39235</v>
      </c>
      <c r="AJ265" s="2">
        <v>39233</v>
      </c>
      <c r="AK265" s="2">
        <v>39333</v>
      </c>
      <c r="AL265" s="2">
        <v>38436</v>
      </c>
      <c r="AM265" s="2">
        <v>38131</v>
      </c>
      <c r="AN265" s="2">
        <v>38189</v>
      </c>
      <c r="AO265" s="2">
        <v>37487</v>
      </c>
      <c r="AP265" s="2">
        <v>37123</v>
      </c>
      <c r="AQ265" s="2">
        <v>37400</v>
      </c>
      <c r="AR265" s="2">
        <v>38570</v>
      </c>
      <c r="AS265" s="2">
        <v>39100</v>
      </c>
      <c r="AT265" s="2">
        <v>40368</v>
      </c>
      <c r="AU265" s="2">
        <v>40918</v>
      </c>
      <c r="AV265" s="2">
        <v>41874</v>
      </c>
      <c r="AW265" s="2">
        <v>41544</v>
      </c>
      <c r="AX265" s="2">
        <v>42253</v>
      </c>
      <c r="AY265" s="2">
        <v>41712</v>
      </c>
      <c r="AZ265" s="2">
        <v>41512</v>
      </c>
      <c r="BA265" s="2">
        <v>40915</v>
      </c>
      <c r="BB265" s="2">
        <v>40892</v>
      </c>
      <c r="BC265" s="2">
        <v>39984</v>
      </c>
      <c r="BD265" s="2">
        <v>40126</v>
      </c>
      <c r="BE265" s="2">
        <v>39351</v>
      </c>
      <c r="BF265" s="2">
        <v>39405</v>
      </c>
      <c r="BG265" s="2">
        <v>39774</v>
      </c>
      <c r="BH265" s="2">
        <v>40160</v>
      </c>
      <c r="BI265" s="2">
        <v>40496</v>
      </c>
      <c r="BJ265" s="2">
        <v>40778</v>
      </c>
      <c r="BK265" s="2">
        <v>41011</v>
      </c>
      <c r="BL265" s="2">
        <v>41230</v>
      </c>
      <c r="BM265" s="2">
        <v>41439</v>
      </c>
      <c r="BN265" s="2">
        <v>41679</v>
      </c>
      <c r="BO265" s="2">
        <v>41956</v>
      </c>
      <c r="BP265" s="2">
        <v>42271</v>
      </c>
      <c r="BQ265" s="2">
        <v>42701</v>
      </c>
      <c r="BR265" s="2">
        <v>43233</v>
      </c>
      <c r="BS265" s="2">
        <v>43349</v>
      </c>
      <c r="BT265" s="2">
        <v>43503</v>
      </c>
      <c r="BU265" s="2">
        <v>43725</v>
      </c>
      <c r="BV265" s="2">
        <v>43950</v>
      </c>
      <c r="BW265" s="2">
        <v>44209</v>
      </c>
      <c r="BX265" s="2">
        <v>44444</v>
      </c>
      <c r="BY265" s="2">
        <v>44684</v>
      </c>
      <c r="BZ265" s="2">
        <v>44849</v>
      </c>
      <c r="CA265" s="2">
        <v>44972</v>
      </c>
      <c r="CB265" s="2">
        <v>45022</v>
      </c>
      <c r="CC265" s="2">
        <v>45027</v>
      </c>
      <c r="CD265" s="2">
        <v>44988</v>
      </c>
    </row>
    <row r="266" spans="1:82" x14ac:dyDescent="0.25">
      <c r="A266" s="2" t="str">
        <f>"29 jaar"</f>
        <v>29 jaar</v>
      </c>
      <c r="B266" s="2">
        <v>46418</v>
      </c>
      <c r="C266" s="2">
        <v>46310</v>
      </c>
      <c r="D266" s="2">
        <v>47184</v>
      </c>
      <c r="E266" s="2">
        <v>47798</v>
      </c>
      <c r="F266" s="2">
        <v>45479</v>
      </c>
      <c r="G266" s="2">
        <v>44556</v>
      </c>
      <c r="H266" s="2">
        <v>42548</v>
      </c>
      <c r="I266" s="2">
        <v>41787</v>
      </c>
      <c r="J266" s="2">
        <v>41395</v>
      </c>
      <c r="K266" s="2">
        <v>41499</v>
      </c>
      <c r="L266" s="2">
        <v>40811</v>
      </c>
      <c r="M266" s="2">
        <v>38981</v>
      </c>
      <c r="N266" s="2">
        <v>37175</v>
      </c>
      <c r="O266" s="2">
        <v>36186</v>
      </c>
      <c r="P266" s="2">
        <v>34871</v>
      </c>
      <c r="Q266" s="2">
        <v>36019</v>
      </c>
      <c r="R266" s="2">
        <v>37410</v>
      </c>
      <c r="S266" s="2">
        <v>38359</v>
      </c>
      <c r="T266" s="2">
        <v>38990</v>
      </c>
      <c r="U266" s="2">
        <v>39772</v>
      </c>
      <c r="V266" s="2">
        <v>39680</v>
      </c>
      <c r="W266" s="2">
        <v>39390</v>
      </c>
      <c r="X266" s="2">
        <v>39223</v>
      </c>
      <c r="Y266" s="2">
        <v>38517</v>
      </c>
      <c r="Z266" s="2">
        <v>38008</v>
      </c>
      <c r="AA266" s="2">
        <v>38815</v>
      </c>
      <c r="AB266" s="2">
        <v>39088</v>
      </c>
      <c r="AC266" s="2">
        <v>40112</v>
      </c>
      <c r="AD266" s="2">
        <v>40255</v>
      </c>
      <c r="AE266" s="2">
        <v>41704</v>
      </c>
      <c r="AF266" s="2">
        <v>41916</v>
      </c>
      <c r="AG266" s="2">
        <v>41967</v>
      </c>
      <c r="AH266" s="2">
        <v>41342</v>
      </c>
      <c r="AI266" s="2">
        <v>39574</v>
      </c>
      <c r="AJ266" s="2">
        <v>39594</v>
      </c>
      <c r="AK266" s="2">
        <v>39581</v>
      </c>
      <c r="AL266" s="2">
        <v>39656</v>
      </c>
      <c r="AM266" s="2">
        <v>38760</v>
      </c>
      <c r="AN266" s="2">
        <v>38466</v>
      </c>
      <c r="AO266" s="2">
        <v>38515</v>
      </c>
      <c r="AP266" s="2">
        <v>37831</v>
      </c>
      <c r="AQ266" s="2">
        <v>37470</v>
      </c>
      <c r="AR266" s="2">
        <v>37760</v>
      </c>
      <c r="AS266" s="2">
        <v>38937</v>
      </c>
      <c r="AT266" s="2">
        <v>39465</v>
      </c>
      <c r="AU266" s="2">
        <v>40748</v>
      </c>
      <c r="AV266" s="2">
        <v>41302</v>
      </c>
      <c r="AW266" s="2">
        <v>42262</v>
      </c>
      <c r="AX266" s="2">
        <v>41923</v>
      </c>
      <c r="AY266" s="2">
        <v>42626</v>
      </c>
      <c r="AZ266" s="2">
        <v>42086</v>
      </c>
      <c r="BA266" s="2">
        <v>41886</v>
      </c>
      <c r="BB266" s="2">
        <v>41286</v>
      </c>
      <c r="BC266" s="2">
        <v>41259</v>
      </c>
      <c r="BD266" s="2">
        <v>40348</v>
      </c>
      <c r="BE266" s="2">
        <v>40490</v>
      </c>
      <c r="BF266" s="2">
        <v>39713</v>
      </c>
      <c r="BG266" s="2">
        <v>39764</v>
      </c>
      <c r="BH266" s="2">
        <v>40133</v>
      </c>
      <c r="BI266" s="2">
        <v>40521</v>
      </c>
      <c r="BJ266" s="2">
        <v>40858</v>
      </c>
      <c r="BK266" s="2">
        <v>41142</v>
      </c>
      <c r="BL266" s="2">
        <v>41375</v>
      </c>
      <c r="BM266" s="2">
        <v>41595</v>
      </c>
      <c r="BN266" s="2">
        <v>41803</v>
      </c>
      <c r="BO266" s="2">
        <v>42045</v>
      </c>
      <c r="BP266" s="2">
        <v>42323</v>
      </c>
      <c r="BQ266" s="2">
        <v>42641</v>
      </c>
      <c r="BR266" s="2">
        <v>43072</v>
      </c>
      <c r="BS266" s="2">
        <v>43610</v>
      </c>
      <c r="BT266" s="2">
        <v>43724</v>
      </c>
      <c r="BU266" s="2">
        <v>43878</v>
      </c>
      <c r="BV266" s="2">
        <v>44100</v>
      </c>
      <c r="BW266" s="2">
        <v>44329</v>
      </c>
      <c r="BX266" s="2">
        <v>44586</v>
      </c>
      <c r="BY266" s="2">
        <v>44823</v>
      </c>
      <c r="BZ266" s="2">
        <v>45064</v>
      </c>
      <c r="CA266" s="2">
        <v>45229</v>
      </c>
      <c r="CB266" s="2">
        <v>45356</v>
      </c>
      <c r="CC266" s="2">
        <v>45405</v>
      </c>
      <c r="CD266" s="2">
        <v>45411</v>
      </c>
    </row>
    <row r="267" spans="1:82" x14ac:dyDescent="0.25">
      <c r="A267" s="2" t="str">
        <f>"30 jaar"</f>
        <v>30 jaar</v>
      </c>
      <c r="B267" s="2">
        <v>45513</v>
      </c>
      <c r="C267" s="2">
        <v>46521</v>
      </c>
      <c r="D267" s="2">
        <v>46532</v>
      </c>
      <c r="E267" s="2">
        <v>47262</v>
      </c>
      <c r="F267" s="2">
        <v>47947</v>
      </c>
      <c r="G267" s="2">
        <v>45638</v>
      </c>
      <c r="H267" s="2">
        <v>44713</v>
      </c>
      <c r="I267" s="2">
        <v>42642</v>
      </c>
      <c r="J267" s="2">
        <v>41909</v>
      </c>
      <c r="K267" s="2">
        <v>41548</v>
      </c>
      <c r="L267" s="2">
        <v>41725</v>
      </c>
      <c r="M267" s="2">
        <v>41022</v>
      </c>
      <c r="N267" s="2">
        <v>39326</v>
      </c>
      <c r="O267" s="2">
        <v>37343</v>
      </c>
      <c r="P267" s="2">
        <v>36498</v>
      </c>
      <c r="Q267" s="2">
        <v>35232</v>
      </c>
      <c r="R267" s="2">
        <v>36460</v>
      </c>
      <c r="S267" s="2">
        <v>37860</v>
      </c>
      <c r="T267" s="2">
        <v>38867</v>
      </c>
      <c r="U267" s="2">
        <v>39495</v>
      </c>
      <c r="V267" s="2">
        <v>40436</v>
      </c>
      <c r="W267" s="2">
        <v>40127</v>
      </c>
      <c r="X267" s="2">
        <v>39723</v>
      </c>
      <c r="Y267" s="2">
        <v>39572</v>
      </c>
      <c r="Z267" s="2">
        <v>38888</v>
      </c>
      <c r="AA267" s="2">
        <v>38404</v>
      </c>
      <c r="AB267" s="2">
        <v>39164</v>
      </c>
      <c r="AC267" s="2">
        <v>39572</v>
      </c>
      <c r="AD267" s="2">
        <v>40499</v>
      </c>
      <c r="AE267" s="2">
        <v>40653</v>
      </c>
      <c r="AF267" s="2">
        <v>42083</v>
      </c>
      <c r="AG267" s="2">
        <v>42299</v>
      </c>
      <c r="AH267" s="2">
        <v>42321</v>
      </c>
      <c r="AI267" s="2">
        <v>41669</v>
      </c>
      <c r="AJ267" s="2">
        <v>39879</v>
      </c>
      <c r="AK267" s="2">
        <v>39886</v>
      </c>
      <c r="AL267" s="2">
        <v>39857</v>
      </c>
      <c r="AM267" s="2">
        <v>39935</v>
      </c>
      <c r="AN267" s="2">
        <v>39046</v>
      </c>
      <c r="AO267" s="2">
        <v>38750</v>
      </c>
      <c r="AP267" s="2">
        <v>38803</v>
      </c>
      <c r="AQ267" s="2">
        <v>38134</v>
      </c>
      <c r="AR267" s="2">
        <v>37773</v>
      </c>
      <c r="AS267" s="2">
        <v>38071</v>
      </c>
      <c r="AT267" s="2">
        <v>39258</v>
      </c>
      <c r="AU267" s="2">
        <v>39791</v>
      </c>
      <c r="AV267" s="2">
        <v>41082</v>
      </c>
      <c r="AW267" s="2">
        <v>41631</v>
      </c>
      <c r="AX267" s="2">
        <v>42588</v>
      </c>
      <c r="AY267" s="2">
        <v>42256</v>
      </c>
      <c r="AZ267" s="2">
        <v>42953</v>
      </c>
      <c r="BA267" s="2">
        <v>42413</v>
      </c>
      <c r="BB267" s="2">
        <v>42215</v>
      </c>
      <c r="BC267" s="2">
        <v>41606</v>
      </c>
      <c r="BD267" s="2">
        <v>41586</v>
      </c>
      <c r="BE267" s="2">
        <v>40669</v>
      </c>
      <c r="BF267" s="2">
        <v>40813</v>
      </c>
      <c r="BG267" s="2">
        <v>40032</v>
      </c>
      <c r="BH267" s="2">
        <v>40081</v>
      </c>
      <c r="BI267" s="2">
        <v>40452</v>
      </c>
      <c r="BJ267" s="2">
        <v>40842</v>
      </c>
      <c r="BK267" s="2">
        <v>41181</v>
      </c>
      <c r="BL267" s="2">
        <v>41460</v>
      </c>
      <c r="BM267" s="2">
        <v>41694</v>
      </c>
      <c r="BN267" s="2">
        <v>41913</v>
      </c>
      <c r="BO267" s="2">
        <v>42123</v>
      </c>
      <c r="BP267" s="2">
        <v>42365</v>
      </c>
      <c r="BQ267" s="2">
        <v>42645</v>
      </c>
      <c r="BR267" s="2">
        <v>42964</v>
      </c>
      <c r="BS267" s="2">
        <v>43398</v>
      </c>
      <c r="BT267" s="2">
        <v>43937</v>
      </c>
      <c r="BU267" s="2">
        <v>44053</v>
      </c>
      <c r="BV267" s="2">
        <v>44208</v>
      </c>
      <c r="BW267" s="2">
        <v>44430</v>
      </c>
      <c r="BX267" s="2">
        <v>44660</v>
      </c>
      <c r="BY267" s="2">
        <v>44921</v>
      </c>
      <c r="BZ267" s="2">
        <v>45164</v>
      </c>
      <c r="CA267" s="2">
        <v>45403</v>
      </c>
      <c r="CB267" s="2">
        <v>45568</v>
      </c>
      <c r="CC267" s="2">
        <v>45695</v>
      </c>
      <c r="CD267" s="2">
        <v>45745</v>
      </c>
    </row>
    <row r="268" spans="1:82" x14ac:dyDescent="0.25">
      <c r="A268" s="2" t="str">
        <f>"31 jaar"</f>
        <v>31 jaar</v>
      </c>
      <c r="B268" s="2">
        <v>46270</v>
      </c>
      <c r="C268" s="2">
        <v>45677</v>
      </c>
      <c r="D268" s="2">
        <v>46699</v>
      </c>
      <c r="E268" s="2">
        <v>46637</v>
      </c>
      <c r="F268" s="2">
        <v>47442</v>
      </c>
      <c r="G268" s="2">
        <v>48024</v>
      </c>
      <c r="H268" s="2">
        <v>45798</v>
      </c>
      <c r="I268" s="2">
        <v>44783</v>
      </c>
      <c r="J268" s="2">
        <v>42722</v>
      </c>
      <c r="K268" s="2">
        <v>42032</v>
      </c>
      <c r="L268" s="2">
        <v>41735</v>
      </c>
      <c r="M268" s="2">
        <v>41940</v>
      </c>
      <c r="N268" s="2">
        <v>41326</v>
      </c>
      <c r="O268" s="2">
        <v>39588</v>
      </c>
      <c r="P268" s="2">
        <v>37648</v>
      </c>
      <c r="Q268" s="2">
        <v>36857</v>
      </c>
      <c r="R268" s="2">
        <v>35619</v>
      </c>
      <c r="S268" s="2">
        <v>36809</v>
      </c>
      <c r="T268" s="2">
        <v>38307</v>
      </c>
      <c r="U268" s="2">
        <v>39350</v>
      </c>
      <c r="V268" s="2">
        <v>40063</v>
      </c>
      <c r="W268" s="2">
        <v>40929</v>
      </c>
      <c r="X268" s="2">
        <v>40487</v>
      </c>
      <c r="Y268" s="2">
        <v>40080</v>
      </c>
      <c r="Z268" s="2">
        <v>39936</v>
      </c>
      <c r="AA268" s="2">
        <v>39224</v>
      </c>
      <c r="AB268" s="2">
        <v>38898</v>
      </c>
      <c r="AC268" s="2">
        <v>39576</v>
      </c>
      <c r="AD268" s="2">
        <v>40017</v>
      </c>
      <c r="AE268" s="2">
        <v>40944</v>
      </c>
      <c r="AF268" s="2">
        <v>41107</v>
      </c>
      <c r="AG268" s="2">
        <v>42503</v>
      </c>
      <c r="AH268" s="2">
        <v>42708</v>
      </c>
      <c r="AI268" s="2">
        <v>42709</v>
      </c>
      <c r="AJ268" s="2">
        <v>42034</v>
      </c>
      <c r="AK268" s="2">
        <v>40226</v>
      </c>
      <c r="AL268" s="2">
        <v>40219</v>
      </c>
      <c r="AM268" s="2">
        <v>40193</v>
      </c>
      <c r="AN268" s="2">
        <v>40275</v>
      </c>
      <c r="AO268" s="2">
        <v>39385</v>
      </c>
      <c r="AP268" s="2">
        <v>39099</v>
      </c>
      <c r="AQ268" s="2">
        <v>39155</v>
      </c>
      <c r="AR268" s="2">
        <v>38500</v>
      </c>
      <c r="AS268" s="2">
        <v>38141</v>
      </c>
      <c r="AT268" s="2">
        <v>38446</v>
      </c>
      <c r="AU268" s="2">
        <v>39633</v>
      </c>
      <c r="AV268" s="2">
        <v>40173</v>
      </c>
      <c r="AW268" s="2">
        <v>41470</v>
      </c>
      <c r="AX268" s="2">
        <v>42012</v>
      </c>
      <c r="AY268" s="2">
        <v>42965</v>
      </c>
      <c r="AZ268" s="2">
        <v>42641</v>
      </c>
      <c r="BA268" s="2">
        <v>43333</v>
      </c>
      <c r="BB268" s="2">
        <v>42793</v>
      </c>
      <c r="BC268" s="2">
        <v>42592</v>
      </c>
      <c r="BD268" s="2">
        <v>41984</v>
      </c>
      <c r="BE268" s="2">
        <v>41962</v>
      </c>
      <c r="BF268" s="2">
        <v>41040</v>
      </c>
      <c r="BG268" s="2">
        <v>41184</v>
      </c>
      <c r="BH268" s="2">
        <v>40400</v>
      </c>
      <c r="BI268" s="2">
        <v>40447</v>
      </c>
      <c r="BJ268" s="2">
        <v>40817</v>
      </c>
      <c r="BK268" s="2">
        <v>41211</v>
      </c>
      <c r="BL268" s="2">
        <v>41546</v>
      </c>
      <c r="BM268" s="2">
        <v>41829</v>
      </c>
      <c r="BN268" s="2">
        <v>42064</v>
      </c>
      <c r="BO268" s="2">
        <v>42283</v>
      </c>
      <c r="BP268" s="2">
        <v>42498</v>
      </c>
      <c r="BQ268" s="2">
        <v>42737</v>
      </c>
      <c r="BR268" s="2">
        <v>43021</v>
      </c>
      <c r="BS268" s="2">
        <v>43342</v>
      </c>
      <c r="BT268" s="2">
        <v>43779</v>
      </c>
      <c r="BU268" s="2">
        <v>44316</v>
      </c>
      <c r="BV268" s="2">
        <v>44431</v>
      </c>
      <c r="BW268" s="2">
        <v>44586</v>
      </c>
      <c r="BX268" s="2">
        <v>44810</v>
      </c>
      <c r="BY268" s="2">
        <v>45039</v>
      </c>
      <c r="BZ268" s="2">
        <v>45303</v>
      </c>
      <c r="CA268" s="2">
        <v>45543</v>
      </c>
      <c r="CB268" s="2">
        <v>45784</v>
      </c>
      <c r="CC268" s="2">
        <v>45946</v>
      </c>
      <c r="CD268" s="2">
        <v>46076</v>
      </c>
    </row>
    <row r="269" spans="1:82" x14ac:dyDescent="0.25">
      <c r="A269" s="2" t="str">
        <f>"32 jaar"</f>
        <v>32 jaar</v>
      </c>
      <c r="B269" s="2">
        <v>45089</v>
      </c>
      <c r="C269" s="2">
        <v>46395</v>
      </c>
      <c r="D269" s="2">
        <v>45841</v>
      </c>
      <c r="E269" s="2">
        <v>46889</v>
      </c>
      <c r="F269" s="2">
        <v>46733</v>
      </c>
      <c r="G269" s="2">
        <v>47507</v>
      </c>
      <c r="H269" s="2">
        <v>48156</v>
      </c>
      <c r="I269" s="2">
        <v>45927</v>
      </c>
      <c r="J269" s="2">
        <v>44871</v>
      </c>
      <c r="K269" s="2">
        <v>42836</v>
      </c>
      <c r="L269" s="2">
        <v>42162</v>
      </c>
      <c r="M269" s="2">
        <v>41958</v>
      </c>
      <c r="N269" s="2">
        <v>42192</v>
      </c>
      <c r="O269" s="2">
        <v>41558</v>
      </c>
      <c r="P269" s="2">
        <v>39878</v>
      </c>
      <c r="Q269" s="2">
        <v>37978</v>
      </c>
      <c r="R269" s="2">
        <v>37179</v>
      </c>
      <c r="S269" s="2">
        <v>36068</v>
      </c>
      <c r="T269" s="2">
        <v>37288</v>
      </c>
      <c r="U269" s="2">
        <v>38756</v>
      </c>
      <c r="V269" s="2">
        <v>39905</v>
      </c>
      <c r="W269" s="2">
        <v>40438</v>
      </c>
      <c r="X269" s="2">
        <v>41245</v>
      </c>
      <c r="Y269" s="2">
        <v>40779</v>
      </c>
      <c r="Z269" s="2">
        <v>40417</v>
      </c>
      <c r="AA269" s="2">
        <v>40311</v>
      </c>
      <c r="AB269" s="2">
        <v>39618</v>
      </c>
      <c r="AC269" s="2">
        <v>39369</v>
      </c>
      <c r="AD269" s="2">
        <v>40003</v>
      </c>
      <c r="AE269" s="2">
        <v>40445</v>
      </c>
      <c r="AF269" s="2">
        <v>41368</v>
      </c>
      <c r="AG269" s="2">
        <v>41508</v>
      </c>
      <c r="AH269" s="2">
        <v>42876</v>
      </c>
      <c r="AI269" s="2">
        <v>43065</v>
      </c>
      <c r="AJ269" s="2">
        <v>43050</v>
      </c>
      <c r="AK269" s="2">
        <v>42364</v>
      </c>
      <c r="AL269" s="2">
        <v>40536</v>
      </c>
      <c r="AM269" s="2">
        <v>40525</v>
      </c>
      <c r="AN269" s="2">
        <v>40506</v>
      </c>
      <c r="AO269" s="2">
        <v>40588</v>
      </c>
      <c r="AP269" s="2">
        <v>39696</v>
      </c>
      <c r="AQ269" s="2">
        <v>39423</v>
      </c>
      <c r="AR269" s="2">
        <v>39479</v>
      </c>
      <c r="AS269" s="2">
        <v>38838</v>
      </c>
      <c r="AT269" s="2">
        <v>38481</v>
      </c>
      <c r="AU269" s="2">
        <v>38790</v>
      </c>
      <c r="AV269" s="2">
        <v>39984</v>
      </c>
      <c r="AW269" s="2">
        <v>40526</v>
      </c>
      <c r="AX269" s="2">
        <v>41826</v>
      </c>
      <c r="AY269" s="2">
        <v>42369</v>
      </c>
      <c r="AZ269" s="2">
        <v>43322</v>
      </c>
      <c r="BA269" s="2">
        <v>42998</v>
      </c>
      <c r="BB269" s="2">
        <v>43692</v>
      </c>
      <c r="BC269" s="2">
        <v>43158</v>
      </c>
      <c r="BD269" s="2">
        <v>42954</v>
      </c>
      <c r="BE269" s="2">
        <v>42339</v>
      </c>
      <c r="BF269" s="2">
        <v>42318</v>
      </c>
      <c r="BG269" s="2">
        <v>41392</v>
      </c>
      <c r="BH269" s="2">
        <v>41532</v>
      </c>
      <c r="BI269" s="2">
        <v>40754</v>
      </c>
      <c r="BJ269" s="2">
        <v>40795</v>
      </c>
      <c r="BK269" s="2">
        <v>41173</v>
      </c>
      <c r="BL269" s="2">
        <v>41563</v>
      </c>
      <c r="BM269" s="2">
        <v>41899</v>
      </c>
      <c r="BN269" s="2">
        <v>42183</v>
      </c>
      <c r="BO269" s="2">
        <v>42415</v>
      </c>
      <c r="BP269" s="2">
        <v>42636</v>
      </c>
      <c r="BQ269" s="2">
        <v>42850</v>
      </c>
      <c r="BR269" s="2">
        <v>43091</v>
      </c>
      <c r="BS269" s="2">
        <v>43380</v>
      </c>
      <c r="BT269" s="2">
        <v>43706</v>
      </c>
      <c r="BU269" s="2">
        <v>44144</v>
      </c>
      <c r="BV269" s="2">
        <v>44679</v>
      </c>
      <c r="BW269" s="2">
        <v>44793</v>
      </c>
      <c r="BX269" s="2">
        <v>44952</v>
      </c>
      <c r="BY269" s="2">
        <v>45176</v>
      </c>
      <c r="BZ269" s="2">
        <v>45408</v>
      </c>
      <c r="CA269" s="2">
        <v>45674</v>
      </c>
      <c r="CB269" s="2">
        <v>45915</v>
      </c>
      <c r="CC269" s="2">
        <v>46159</v>
      </c>
      <c r="CD269" s="2">
        <v>46316</v>
      </c>
    </row>
    <row r="270" spans="1:82" x14ac:dyDescent="0.25">
      <c r="A270" s="2" t="str">
        <f>"33 jaar"</f>
        <v>33 jaar</v>
      </c>
      <c r="B270" s="2">
        <v>44468</v>
      </c>
      <c r="C270" s="2">
        <v>45171</v>
      </c>
      <c r="D270" s="2">
        <v>46544</v>
      </c>
      <c r="E270" s="2">
        <v>45973</v>
      </c>
      <c r="F270" s="2">
        <v>47020</v>
      </c>
      <c r="G270" s="2">
        <v>46874</v>
      </c>
      <c r="H270" s="2">
        <v>47596</v>
      </c>
      <c r="I270" s="2">
        <v>48266</v>
      </c>
      <c r="J270" s="2">
        <v>46037</v>
      </c>
      <c r="K270" s="2">
        <v>45011</v>
      </c>
      <c r="L270" s="2">
        <v>42981</v>
      </c>
      <c r="M270" s="2">
        <v>42404</v>
      </c>
      <c r="N270" s="2">
        <v>42254</v>
      </c>
      <c r="O270" s="2">
        <v>42497</v>
      </c>
      <c r="P270" s="2">
        <v>41811</v>
      </c>
      <c r="Q270" s="2">
        <v>40160</v>
      </c>
      <c r="R270" s="2">
        <v>38308</v>
      </c>
      <c r="S270" s="2">
        <v>37631</v>
      </c>
      <c r="T270" s="2">
        <v>36510</v>
      </c>
      <c r="U270" s="2">
        <v>37706</v>
      </c>
      <c r="V270" s="2">
        <v>39264</v>
      </c>
      <c r="W270" s="2">
        <v>40364</v>
      </c>
      <c r="X270" s="2">
        <v>40793</v>
      </c>
      <c r="Y270" s="2">
        <v>41604</v>
      </c>
      <c r="Z270" s="2">
        <v>41158</v>
      </c>
      <c r="AA270" s="2">
        <v>40780</v>
      </c>
      <c r="AB270" s="2">
        <v>40684</v>
      </c>
      <c r="AC270" s="2">
        <v>40038</v>
      </c>
      <c r="AD270" s="2">
        <v>39777</v>
      </c>
      <c r="AE270" s="2">
        <v>40415</v>
      </c>
      <c r="AF270" s="2">
        <v>40849</v>
      </c>
      <c r="AG270" s="2">
        <v>41754</v>
      </c>
      <c r="AH270" s="2">
        <v>41878</v>
      </c>
      <c r="AI270" s="2">
        <v>43215</v>
      </c>
      <c r="AJ270" s="2">
        <v>43404</v>
      </c>
      <c r="AK270" s="2">
        <v>43359</v>
      </c>
      <c r="AL270" s="2">
        <v>42653</v>
      </c>
      <c r="AM270" s="2">
        <v>40821</v>
      </c>
      <c r="AN270" s="2">
        <v>40811</v>
      </c>
      <c r="AO270" s="2">
        <v>40797</v>
      </c>
      <c r="AP270" s="2">
        <v>40877</v>
      </c>
      <c r="AQ270" s="2">
        <v>39991</v>
      </c>
      <c r="AR270" s="2">
        <v>39729</v>
      </c>
      <c r="AS270" s="2">
        <v>39791</v>
      </c>
      <c r="AT270" s="2">
        <v>39159</v>
      </c>
      <c r="AU270" s="2">
        <v>38805</v>
      </c>
      <c r="AV270" s="2">
        <v>39115</v>
      </c>
      <c r="AW270" s="2">
        <v>40313</v>
      </c>
      <c r="AX270" s="2">
        <v>40858</v>
      </c>
      <c r="AY270" s="2">
        <v>42158</v>
      </c>
      <c r="AZ270" s="2">
        <v>42703</v>
      </c>
      <c r="BA270" s="2">
        <v>43661</v>
      </c>
      <c r="BB270" s="2">
        <v>43338</v>
      </c>
      <c r="BC270" s="2">
        <v>44036</v>
      </c>
      <c r="BD270" s="2">
        <v>43493</v>
      </c>
      <c r="BE270" s="2">
        <v>43291</v>
      </c>
      <c r="BF270" s="2">
        <v>42671</v>
      </c>
      <c r="BG270" s="2">
        <v>42649</v>
      </c>
      <c r="BH270" s="2">
        <v>41723</v>
      </c>
      <c r="BI270" s="2">
        <v>41861</v>
      </c>
      <c r="BJ270" s="2">
        <v>41079</v>
      </c>
      <c r="BK270" s="2">
        <v>41121</v>
      </c>
      <c r="BL270" s="2">
        <v>41502</v>
      </c>
      <c r="BM270" s="2">
        <v>41889</v>
      </c>
      <c r="BN270" s="2">
        <v>42225</v>
      </c>
      <c r="BO270" s="2">
        <v>42513</v>
      </c>
      <c r="BP270" s="2">
        <v>42746</v>
      </c>
      <c r="BQ270" s="2">
        <v>42971</v>
      </c>
      <c r="BR270" s="2">
        <v>43185</v>
      </c>
      <c r="BS270" s="2">
        <v>43427</v>
      </c>
      <c r="BT270" s="2">
        <v>43713</v>
      </c>
      <c r="BU270" s="2">
        <v>44041</v>
      </c>
      <c r="BV270" s="2">
        <v>44485</v>
      </c>
      <c r="BW270" s="2">
        <v>45019</v>
      </c>
      <c r="BX270" s="2">
        <v>45134</v>
      </c>
      <c r="BY270" s="2">
        <v>45294</v>
      </c>
      <c r="BZ270" s="2">
        <v>45516</v>
      </c>
      <c r="CA270" s="2">
        <v>45752</v>
      </c>
      <c r="CB270" s="2">
        <v>46019</v>
      </c>
      <c r="CC270" s="2">
        <v>46257</v>
      </c>
      <c r="CD270" s="2">
        <v>46503</v>
      </c>
    </row>
    <row r="271" spans="1:82" x14ac:dyDescent="0.25">
      <c r="A271" s="2" t="str">
        <f>"34 jaar"</f>
        <v>34 jaar</v>
      </c>
      <c r="B271" s="2">
        <v>43998</v>
      </c>
      <c r="C271" s="2">
        <v>44545</v>
      </c>
      <c r="D271" s="2">
        <v>45331</v>
      </c>
      <c r="E271" s="2">
        <v>46682</v>
      </c>
      <c r="F271" s="2">
        <v>46038</v>
      </c>
      <c r="G271" s="2">
        <v>47112</v>
      </c>
      <c r="H271" s="2">
        <v>46997</v>
      </c>
      <c r="I271" s="2">
        <v>47670</v>
      </c>
      <c r="J271" s="2">
        <v>48369</v>
      </c>
      <c r="K271" s="2">
        <v>46136</v>
      </c>
      <c r="L271" s="2">
        <v>45086</v>
      </c>
      <c r="M271" s="2">
        <v>43134</v>
      </c>
      <c r="N271" s="2">
        <v>42609</v>
      </c>
      <c r="O271" s="2">
        <v>42517</v>
      </c>
      <c r="P271" s="2">
        <v>42754</v>
      </c>
      <c r="Q271" s="2">
        <v>42165</v>
      </c>
      <c r="R271" s="2">
        <v>40532</v>
      </c>
      <c r="S271" s="2">
        <v>38720</v>
      </c>
      <c r="T271" s="2">
        <v>38068</v>
      </c>
      <c r="U271" s="2">
        <v>36983</v>
      </c>
      <c r="V271" s="2">
        <v>38216</v>
      </c>
      <c r="W271" s="2">
        <v>39685</v>
      </c>
      <c r="X271" s="2">
        <v>40697</v>
      </c>
      <c r="Y271" s="2">
        <v>41127</v>
      </c>
      <c r="Z271" s="2">
        <v>41973</v>
      </c>
      <c r="AA271" s="2">
        <v>41523</v>
      </c>
      <c r="AB271" s="2">
        <v>41246</v>
      </c>
      <c r="AC271" s="2">
        <v>41051</v>
      </c>
      <c r="AD271" s="2">
        <v>40415</v>
      </c>
      <c r="AE271" s="2">
        <v>40137</v>
      </c>
      <c r="AF271" s="2">
        <v>40787</v>
      </c>
      <c r="AG271" s="2">
        <v>41188</v>
      </c>
      <c r="AH271" s="2">
        <v>42074</v>
      </c>
      <c r="AI271" s="2">
        <v>42185</v>
      </c>
      <c r="AJ271" s="2">
        <v>43493</v>
      </c>
      <c r="AK271" s="2">
        <v>43679</v>
      </c>
      <c r="AL271" s="2">
        <v>43615</v>
      </c>
      <c r="AM271" s="2">
        <v>42915</v>
      </c>
      <c r="AN271" s="2">
        <v>41078</v>
      </c>
      <c r="AO271" s="2">
        <v>41067</v>
      </c>
      <c r="AP271" s="2">
        <v>41053</v>
      </c>
      <c r="AQ271" s="2">
        <v>41136</v>
      </c>
      <c r="AR271" s="2">
        <v>40259</v>
      </c>
      <c r="AS271" s="2">
        <v>40007</v>
      </c>
      <c r="AT271" s="2">
        <v>40066</v>
      </c>
      <c r="AU271" s="2">
        <v>39443</v>
      </c>
      <c r="AV271" s="2">
        <v>39094</v>
      </c>
      <c r="AW271" s="2">
        <v>39401</v>
      </c>
      <c r="AX271" s="2">
        <v>40601</v>
      </c>
      <c r="AY271" s="2">
        <v>41151</v>
      </c>
      <c r="AZ271" s="2">
        <v>42452</v>
      </c>
      <c r="BA271" s="2">
        <v>42999</v>
      </c>
      <c r="BB271" s="2">
        <v>43952</v>
      </c>
      <c r="BC271" s="2">
        <v>43638</v>
      </c>
      <c r="BD271" s="2">
        <v>44332</v>
      </c>
      <c r="BE271" s="2">
        <v>43791</v>
      </c>
      <c r="BF271" s="2">
        <v>43584</v>
      </c>
      <c r="BG271" s="2">
        <v>42957</v>
      </c>
      <c r="BH271" s="2">
        <v>42942</v>
      </c>
      <c r="BI271" s="2">
        <v>42013</v>
      </c>
      <c r="BJ271" s="2">
        <v>42152</v>
      </c>
      <c r="BK271" s="2">
        <v>41370</v>
      </c>
      <c r="BL271" s="2">
        <v>41415</v>
      </c>
      <c r="BM271" s="2">
        <v>41793</v>
      </c>
      <c r="BN271" s="2">
        <v>42182</v>
      </c>
      <c r="BO271" s="2">
        <v>42517</v>
      </c>
      <c r="BP271" s="2">
        <v>42803</v>
      </c>
      <c r="BQ271" s="2">
        <v>43035</v>
      </c>
      <c r="BR271" s="2">
        <v>43263</v>
      </c>
      <c r="BS271" s="2">
        <v>43477</v>
      </c>
      <c r="BT271" s="2">
        <v>43716</v>
      </c>
      <c r="BU271" s="2">
        <v>44007</v>
      </c>
      <c r="BV271" s="2">
        <v>44339</v>
      </c>
      <c r="BW271" s="2">
        <v>44786</v>
      </c>
      <c r="BX271" s="2">
        <v>45322</v>
      </c>
      <c r="BY271" s="2">
        <v>45436</v>
      </c>
      <c r="BZ271" s="2">
        <v>45595</v>
      </c>
      <c r="CA271" s="2">
        <v>45817</v>
      </c>
      <c r="CB271" s="2">
        <v>46054</v>
      </c>
      <c r="CC271" s="2">
        <v>46319</v>
      </c>
      <c r="CD271" s="2">
        <v>46556</v>
      </c>
    </row>
    <row r="272" spans="1:82" x14ac:dyDescent="0.25">
      <c r="A272" s="2" t="str">
        <f>"35 jaar"</f>
        <v>35 jaar</v>
      </c>
      <c r="B272" s="2">
        <v>43592</v>
      </c>
      <c r="C272" s="2">
        <v>44084</v>
      </c>
      <c r="D272" s="2">
        <v>44679</v>
      </c>
      <c r="E272" s="2">
        <v>45418</v>
      </c>
      <c r="F272" s="2">
        <v>46804</v>
      </c>
      <c r="G272" s="2">
        <v>46040</v>
      </c>
      <c r="H272" s="2">
        <v>47215</v>
      </c>
      <c r="I272" s="2">
        <v>47010</v>
      </c>
      <c r="J272" s="2">
        <v>47759</v>
      </c>
      <c r="K272" s="2">
        <v>48471</v>
      </c>
      <c r="L272" s="2">
        <v>46234</v>
      </c>
      <c r="M272" s="2">
        <v>45252</v>
      </c>
      <c r="N272" s="2">
        <v>43358</v>
      </c>
      <c r="O272" s="2">
        <v>42829</v>
      </c>
      <c r="P272" s="2">
        <v>42763</v>
      </c>
      <c r="Q272" s="2">
        <v>43069</v>
      </c>
      <c r="R272" s="2">
        <v>42459</v>
      </c>
      <c r="S272" s="2">
        <v>40982</v>
      </c>
      <c r="T272" s="2">
        <v>39048</v>
      </c>
      <c r="U272" s="2">
        <v>38430</v>
      </c>
      <c r="V272" s="2">
        <v>37483</v>
      </c>
      <c r="W272" s="2">
        <v>38642</v>
      </c>
      <c r="X272" s="2">
        <v>39962</v>
      </c>
      <c r="Y272" s="2">
        <v>40955</v>
      </c>
      <c r="Z272" s="2">
        <v>41437</v>
      </c>
      <c r="AA272" s="2">
        <v>42293</v>
      </c>
      <c r="AB272" s="2">
        <v>41845</v>
      </c>
      <c r="AC272" s="2">
        <v>41651</v>
      </c>
      <c r="AD272" s="2">
        <v>41389</v>
      </c>
      <c r="AE272" s="2">
        <v>40744</v>
      </c>
      <c r="AF272" s="2">
        <v>40457</v>
      </c>
      <c r="AG272" s="2">
        <v>41084</v>
      </c>
      <c r="AH272" s="2">
        <v>41464</v>
      </c>
      <c r="AI272" s="2">
        <v>42324</v>
      </c>
      <c r="AJ272" s="2">
        <v>42425</v>
      </c>
      <c r="AK272" s="2">
        <v>43718</v>
      </c>
      <c r="AL272" s="2">
        <v>43886</v>
      </c>
      <c r="AM272" s="2">
        <v>43824</v>
      </c>
      <c r="AN272" s="2">
        <v>43128</v>
      </c>
      <c r="AO272" s="2">
        <v>41291</v>
      </c>
      <c r="AP272" s="2">
        <v>41286</v>
      </c>
      <c r="AQ272" s="2">
        <v>41274</v>
      </c>
      <c r="AR272" s="2">
        <v>41358</v>
      </c>
      <c r="AS272" s="2">
        <v>40490</v>
      </c>
      <c r="AT272" s="2">
        <v>40243</v>
      </c>
      <c r="AU272" s="2">
        <v>40305</v>
      </c>
      <c r="AV272" s="2">
        <v>39683</v>
      </c>
      <c r="AW272" s="2">
        <v>39339</v>
      </c>
      <c r="AX272" s="2">
        <v>39646</v>
      </c>
      <c r="AY272" s="2">
        <v>40848</v>
      </c>
      <c r="AZ272" s="2">
        <v>41402</v>
      </c>
      <c r="BA272" s="2">
        <v>42703</v>
      </c>
      <c r="BB272" s="2">
        <v>43256</v>
      </c>
      <c r="BC272" s="2">
        <v>44210</v>
      </c>
      <c r="BD272" s="2">
        <v>43896</v>
      </c>
      <c r="BE272" s="2">
        <v>44592</v>
      </c>
      <c r="BF272" s="2">
        <v>44047</v>
      </c>
      <c r="BG272" s="2">
        <v>43840</v>
      </c>
      <c r="BH272" s="2">
        <v>43208</v>
      </c>
      <c r="BI272" s="2">
        <v>43198</v>
      </c>
      <c r="BJ272" s="2">
        <v>42266</v>
      </c>
      <c r="BK272" s="2">
        <v>42409</v>
      </c>
      <c r="BL272" s="2">
        <v>41621</v>
      </c>
      <c r="BM272" s="2">
        <v>41666</v>
      </c>
      <c r="BN272" s="2">
        <v>42044</v>
      </c>
      <c r="BO272" s="2">
        <v>42433</v>
      </c>
      <c r="BP272" s="2">
        <v>42769</v>
      </c>
      <c r="BQ272" s="2">
        <v>43051</v>
      </c>
      <c r="BR272" s="2">
        <v>43285</v>
      </c>
      <c r="BS272" s="2">
        <v>43517</v>
      </c>
      <c r="BT272" s="2">
        <v>43729</v>
      </c>
      <c r="BU272" s="2">
        <v>43973</v>
      </c>
      <c r="BV272" s="2">
        <v>44263</v>
      </c>
      <c r="BW272" s="2">
        <v>44599</v>
      </c>
      <c r="BX272" s="2">
        <v>45045</v>
      </c>
      <c r="BY272" s="2">
        <v>45580</v>
      </c>
      <c r="BZ272" s="2">
        <v>45699</v>
      </c>
      <c r="CA272" s="2">
        <v>45861</v>
      </c>
      <c r="CB272" s="2">
        <v>46082</v>
      </c>
      <c r="CC272" s="2">
        <v>46320</v>
      </c>
      <c r="CD272" s="2">
        <v>46584</v>
      </c>
    </row>
    <row r="273" spans="1:82" x14ac:dyDescent="0.25">
      <c r="A273" s="2" t="str">
        <f>"36 jaar"</f>
        <v>36 jaar</v>
      </c>
      <c r="B273" s="2">
        <v>42448</v>
      </c>
      <c r="C273" s="2">
        <v>43686</v>
      </c>
      <c r="D273" s="2">
        <v>44163</v>
      </c>
      <c r="E273" s="2">
        <v>44744</v>
      </c>
      <c r="F273" s="2">
        <v>45460</v>
      </c>
      <c r="G273" s="2">
        <v>46886</v>
      </c>
      <c r="H273" s="2">
        <v>46053</v>
      </c>
      <c r="I273" s="2">
        <v>47314</v>
      </c>
      <c r="J273" s="2">
        <v>47060</v>
      </c>
      <c r="K273" s="2">
        <v>47875</v>
      </c>
      <c r="L273" s="2">
        <v>48475</v>
      </c>
      <c r="M273" s="2">
        <v>46405</v>
      </c>
      <c r="N273" s="2">
        <v>45420</v>
      </c>
      <c r="O273" s="2">
        <v>43544</v>
      </c>
      <c r="P273" s="2">
        <v>43062</v>
      </c>
      <c r="Q273" s="2">
        <v>43021</v>
      </c>
      <c r="R273" s="2">
        <v>43395</v>
      </c>
      <c r="S273" s="2">
        <v>42819</v>
      </c>
      <c r="T273" s="2">
        <v>41289</v>
      </c>
      <c r="U273" s="2">
        <v>39439</v>
      </c>
      <c r="V273" s="2">
        <v>38841</v>
      </c>
      <c r="W273" s="2">
        <v>37826</v>
      </c>
      <c r="X273" s="2">
        <v>38876</v>
      </c>
      <c r="Y273" s="2">
        <v>40242</v>
      </c>
      <c r="Z273" s="2">
        <v>41308</v>
      </c>
      <c r="AA273" s="2">
        <v>41811</v>
      </c>
      <c r="AB273" s="2">
        <v>42665</v>
      </c>
      <c r="AC273" s="2">
        <v>42212</v>
      </c>
      <c r="AD273" s="2">
        <v>42013</v>
      </c>
      <c r="AE273" s="2">
        <v>41748</v>
      </c>
      <c r="AF273" s="2">
        <v>41095</v>
      </c>
      <c r="AG273" s="2">
        <v>40777</v>
      </c>
      <c r="AH273" s="2">
        <v>41389</v>
      </c>
      <c r="AI273" s="2">
        <v>41742</v>
      </c>
      <c r="AJ273" s="2">
        <v>42583</v>
      </c>
      <c r="AK273" s="2">
        <v>42678</v>
      </c>
      <c r="AL273" s="2">
        <v>43951</v>
      </c>
      <c r="AM273" s="2">
        <v>44123</v>
      </c>
      <c r="AN273" s="2">
        <v>44060</v>
      </c>
      <c r="AO273" s="2">
        <v>43364</v>
      </c>
      <c r="AP273" s="2">
        <v>41526</v>
      </c>
      <c r="AQ273" s="2">
        <v>41526</v>
      </c>
      <c r="AR273" s="2">
        <v>41521</v>
      </c>
      <c r="AS273" s="2">
        <v>41606</v>
      </c>
      <c r="AT273" s="2">
        <v>40740</v>
      </c>
      <c r="AU273" s="2">
        <v>40502</v>
      </c>
      <c r="AV273" s="2">
        <v>40564</v>
      </c>
      <c r="AW273" s="2">
        <v>39948</v>
      </c>
      <c r="AX273" s="2">
        <v>39603</v>
      </c>
      <c r="AY273" s="2">
        <v>39916</v>
      </c>
      <c r="AZ273" s="2">
        <v>41118</v>
      </c>
      <c r="BA273" s="2">
        <v>41669</v>
      </c>
      <c r="BB273" s="2">
        <v>42974</v>
      </c>
      <c r="BC273" s="2">
        <v>43523</v>
      </c>
      <c r="BD273" s="2">
        <v>44482</v>
      </c>
      <c r="BE273" s="2">
        <v>44172</v>
      </c>
      <c r="BF273" s="2">
        <v>44871</v>
      </c>
      <c r="BG273" s="2">
        <v>44320</v>
      </c>
      <c r="BH273" s="2">
        <v>44111</v>
      </c>
      <c r="BI273" s="2">
        <v>43477</v>
      </c>
      <c r="BJ273" s="2">
        <v>43470</v>
      </c>
      <c r="BK273" s="2">
        <v>42533</v>
      </c>
      <c r="BL273" s="2">
        <v>42680</v>
      </c>
      <c r="BM273" s="2">
        <v>41889</v>
      </c>
      <c r="BN273" s="2">
        <v>41935</v>
      </c>
      <c r="BO273" s="2">
        <v>42312</v>
      </c>
      <c r="BP273" s="2">
        <v>42701</v>
      </c>
      <c r="BQ273" s="2">
        <v>43039</v>
      </c>
      <c r="BR273" s="2">
        <v>43321</v>
      </c>
      <c r="BS273" s="2">
        <v>43557</v>
      </c>
      <c r="BT273" s="2">
        <v>43785</v>
      </c>
      <c r="BU273" s="2">
        <v>44002</v>
      </c>
      <c r="BV273" s="2">
        <v>44243</v>
      </c>
      <c r="BW273" s="2">
        <v>44535</v>
      </c>
      <c r="BX273" s="2">
        <v>44874</v>
      </c>
      <c r="BY273" s="2">
        <v>45320</v>
      </c>
      <c r="BZ273" s="2">
        <v>45861</v>
      </c>
      <c r="CA273" s="2">
        <v>45976</v>
      </c>
      <c r="CB273" s="2">
        <v>46138</v>
      </c>
      <c r="CC273" s="2">
        <v>46363</v>
      </c>
      <c r="CD273" s="2">
        <v>46600</v>
      </c>
    </row>
    <row r="274" spans="1:82" x14ac:dyDescent="0.25">
      <c r="A274" s="2" t="str">
        <f>"37 jaar"</f>
        <v>37 jaar</v>
      </c>
      <c r="B274" s="2">
        <v>41161</v>
      </c>
      <c r="C274" s="2">
        <v>42543</v>
      </c>
      <c r="D274" s="2">
        <v>43731</v>
      </c>
      <c r="E274" s="2">
        <v>44216</v>
      </c>
      <c r="F274" s="2">
        <v>44778</v>
      </c>
      <c r="G274" s="2">
        <v>45544</v>
      </c>
      <c r="H274" s="2">
        <v>46936</v>
      </c>
      <c r="I274" s="2">
        <v>46096</v>
      </c>
      <c r="J274" s="2">
        <v>47315</v>
      </c>
      <c r="K274" s="2">
        <v>47095</v>
      </c>
      <c r="L274" s="2">
        <v>47885</v>
      </c>
      <c r="M274" s="2">
        <v>48599</v>
      </c>
      <c r="N274" s="2">
        <v>46581</v>
      </c>
      <c r="O274" s="2">
        <v>45588</v>
      </c>
      <c r="P274" s="2">
        <v>43720</v>
      </c>
      <c r="Q274" s="2">
        <v>43376</v>
      </c>
      <c r="R274" s="2">
        <v>43251</v>
      </c>
      <c r="S274" s="2">
        <v>43681</v>
      </c>
      <c r="T274" s="2">
        <v>43092</v>
      </c>
      <c r="U274" s="2">
        <v>41636</v>
      </c>
      <c r="V274" s="2">
        <v>39830</v>
      </c>
      <c r="W274" s="2">
        <v>39163</v>
      </c>
      <c r="X274" s="2">
        <v>38126</v>
      </c>
      <c r="Y274" s="2">
        <v>39170</v>
      </c>
      <c r="Z274" s="2">
        <v>40495</v>
      </c>
      <c r="AA274" s="2">
        <v>41684</v>
      </c>
      <c r="AB274" s="2">
        <v>42099</v>
      </c>
      <c r="AC274" s="2">
        <v>42992</v>
      </c>
      <c r="AD274" s="2">
        <v>42551</v>
      </c>
      <c r="AE274" s="2">
        <v>42351</v>
      </c>
      <c r="AF274" s="2">
        <v>42084</v>
      </c>
      <c r="AG274" s="2">
        <v>41409</v>
      </c>
      <c r="AH274" s="2">
        <v>41061</v>
      </c>
      <c r="AI274" s="2">
        <v>41657</v>
      </c>
      <c r="AJ274" s="2">
        <v>41997</v>
      </c>
      <c r="AK274" s="2">
        <v>42819</v>
      </c>
      <c r="AL274" s="2">
        <v>42906</v>
      </c>
      <c r="AM274" s="2">
        <v>44167</v>
      </c>
      <c r="AN274" s="2">
        <v>44348</v>
      </c>
      <c r="AO274" s="2">
        <v>44286</v>
      </c>
      <c r="AP274" s="2">
        <v>43589</v>
      </c>
      <c r="AQ274" s="2">
        <v>41758</v>
      </c>
      <c r="AR274" s="2">
        <v>41763</v>
      </c>
      <c r="AS274" s="2">
        <v>41759</v>
      </c>
      <c r="AT274" s="2">
        <v>41850</v>
      </c>
      <c r="AU274" s="2">
        <v>40989</v>
      </c>
      <c r="AV274" s="2">
        <v>40755</v>
      </c>
      <c r="AW274" s="2">
        <v>40815</v>
      </c>
      <c r="AX274" s="2">
        <v>40202</v>
      </c>
      <c r="AY274" s="2">
        <v>39858</v>
      </c>
      <c r="AZ274" s="2">
        <v>40171</v>
      </c>
      <c r="BA274" s="2">
        <v>41371</v>
      </c>
      <c r="BB274" s="2">
        <v>41924</v>
      </c>
      <c r="BC274" s="2">
        <v>43233</v>
      </c>
      <c r="BD274" s="2">
        <v>43782</v>
      </c>
      <c r="BE274" s="2">
        <v>44742</v>
      </c>
      <c r="BF274" s="2">
        <v>44435</v>
      </c>
      <c r="BG274" s="2">
        <v>45134</v>
      </c>
      <c r="BH274" s="2">
        <v>44574</v>
      </c>
      <c r="BI274" s="2">
        <v>44369</v>
      </c>
      <c r="BJ274" s="2">
        <v>43730</v>
      </c>
      <c r="BK274" s="2">
        <v>43722</v>
      </c>
      <c r="BL274" s="2">
        <v>42785</v>
      </c>
      <c r="BM274" s="2">
        <v>42938</v>
      </c>
      <c r="BN274" s="2">
        <v>42148</v>
      </c>
      <c r="BO274" s="2">
        <v>42194</v>
      </c>
      <c r="BP274" s="2">
        <v>42571</v>
      </c>
      <c r="BQ274" s="2">
        <v>42961</v>
      </c>
      <c r="BR274" s="2">
        <v>43298</v>
      </c>
      <c r="BS274" s="2">
        <v>43584</v>
      </c>
      <c r="BT274" s="2">
        <v>43819</v>
      </c>
      <c r="BU274" s="2">
        <v>44048</v>
      </c>
      <c r="BV274" s="2">
        <v>44267</v>
      </c>
      <c r="BW274" s="2">
        <v>44507</v>
      </c>
      <c r="BX274" s="2">
        <v>44798</v>
      </c>
      <c r="BY274" s="2">
        <v>45135</v>
      </c>
      <c r="BZ274" s="2">
        <v>45586</v>
      </c>
      <c r="CA274" s="2">
        <v>46123</v>
      </c>
      <c r="CB274" s="2">
        <v>46238</v>
      </c>
      <c r="CC274" s="2">
        <v>46405</v>
      </c>
      <c r="CD274" s="2">
        <v>46628</v>
      </c>
    </row>
    <row r="275" spans="1:82" x14ac:dyDescent="0.25">
      <c r="A275" s="2" t="str">
        <f>"38 jaar"</f>
        <v>38 jaar</v>
      </c>
      <c r="B275" s="2">
        <v>40921</v>
      </c>
      <c r="C275" s="2">
        <v>41234</v>
      </c>
      <c r="D275" s="2">
        <v>42621</v>
      </c>
      <c r="E275" s="2">
        <v>43753</v>
      </c>
      <c r="F275" s="2">
        <v>44299</v>
      </c>
      <c r="G275" s="2">
        <v>44820</v>
      </c>
      <c r="H275" s="2">
        <v>45598</v>
      </c>
      <c r="I275" s="2">
        <v>46897</v>
      </c>
      <c r="J275" s="2">
        <v>46176</v>
      </c>
      <c r="K275" s="2">
        <v>47385</v>
      </c>
      <c r="L275" s="2">
        <v>47167</v>
      </c>
      <c r="M275" s="2">
        <v>47964</v>
      </c>
      <c r="N275" s="2">
        <v>48775</v>
      </c>
      <c r="O275" s="2">
        <v>46737</v>
      </c>
      <c r="P275" s="2">
        <v>45706</v>
      </c>
      <c r="Q275" s="2">
        <v>43978</v>
      </c>
      <c r="R275" s="2">
        <v>43590</v>
      </c>
      <c r="S275" s="2">
        <v>43490</v>
      </c>
      <c r="T275" s="2">
        <v>43965</v>
      </c>
      <c r="U275" s="2">
        <v>43393</v>
      </c>
      <c r="V275" s="2">
        <v>41979</v>
      </c>
      <c r="W275" s="2">
        <v>40109</v>
      </c>
      <c r="X275" s="2">
        <v>39431</v>
      </c>
      <c r="Y275" s="2">
        <v>38318</v>
      </c>
      <c r="Z275" s="2">
        <v>39413</v>
      </c>
      <c r="AA275" s="2">
        <v>40809</v>
      </c>
      <c r="AB275" s="2">
        <v>41959</v>
      </c>
      <c r="AC275" s="2">
        <v>42421</v>
      </c>
      <c r="AD275" s="2">
        <v>43292</v>
      </c>
      <c r="AE275" s="2">
        <v>42840</v>
      </c>
      <c r="AF275" s="2">
        <v>42640</v>
      </c>
      <c r="AG275" s="2">
        <v>42352</v>
      </c>
      <c r="AH275" s="2">
        <v>41657</v>
      </c>
      <c r="AI275" s="2">
        <v>41294</v>
      </c>
      <c r="AJ275" s="2">
        <v>41870</v>
      </c>
      <c r="AK275" s="2">
        <v>42199</v>
      </c>
      <c r="AL275" s="2">
        <v>43003</v>
      </c>
      <c r="AM275" s="2">
        <v>43095</v>
      </c>
      <c r="AN275" s="2">
        <v>44357</v>
      </c>
      <c r="AO275" s="2">
        <v>44544</v>
      </c>
      <c r="AP275" s="2">
        <v>44474</v>
      </c>
      <c r="AQ275" s="2">
        <v>43784</v>
      </c>
      <c r="AR275" s="2">
        <v>41953</v>
      </c>
      <c r="AS275" s="2">
        <v>41963</v>
      </c>
      <c r="AT275" s="2">
        <v>41968</v>
      </c>
      <c r="AU275" s="2">
        <v>42062</v>
      </c>
      <c r="AV275" s="2">
        <v>41198</v>
      </c>
      <c r="AW275" s="2">
        <v>40966</v>
      </c>
      <c r="AX275" s="2">
        <v>41023</v>
      </c>
      <c r="AY275" s="2">
        <v>40410</v>
      </c>
      <c r="AZ275" s="2">
        <v>40065</v>
      </c>
      <c r="BA275" s="2">
        <v>40382</v>
      </c>
      <c r="BB275" s="2">
        <v>41583</v>
      </c>
      <c r="BC275" s="2">
        <v>42134</v>
      </c>
      <c r="BD275" s="2">
        <v>43447</v>
      </c>
      <c r="BE275" s="2">
        <v>43998</v>
      </c>
      <c r="BF275" s="2">
        <v>44959</v>
      </c>
      <c r="BG275" s="2">
        <v>44654</v>
      </c>
      <c r="BH275" s="2">
        <v>45354</v>
      </c>
      <c r="BI275" s="2">
        <v>44794</v>
      </c>
      <c r="BJ275" s="2">
        <v>44592</v>
      </c>
      <c r="BK275" s="2">
        <v>43949</v>
      </c>
      <c r="BL275" s="2">
        <v>43944</v>
      </c>
      <c r="BM275" s="2">
        <v>43003</v>
      </c>
      <c r="BN275" s="2">
        <v>43155</v>
      </c>
      <c r="BO275" s="2">
        <v>42368</v>
      </c>
      <c r="BP275" s="2">
        <v>42414</v>
      </c>
      <c r="BQ275" s="2">
        <v>42788</v>
      </c>
      <c r="BR275" s="2">
        <v>43182</v>
      </c>
      <c r="BS275" s="2">
        <v>43515</v>
      </c>
      <c r="BT275" s="2">
        <v>43801</v>
      </c>
      <c r="BU275" s="2">
        <v>44036</v>
      </c>
      <c r="BV275" s="2">
        <v>44267</v>
      </c>
      <c r="BW275" s="2">
        <v>44489</v>
      </c>
      <c r="BX275" s="2">
        <v>44726</v>
      </c>
      <c r="BY275" s="2">
        <v>45021</v>
      </c>
      <c r="BZ275" s="2">
        <v>45360</v>
      </c>
      <c r="CA275" s="2">
        <v>45813</v>
      </c>
      <c r="CB275" s="2">
        <v>46349</v>
      </c>
      <c r="CC275" s="2">
        <v>46465</v>
      </c>
      <c r="CD275" s="2">
        <v>46633</v>
      </c>
    </row>
    <row r="276" spans="1:82" x14ac:dyDescent="0.25">
      <c r="A276" s="2" t="str">
        <f>"39 jaar"</f>
        <v>39 jaar</v>
      </c>
      <c r="B276" s="2">
        <v>39430</v>
      </c>
      <c r="C276" s="2">
        <v>41009</v>
      </c>
      <c r="D276" s="2">
        <v>41284</v>
      </c>
      <c r="E276" s="2">
        <v>42658</v>
      </c>
      <c r="F276" s="2">
        <v>43772</v>
      </c>
      <c r="G276" s="2">
        <v>44304</v>
      </c>
      <c r="H276" s="2">
        <v>44866</v>
      </c>
      <c r="I276" s="2">
        <v>45574</v>
      </c>
      <c r="J276" s="2">
        <v>46937</v>
      </c>
      <c r="K276" s="2">
        <v>46194</v>
      </c>
      <c r="L276" s="2">
        <v>47368</v>
      </c>
      <c r="M276" s="2">
        <v>47263</v>
      </c>
      <c r="N276" s="2">
        <v>48121</v>
      </c>
      <c r="O276" s="2">
        <v>48911</v>
      </c>
      <c r="P276" s="2">
        <v>46893</v>
      </c>
      <c r="Q276" s="2">
        <v>45911</v>
      </c>
      <c r="R276" s="2">
        <v>44124</v>
      </c>
      <c r="S276" s="2">
        <v>43928</v>
      </c>
      <c r="T276" s="2">
        <v>43735</v>
      </c>
      <c r="U276" s="2">
        <v>44238</v>
      </c>
      <c r="V276" s="2">
        <v>43672</v>
      </c>
      <c r="W276" s="2">
        <v>42219</v>
      </c>
      <c r="X276" s="2">
        <v>40338</v>
      </c>
      <c r="Y276" s="2">
        <v>39612</v>
      </c>
      <c r="Z276" s="2">
        <v>38566</v>
      </c>
      <c r="AA276" s="2">
        <v>39645</v>
      </c>
      <c r="AB276" s="2">
        <v>41084</v>
      </c>
      <c r="AC276" s="2">
        <v>42244</v>
      </c>
      <c r="AD276" s="2">
        <v>42675</v>
      </c>
      <c r="AE276" s="2">
        <v>43543</v>
      </c>
      <c r="AF276" s="2">
        <v>43091</v>
      </c>
      <c r="AG276" s="2">
        <v>42875</v>
      </c>
      <c r="AH276" s="2">
        <v>42570</v>
      </c>
      <c r="AI276" s="2">
        <v>41858</v>
      </c>
      <c r="AJ276" s="2">
        <v>41474</v>
      </c>
      <c r="AK276" s="2">
        <v>42034</v>
      </c>
      <c r="AL276" s="2">
        <v>42352</v>
      </c>
      <c r="AM276" s="2">
        <v>43155</v>
      </c>
      <c r="AN276" s="2">
        <v>43250</v>
      </c>
      <c r="AO276" s="2">
        <v>44511</v>
      </c>
      <c r="AP276" s="2">
        <v>44700</v>
      </c>
      <c r="AQ276" s="2">
        <v>44634</v>
      </c>
      <c r="AR276" s="2">
        <v>43946</v>
      </c>
      <c r="AS276" s="2">
        <v>42119</v>
      </c>
      <c r="AT276" s="2">
        <v>42135</v>
      </c>
      <c r="AU276" s="2">
        <v>42139</v>
      </c>
      <c r="AV276" s="2">
        <v>42235</v>
      </c>
      <c r="AW276" s="2">
        <v>41373</v>
      </c>
      <c r="AX276" s="2">
        <v>41146</v>
      </c>
      <c r="AY276" s="2">
        <v>41206</v>
      </c>
      <c r="AZ276" s="2">
        <v>40590</v>
      </c>
      <c r="BA276" s="2">
        <v>40246</v>
      </c>
      <c r="BB276" s="2">
        <v>40564</v>
      </c>
      <c r="BC276" s="2">
        <v>41766</v>
      </c>
      <c r="BD276" s="2">
        <v>42317</v>
      </c>
      <c r="BE276" s="2">
        <v>43633</v>
      </c>
      <c r="BF276" s="2">
        <v>44181</v>
      </c>
      <c r="BG276" s="2">
        <v>45145</v>
      </c>
      <c r="BH276" s="2">
        <v>44847</v>
      </c>
      <c r="BI276" s="2">
        <v>45545</v>
      </c>
      <c r="BJ276" s="2">
        <v>44980</v>
      </c>
      <c r="BK276" s="2">
        <v>44781</v>
      </c>
      <c r="BL276" s="2">
        <v>44135</v>
      </c>
      <c r="BM276" s="2">
        <v>44128</v>
      </c>
      <c r="BN276" s="2">
        <v>43187</v>
      </c>
      <c r="BO276" s="2">
        <v>43337</v>
      </c>
      <c r="BP276" s="2">
        <v>42547</v>
      </c>
      <c r="BQ276" s="2">
        <v>42595</v>
      </c>
      <c r="BR276" s="2">
        <v>42969</v>
      </c>
      <c r="BS276" s="2">
        <v>43362</v>
      </c>
      <c r="BT276" s="2">
        <v>43696</v>
      </c>
      <c r="BU276" s="2">
        <v>43984</v>
      </c>
      <c r="BV276" s="2">
        <v>44220</v>
      </c>
      <c r="BW276" s="2">
        <v>44454</v>
      </c>
      <c r="BX276" s="2">
        <v>44677</v>
      </c>
      <c r="BY276" s="2">
        <v>44916</v>
      </c>
      <c r="BZ276" s="2">
        <v>45214</v>
      </c>
      <c r="CA276" s="2">
        <v>45552</v>
      </c>
      <c r="CB276" s="2">
        <v>46008</v>
      </c>
      <c r="CC276" s="2">
        <v>46543</v>
      </c>
      <c r="CD276" s="2">
        <v>46658</v>
      </c>
    </row>
    <row r="277" spans="1:82" x14ac:dyDescent="0.25">
      <c r="A277" s="2" t="str">
        <f>"40 jaar"</f>
        <v>40 jaar</v>
      </c>
      <c r="B277" s="2">
        <v>39500</v>
      </c>
      <c r="C277" s="2">
        <v>39447</v>
      </c>
      <c r="D277" s="2">
        <v>41042</v>
      </c>
      <c r="E277" s="2">
        <v>41334</v>
      </c>
      <c r="F277" s="2">
        <v>42687</v>
      </c>
      <c r="G277" s="2">
        <v>43769</v>
      </c>
      <c r="H277" s="2">
        <v>44336</v>
      </c>
      <c r="I277" s="2">
        <v>44871</v>
      </c>
      <c r="J277" s="2">
        <v>45624</v>
      </c>
      <c r="K277" s="2">
        <v>46951</v>
      </c>
      <c r="L277" s="2">
        <v>46205</v>
      </c>
      <c r="M277" s="2">
        <v>47446</v>
      </c>
      <c r="N277" s="2">
        <v>47437</v>
      </c>
      <c r="O277" s="2">
        <v>48231</v>
      </c>
      <c r="P277" s="2">
        <v>49046</v>
      </c>
      <c r="Q277" s="2">
        <v>47107</v>
      </c>
      <c r="R277" s="2">
        <v>46091</v>
      </c>
      <c r="S277" s="2">
        <v>44382</v>
      </c>
      <c r="T277" s="2">
        <v>44122</v>
      </c>
      <c r="U277" s="2">
        <v>43972</v>
      </c>
      <c r="V277" s="2">
        <v>44568</v>
      </c>
      <c r="W277" s="2">
        <v>43890</v>
      </c>
      <c r="X277" s="2">
        <v>42324</v>
      </c>
      <c r="Y277" s="2">
        <v>40465</v>
      </c>
      <c r="Z277" s="2">
        <v>39830</v>
      </c>
      <c r="AA277" s="2">
        <v>38853</v>
      </c>
      <c r="AB277" s="2">
        <v>39870</v>
      </c>
      <c r="AC277" s="2">
        <v>41339</v>
      </c>
      <c r="AD277" s="2">
        <v>42489</v>
      </c>
      <c r="AE277" s="2">
        <v>42918</v>
      </c>
      <c r="AF277" s="2">
        <v>43790</v>
      </c>
      <c r="AG277" s="2">
        <v>43319</v>
      </c>
      <c r="AH277" s="2">
        <v>43089</v>
      </c>
      <c r="AI277" s="2">
        <v>42761</v>
      </c>
      <c r="AJ277" s="2">
        <v>42034</v>
      </c>
      <c r="AK277" s="2">
        <v>41632</v>
      </c>
      <c r="AL277" s="2">
        <v>42175</v>
      </c>
      <c r="AM277" s="2">
        <v>42492</v>
      </c>
      <c r="AN277" s="2">
        <v>43296</v>
      </c>
      <c r="AO277" s="2">
        <v>43393</v>
      </c>
      <c r="AP277" s="2">
        <v>44652</v>
      </c>
      <c r="AQ277" s="2">
        <v>44842</v>
      </c>
      <c r="AR277" s="2">
        <v>44783</v>
      </c>
      <c r="AS277" s="2">
        <v>44099</v>
      </c>
      <c r="AT277" s="2">
        <v>42274</v>
      </c>
      <c r="AU277" s="2">
        <v>42295</v>
      </c>
      <c r="AV277" s="2">
        <v>42295</v>
      </c>
      <c r="AW277" s="2">
        <v>42396</v>
      </c>
      <c r="AX277" s="2">
        <v>41529</v>
      </c>
      <c r="AY277" s="2">
        <v>41309</v>
      </c>
      <c r="AZ277" s="2">
        <v>41369</v>
      </c>
      <c r="BA277" s="2">
        <v>40756</v>
      </c>
      <c r="BB277" s="2">
        <v>40408</v>
      </c>
      <c r="BC277" s="2">
        <v>40731</v>
      </c>
      <c r="BD277" s="2">
        <v>41935</v>
      </c>
      <c r="BE277" s="2">
        <v>42489</v>
      </c>
      <c r="BF277" s="2">
        <v>43806</v>
      </c>
      <c r="BG277" s="2">
        <v>44355</v>
      </c>
      <c r="BH277" s="2">
        <v>45309</v>
      </c>
      <c r="BI277" s="2">
        <v>45018</v>
      </c>
      <c r="BJ277" s="2">
        <v>45715</v>
      </c>
      <c r="BK277" s="2">
        <v>45146</v>
      </c>
      <c r="BL277" s="2">
        <v>44949</v>
      </c>
      <c r="BM277" s="2">
        <v>44303</v>
      </c>
      <c r="BN277" s="2">
        <v>44300</v>
      </c>
      <c r="BO277" s="2">
        <v>43357</v>
      </c>
      <c r="BP277" s="2">
        <v>43508</v>
      </c>
      <c r="BQ277" s="2">
        <v>42720</v>
      </c>
      <c r="BR277" s="2">
        <v>42765</v>
      </c>
      <c r="BS277" s="2">
        <v>43140</v>
      </c>
      <c r="BT277" s="2">
        <v>43535</v>
      </c>
      <c r="BU277" s="2">
        <v>43869</v>
      </c>
      <c r="BV277" s="2">
        <v>44157</v>
      </c>
      <c r="BW277" s="2">
        <v>44394</v>
      </c>
      <c r="BX277" s="2">
        <v>44626</v>
      </c>
      <c r="BY277" s="2">
        <v>44851</v>
      </c>
      <c r="BZ277" s="2">
        <v>45090</v>
      </c>
      <c r="CA277" s="2">
        <v>45386</v>
      </c>
      <c r="CB277" s="2">
        <v>45728</v>
      </c>
      <c r="CC277" s="2">
        <v>46182</v>
      </c>
      <c r="CD277" s="2">
        <v>46716</v>
      </c>
    </row>
    <row r="278" spans="1:82" x14ac:dyDescent="0.25">
      <c r="A278" s="2" t="str">
        <f>"41 jaar"</f>
        <v>41 jaar</v>
      </c>
      <c r="B278" s="2">
        <v>39316</v>
      </c>
      <c r="C278" s="2">
        <v>39488</v>
      </c>
      <c r="D278" s="2">
        <v>39497</v>
      </c>
      <c r="E278" s="2">
        <v>41055</v>
      </c>
      <c r="F278" s="2">
        <v>41329</v>
      </c>
      <c r="G278" s="2">
        <v>42691</v>
      </c>
      <c r="H278" s="2">
        <v>43816</v>
      </c>
      <c r="I278" s="2">
        <v>44299</v>
      </c>
      <c r="J278" s="2">
        <v>44831</v>
      </c>
      <c r="K278" s="2">
        <v>45610</v>
      </c>
      <c r="L278" s="2">
        <v>46942</v>
      </c>
      <c r="M278" s="2">
        <v>46305</v>
      </c>
      <c r="N278" s="2">
        <v>47558</v>
      </c>
      <c r="O278" s="2">
        <v>47514</v>
      </c>
      <c r="P278" s="2">
        <v>48287</v>
      </c>
      <c r="Q278" s="2">
        <v>49168</v>
      </c>
      <c r="R278" s="2">
        <v>47258</v>
      </c>
      <c r="S278" s="2">
        <v>46270</v>
      </c>
      <c r="T278" s="2">
        <v>44563</v>
      </c>
      <c r="U278" s="2">
        <v>44332</v>
      </c>
      <c r="V278" s="2">
        <v>44275</v>
      </c>
      <c r="W278" s="2">
        <v>44797</v>
      </c>
      <c r="X278" s="2">
        <v>44026</v>
      </c>
      <c r="Y278" s="2">
        <v>42475</v>
      </c>
      <c r="Z278" s="2">
        <v>40617</v>
      </c>
      <c r="AA278" s="2">
        <v>40004</v>
      </c>
      <c r="AB278" s="2">
        <v>39047</v>
      </c>
      <c r="AC278" s="2">
        <v>40118</v>
      </c>
      <c r="AD278" s="2">
        <v>41528</v>
      </c>
      <c r="AE278" s="2">
        <v>42664</v>
      </c>
      <c r="AF278" s="2">
        <v>43093</v>
      </c>
      <c r="AG278" s="2">
        <v>43942</v>
      </c>
      <c r="AH278" s="2">
        <v>43463</v>
      </c>
      <c r="AI278" s="2">
        <v>43214</v>
      </c>
      <c r="AJ278" s="2">
        <v>42870</v>
      </c>
      <c r="AK278" s="2">
        <v>42126</v>
      </c>
      <c r="AL278" s="2">
        <v>41716</v>
      </c>
      <c r="AM278" s="2">
        <v>42261</v>
      </c>
      <c r="AN278" s="2">
        <v>42570</v>
      </c>
      <c r="AO278" s="2">
        <v>43377</v>
      </c>
      <c r="AP278" s="2">
        <v>43470</v>
      </c>
      <c r="AQ278" s="2">
        <v>44736</v>
      </c>
      <c r="AR278" s="2">
        <v>44933</v>
      </c>
      <c r="AS278" s="2">
        <v>44873</v>
      </c>
      <c r="AT278" s="2">
        <v>44192</v>
      </c>
      <c r="AU278" s="2">
        <v>42369</v>
      </c>
      <c r="AV278" s="2">
        <v>42395</v>
      </c>
      <c r="AW278" s="2">
        <v>42396</v>
      </c>
      <c r="AX278" s="2">
        <v>42500</v>
      </c>
      <c r="AY278" s="2">
        <v>41634</v>
      </c>
      <c r="AZ278" s="2">
        <v>41418</v>
      </c>
      <c r="BA278" s="2">
        <v>41477</v>
      </c>
      <c r="BB278" s="2">
        <v>40866</v>
      </c>
      <c r="BC278" s="2">
        <v>40517</v>
      </c>
      <c r="BD278" s="2">
        <v>40843</v>
      </c>
      <c r="BE278" s="2">
        <v>42048</v>
      </c>
      <c r="BF278" s="2">
        <v>42603</v>
      </c>
      <c r="BG278" s="2">
        <v>43919</v>
      </c>
      <c r="BH278" s="2">
        <v>44468</v>
      </c>
      <c r="BI278" s="2">
        <v>45424</v>
      </c>
      <c r="BJ278" s="2">
        <v>45132</v>
      </c>
      <c r="BK278" s="2">
        <v>45829</v>
      </c>
      <c r="BL278" s="2">
        <v>45261</v>
      </c>
      <c r="BM278" s="2">
        <v>45065</v>
      </c>
      <c r="BN278" s="2">
        <v>44426</v>
      </c>
      <c r="BO278" s="2">
        <v>44414</v>
      </c>
      <c r="BP278" s="2">
        <v>43479</v>
      </c>
      <c r="BQ278" s="2">
        <v>43626</v>
      </c>
      <c r="BR278" s="2">
        <v>42835</v>
      </c>
      <c r="BS278" s="2">
        <v>42878</v>
      </c>
      <c r="BT278" s="2">
        <v>43252</v>
      </c>
      <c r="BU278" s="2">
        <v>43647</v>
      </c>
      <c r="BV278" s="2">
        <v>43984</v>
      </c>
      <c r="BW278" s="2">
        <v>44278</v>
      </c>
      <c r="BX278" s="2">
        <v>44513</v>
      </c>
      <c r="BY278" s="2">
        <v>44746</v>
      </c>
      <c r="BZ278" s="2">
        <v>44972</v>
      </c>
      <c r="CA278" s="2">
        <v>45210</v>
      </c>
      <c r="CB278" s="2">
        <v>45507</v>
      </c>
      <c r="CC278" s="2">
        <v>45851</v>
      </c>
      <c r="CD278" s="2">
        <v>46305</v>
      </c>
    </row>
    <row r="279" spans="1:82" x14ac:dyDescent="0.25">
      <c r="A279" s="2" t="str">
        <f>"42 jaar"</f>
        <v>42 jaar</v>
      </c>
      <c r="B279" s="2">
        <v>39753</v>
      </c>
      <c r="C279" s="2">
        <v>39308</v>
      </c>
      <c r="D279" s="2">
        <v>39507</v>
      </c>
      <c r="E279" s="2">
        <v>39521</v>
      </c>
      <c r="F279" s="2">
        <v>41069</v>
      </c>
      <c r="G279" s="2">
        <v>41298</v>
      </c>
      <c r="H279" s="2">
        <v>42680</v>
      </c>
      <c r="I279" s="2">
        <v>43776</v>
      </c>
      <c r="J279" s="2">
        <v>44314</v>
      </c>
      <c r="K279" s="2">
        <v>44832</v>
      </c>
      <c r="L279" s="2">
        <v>45564</v>
      </c>
      <c r="M279" s="2">
        <v>46995</v>
      </c>
      <c r="N279" s="2">
        <v>46426</v>
      </c>
      <c r="O279" s="2">
        <v>47630</v>
      </c>
      <c r="P279" s="2">
        <v>47571</v>
      </c>
      <c r="Q279" s="2">
        <v>48390</v>
      </c>
      <c r="R279" s="2">
        <v>49324</v>
      </c>
      <c r="S279" s="2">
        <v>47448</v>
      </c>
      <c r="T279" s="2">
        <v>46425</v>
      </c>
      <c r="U279" s="2">
        <v>44727</v>
      </c>
      <c r="V279" s="2">
        <v>44613</v>
      </c>
      <c r="W279" s="2">
        <v>44459</v>
      </c>
      <c r="X279" s="2">
        <v>44914</v>
      </c>
      <c r="Y279" s="2">
        <v>44138</v>
      </c>
      <c r="Z279" s="2">
        <v>42635</v>
      </c>
      <c r="AA279" s="2">
        <v>40756</v>
      </c>
      <c r="AB279" s="2">
        <v>40157</v>
      </c>
      <c r="AC279" s="2">
        <v>39229</v>
      </c>
      <c r="AD279" s="2">
        <v>40299</v>
      </c>
      <c r="AE279" s="2">
        <v>41721</v>
      </c>
      <c r="AF279" s="2">
        <v>42842</v>
      </c>
      <c r="AG279" s="2">
        <v>43256</v>
      </c>
      <c r="AH279" s="2">
        <v>44092</v>
      </c>
      <c r="AI279" s="2">
        <v>43600</v>
      </c>
      <c r="AJ279" s="2">
        <v>43325</v>
      </c>
      <c r="AK279" s="2">
        <v>42978</v>
      </c>
      <c r="AL279" s="2">
        <v>42224</v>
      </c>
      <c r="AM279" s="2">
        <v>41804</v>
      </c>
      <c r="AN279" s="2">
        <v>42347</v>
      </c>
      <c r="AO279" s="2">
        <v>42653</v>
      </c>
      <c r="AP279" s="2">
        <v>43462</v>
      </c>
      <c r="AQ279" s="2">
        <v>43560</v>
      </c>
      <c r="AR279" s="2">
        <v>44829</v>
      </c>
      <c r="AS279" s="2">
        <v>45025</v>
      </c>
      <c r="AT279" s="2">
        <v>44974</v>
      </c>
      <c r="AU279" s="2">
        <v>44293</v>
      </c>
      <c r="AV279" s="2">
        <v>42473</v>
      </c>
      <c r="AW279" s="2">
        <v>42501</v>
      </c>
      <c r="AX279" s="2">
        <v>42502</v>
      </c>
      <c r="AY279" s="2">
        <v>42607</v>
      </c>
      <c r="AZ279" s="2">
        <v>41742</v>
      </c>
      <c r="BA279" s="2">
        <v>41522</v>
      </c>
      <c r="BB279" s="2">
        <v>41583</v>
      </c>
      <c r="BC279" s="2">
        <v>40968</v>
      </c>
      <c r="BD279" s="2">
        <v>40627</v>
      </c>
      <c r="BE279" s="2">
        <v>40949</v>
      </c>
      <c r="BF279" s="2">
        <v>42156</v>
      </c>
      <c r="BG279" s="2">
        <v>42713</v>
      </c>
      <c r="BH279" s="2">
        <v>44030</v>
      </c>
      <c r="BI279" s="2">
        <v>44579</v>
      </c>
      <c r="BJ279" s="2">
        <v>45538</v>
      </c>
      <c r="BK279" s="2">
        <v>45248</v>
      </c>
      <c r="BL279" s="2">
        <v>45942</v>
      </c>
      <c r="BM279" s="2">
        <v>45376</v>
      </c>
      <c r="BN279" s="2">
        <v>45184</v>
      </c>
      <c r="BO279" s="2">
        <v>44540</v>
      </c>
      <c r="BP279" s="2">
        <v>44529</v>
      </c>
      <c r="BQ279" s="2">
        <v>43588</v>
      </c>
      <c r="BR279" s="2">
        <v>43739</v>
      </c>
      <c r="BS279" s="2">
        <v>42947</v>
      </c>
      <c r="BT279" s="2">
        <v>42990</v>
      </c>
      <c r="BU279" s="2">
        <v>43365</v>
      </c>
      <c r="BV279" s="2">
        <v>43759</v>
      </c>
      <c r="BW279" s="2">
        <v>44096</v>
      </c>
      <c r="BX279" s="2">
        <v>44393</v>
      </c>
      <c r="BY279" s="2">
        <v>44626</v>
      </c>
      <c r="BZ279" s="2">
        <v>44858</v>
      </c>
      <c r="CA279" s="2">
        <v>45088</v>
      </c>
      <c r="CB279" s="2">
        <v>45328</v>
      </c>
      <c r="CC279" s="2">
        <v>45621</v>
      </c>
      <c r="CD279" s="2">
        <v>45968</v>
      </c>
    </row>
    <row r="280" spans="1:82" x14ac:dyDescent="0.25">
      <c r="A280" s="2" t="str">
        <f>"43 jaar"</f>
        <v>43 jaar</v>
      </c>
      <c r="B280" s="2">
        <v>39363</v>
      </c>
      <c r="C280" s="2">
        <v>39749</v>
      </c>
      <c r="D280" s="2">
        <v>39316</v>
      </c>
      <c r="E280" s="2">
        <v>39541</v>
      </c>
      <c r="F280" s="2">
        <v>39532</v>
      </c>
      <c r="G280" s="2">
        <v>41042</v>
      </c>
      <c r="H280" s="2">
        <v>41297</v>
      </c>
      <c r="I280" s="2">
        <v>42637</v>
      </c>
      <c r="J280" s="2">
        <v>43767</v>
      </c>
      <c r="K280" s="2">
        <v>44296</v>
      </c>
      <c r="L280" s="2">
        <v>44821</v>
      </c>
      <c r="M280" s="2">
        <v>45592</v>
      </c>
      <c r="N280" s="2">
        <v>47044</v>
      </c>
      <c r="O280" s="2">
        <v>46540</v>
      </c>
      <c r="P280" s="2">
        <v>47703</v>
      </c>
      <c r="Q280" s="2">
        <v>47678</v>
      </c>
      <c r="R280" s="2">
        <v>48490</v>
      </c>
      <c r="S280" s="2">
        <v>49487</v>
      </c>
      <c r="T280" s="2">
        <v>47553</v>
      </c>
      <c r="U280" s="2">
        <v>46608</v>
      </c>
      <c r="V280" s="2">
        <v>44891</v>
      </c>
      <c r="W280" s="2">
        <v>44803</v>
      </c>
      <c r="X280" s="2">
        <v>44557</v>
      </c>
      <c r="Y280" s="2">
        <v>44962</v>
      </c>
      <c r="Z280" s="2">
        <v>44246</v>
      </c>
      <c r="AA280" s="2">
        <v>42797</v>
      </c>
      <c r="AB280" s="2">
        <v>40897</v>
      </c>
      <c r="AC280" s="2">
        <v>40350</v>
      </c>
      <c r="AD280" s="2">
        <v>39383</v>
      </c>
      <c r="AE280" s="2">
        <v>40456</v>
      </c>
      <c r="AF280" s="2">
        <v>41879</v>
      </c>
      <c r="AG280" s="2">
        <v>42977</v>
      </c>
      <c r="AH280" s="2">
        <v>43380</v>
      </c>
      <c r="AI280" s="2">
        <v>44201</v>
      </c>
      <c r="AJ280" s="2">
        <v>43704</v>
      </c>
      <c r="AK280" s="2">
        <v>43411</v>
      </c>
      <c r="AL280" s="2">
        <v>43051</v>
      </c>
      <c r="AM280" s="2">
        <v>42294</v>
      </c>
      <c r="AN280" s="2">
        <v>41860</v>
      </c>
      <c r="AO280" s="2">
        <v>42409</v>
      </c>
      <c r="AP280" s="2">
        <v>42718</v>
      </c>
      <c r="AQ280" s="2">
        <v>43529</v>
      </c>
      <c r="AR280" s="2">
        <v>43631</v>
      </c>
      <c r="AS280" s="2">
        <v>44902</v>
      </c>
      <c r="AT280" s="2">
        <v>45105</v>
      </c>
      <c r="AU280" s="2">
        <v>45055</v>
      </c>
      <c r="AV280" s="2">
        <v>44372</v>
      </c>
      <c r="AW280" s="2">
        <v>42551</v>
      </c>
      <c r="AX280" s="2">
        <v>42580</v>
      </c>
      <c r="AY280" s="2">
        <v>42579</v>
      </c>
      <c r="AZ280" s="2">
        <v>42686</v>
      </c>
      <c r="BA280" s="2">
        <v>41824</v>
      </c>
      <c r="BB280" s="2">
        <v>41605</v>
      </c>
      <c r="BC280" s="2">
        <v>41666</v>
      </c>
      <c r="BD280" s="2">
        <v>41053</v>
      </c>
      <c r="BE280" s="2">
        <v>40711</v>
      </c>
      <c r="BF280" s="2">
        <v>41032</v>
      </c>
      <c r="BG280" s="2">
        <v>42242</v>
      </c>
      <c r="BH280" s="2">
        <v>42799</v>
      </c>
      <c r="BI280" s="2">
        <v>44118</v>
      </c>
      <c r="BJ280" s="2">
        <v>44666</v>
      </c>
      <c r="BK280" s="2">
        <v>45631</v>
      </c>
      <c r="BL280" s="2">
        <v>45341</v>
      </c>
      <c r="BM280" s="2">
        <v>46027</v>
      </c>
      <c r="BN280" s="2">
        <v>45464</v>
      </c>
      <c r="BO280" s="2">
        <v>45276</v>
      </c>
      <c r="BP280" s="2">
        <v>44627</v>
      </c>
      <c r="BQ280" s="2">
        <v>44618</v>
      </c>
      <c r="BR280" s="2">
        <v>43675</v>
      </c>
      <c r="BS280" s="2">
        <v>43823</v>
      </c>
      <c r="BT280" s="2">
        <v>43032</v>
      </c>
      <c r="BU280" s="2">
        <v>43073</v>
      </c>
      <c r="BV280" s="2">
        <v>43452</v>
      </c>
      <c r="BW280" s="2">
        <v>43845</v>
      </c>
      <c r="BX280" s="2">
        <v>44184</v>
      </c>
      <c r="BY280" s="2">
        <v>44481</v>
      </c>
      <c r="BZ280" s="2">
        <v>44711</v>
      </c>
      <c r="CA280" s="2">
        <v>44943</v>
      </c>
      <c r="CB280" s="2">
        <v>45177</v>
      </c>
      <c r="CC280" s="2">
        <v>45416</v>
      </c>
      <c r="CD280" s="2">
        <v>45710</v>
      </c>
    </row>
    <row r="281" spans="1:82" x14ac:dyDescent="0.25">
      <c r="A281" s="2" t="str">
        <f>"44 jaar"</f>
        <v>44 jaar</v>
      </c>
      <c r="B281" s="2">
        <v>39817</v>
      </c>
      <c r="C281" s="2">
        <v>39389</v>
      </c>
      <c r="D281" s="2">
        <v>39794</v>
      </c>
      <c r="E281" s="2">
        <v>39302</v>
      </c>
      <c r="F281" s="2">
        <v>39513</v>
      </c>
      <c r="G281" s="2">
        <v>39465</v>
      </c>
      <c r="H281" s="2">
        <v>41024</v>
      </c>
      <c r="I281" s="2">
        <v>41227</v>
      </c>
      <c r="J281" s="2">
        <v>42608</v>
      </c>
      <c r="K281" s="2">
        <v>43750</v>
      </c>
      <c r="L281" s="2">
        <v>44262</v>
      </c>
      <c r="M281" s="2">
        <v>44805</v>
      </c>
      <c r="N281" s="2">
        <v>45655</v>
      </c>
      <c r="O281" s="2">
        <v>47072</v>
      </c>
      <c r="P281" s="2">
        <v>46610</v>
      </c>
      <c r="Q281" s="2">
        <v>47822</v>
      </c>
      <c r="R281" s="2">
        <v>47761</v>
      </c>
      <c r="S281" s="2">
        <v>48605</v>
      </c>
      <c r="T281" s="2">
        <v>49580</v>
      </c>
      <c r="U281" s="2">
        <v>47651</v>
      </c>
      <c r="V281" s="2">
        <v>46751</v>
      </c>
      <c r="W281" s="2">
        <v>44996</v>
      </c>
      <c r="X281" s="2">
        <v>44864</v>
      </c>
      <c r="Y281" s="2">
        <v>44612</v>
      </c>
      <c r="Z281" s="2">
        <v>45063</v>
      </c>
      <c r="AA281" s="2">
        <v>44319</v>
      </c>
      <c r="AB281" s="2">
        <v>42994</v>
      </c>
      <c r="AC281" s="2">
        <v>40986</v>
      </c>
      <c r="AD281" s="2">
        <v>40469</v>
      </c>
      <c r="AE281" s="2">
        <v>39501</v>
      </c>
      <c r="AF281" s="2">
        <v>40575</v>
      </c>
      <c r="AG281" s="2">
        <v>41993</v>
      </c>
      <c r="AH281" s="2">
        <v>43077</v>
      </c>
      <c r="AI281" s="2">
        <v>43460</v>
      </c>
      <c r="AJ281" s="2">
        <v>44268</v>
      </c>
      <c r="AK281" s="2">
        <v>43762</v>
      </c>
      <c r="AL281" s="2">
        <v>43457</v>
      </c>
      <c r="AM281" s="2">
        <v>43096</v>
      </c>
      <c r="AN281" s="2">
        <v>42331</v>
      </c>
      <c r="AO281" s="2">
        <v>41893</v>
      </c>
      <c r="AP281" s="2">
        <v>42443</v>
      </c>
      <c r="AQ281" s="2">
        <v>42750</v>
      </c>
      <c r="AR281" s="2">
        <v>43558</v>
      </c>
      <c r="AS281" s="2">
        <v>43666</v>
      </c>
      <c r="AT281" s="2">
        <v>44942</v>
      </c>
      <c r="AU281" s="2">
        <v>45150</v>
      </c>
      <c r="AV281" s="2">
        <v>45093</v>
      </c>
      <c r="AW281" s="2">
        <v>44418</v>
      </c>
      <c r="AX281" s="2">
        <v>42603</v>
      </c>
      <c r="AY281" s="2">
        <v>42630</v>
      </c>
      <c r="AZ281" s="2">
        <v>42636</v>
      </c>
      <c r="BA281" s="2">
        <v>42739</v>
      </c>
      <c r="BB281" s="2">
        <v>41881</v>
      </c>
      <c r="BC281" s="2">
        <v>41664</v>
      </c>
      <c r="BD281" s="2">
        <v>41724</v>
      </c>
      <c r="BE281" s="2">
        <v>41111</v>
      </c>
      <c r="BF281" s="2">
        <v>40770</v>
      </c>
      <c r="BG281" s="2">
        <v>41091</v>
      </c>
      <c r="BH281" s="2">
        <v>42301</v>
      </c>
      <c r="BI281" s="2">
        <v>42863</v>
      </c>
      <c r="BJ281" s="2">
        <v>44177</v>
      </c>
      <c r="BK281" s="2">
        <v>44724</v>
      </c>
      <c r="BL281" s="2">
        <v>45687</v>
      </c>
      <c r="BM281" s="2">
        <v>45399</v>
      </c>
      <c r="BN281" s="2">
        <v>46085</v>
      </c>
      <c r="BO281" s="2">
        <v>45519</v>
      </c>
      <c r="BP281" s="2">
        <v>45332</v>
      </c>
      <c r="BQ281" s="2">
        <v>44682</v>
      </c>
      <c r="BR281" s="2">
        <v>44677</v>
      </c>
      <c r="BS281" s="2">
        <v>43732</v>
      </c>
      <c r="BT281" s="2">
        <v>43882</v>
      </c>
      <c r="BU281" s="2">
        <v>43090</v>
      </c>
      <c r="BV281" s="2">
        <v>43130</v>
      </c>
      <c r="BW281" s="2">
        <v>43511</v>
      </c>
      <c r="BX281" s="2">
        <v>43901</v>
      </c>
      <c r="BY281" s="2">
        <v>44240</v>
      </c>
      <c r="BZ281" s="2">
        <v>44535</v>
      </c>
      <c r="CA281" s="2">
        <v>44772</v>
      </c>
      <c r="CB281" s="2">
        <v>45001</v>
      </c>
      <c r="CC281" s="2">
        <v>45235</v>
      </c>
      <c r="CD281" s="2">
        <v>45475</v>
      </c>
    </row>
    <row r="282" spans="1:82" x14ac:dyDescent="0.25">
      <c r="A282" s="2" t="str">
        <f>"45 jaar"</f>
        <v>45 jaar</v>
      </c>
      <c r="B282" s="2">
        <v>36129</v>
      </c>
      <c r="C282" s="2">
        <v>39833</v>
      </c>
      <c r="D282" s="2">
        <v>39359</v>
      </c>
      <c r="E282" s="2">
        <v>39784</v>
      </c>
      <c r="F282" s="2">
        <v>39269</v>
      </c>
      <c r="G282" s="2">
        <v>39449</v>
      </c>
      <c r="H282" s="2">
        <v>39455</v>
      </c>
      <c r="I282" s="2">
        <v>40956</v>
      </c>
      <c r="J282" s="2">
        <v>41189</v>
      </c>
      <c r="K282" s="2">
        <v>42541</v>
      </c>
      <c r="L282" s="2">
        <v>43719</v>
      </c>
      <c r="M282" s="2">
        <v>44285</v>
      </c>
      <c r="N282" s="2">
        <v>44811</v>
      </c>
      <c r="O282" s="2">
        <v>45632</v>
      </c>
      <c r="P282" s="2">
        <v>47112</v>
      </c>
      <c r="Q282" s="2">
        <v>46695</v>
      </c>
      <c r="R282" s="2">
        <v>47868</v>
      </c>
      <c r="S282" s="2">
        <v>47830</v>
      </c>
      <c r="T282" s="2">
        <v>48700</v>
      </c>
      <c r="U282" s="2">
        <v>49649</v>
      </c>
      <c r="V282" s="2">
        <v>47822</v>
      </c>
      <c r="W282" s="2">
        <v>46794</v>
      </c>
      <c r="X282" s="2">
        <v>45026</v>
      </c>
      <c r="Y282" s="2">
        <v>44937</v>
      </c>
      <c r="Z282" s="2">
        <v>44637</v>
      </c>
      <c r="AA282" s="2">
        <v>45159</v>
      </c>
      <c r="AB282" s="2">
        <v>44427</v>
      </c>
      <c r="AC282" s="2">
        <v>43061</v>
      </c>
      <c r="AD282" s="2">
        <v>41069</v>
      </c>
      <c r="AE282" s="2">
        <v>40542</v>
      </c>
      <c r="AF282" s="2">
        <v>39586</v>
      </c>
      <c r="AG282" s="2">
        <v>40643</v>
      </c>
      <c r="AH282" s="2">
        <v>42045</v>
      </c>
      <c r="AI282" s="2">
        <v>43116</v>
      </c>
      <c r="AJ282" s="2">
        <v>43491</v>
      </c>
      <c r="AK282" s="2">
        <v>44289</v>
      </c>
      <c r="AL282" s="2">
        <v>43781</v>
      </c>
      <c r="AM282" s="2">
        <v>43472</v>
      </c>
      <c r="AN282" s="2">
        <v>43102</v>
      </c>
      <c r="AO282" s="2">
        <v>42336</v>
      </c>
      <c r="AP282" s="2">
        <v>41898</v>
      </c>
      <c r="AQ282" s="2">
        <v>42450</v>
      </c>
      <c r="AR282" s="2">
        <v>42758</v>
      </c>
      <c r="AS282" s="2">
        <v>43563</v>
      </c>
      <c r="AT282" s="2">
        <v>43676</v>
      </c>
      <c r="AU282" s="2">
        <v>44950</v>
      </c>
      <c r="AV282" s="2">
        <v>45164</v>
      </c>
      <c r="AW282" s="2">
        <v>45102</v>
      </c>
      <c r="AX282" s="2">
        <v>44429</v>
      </c>
      <c r="AY282" s="2">
        <v>42620</v>
      </c>
      <c r="AZ282" s="2">
        <v>42644</v>
      </c>
      <c r="BA282" s="2">
        <v>42652</v>
      </c>
      <c r="BB282" s="2">
        <v>42757</v>
      </c>
      <c r="BC282" s="2">
        <v>41901</v>
      </c>
      <c r="BD282" s="2">
        <v>41681</v>
      </c>
      <c r="BE282" s="2">
        <v>41742</v>
      </c>
      <c r="BF282" s="2">
        <v>41133</v>
      </c>
      <c r="BG282" s="2">
        <v>40791</v>
      </c>
      <c r="BH282" s="2">
        <v>41111</v>
      </c>
      <c r="BI282" s="2">
        <v>42324</v>
      </c>
      <c r="BJ282" s="2">
        <v>42888</v>
      </c>
      <c r="BK282" s="2">
        <v>44199</v>
      </c>
      <c r="BL282" s="2">
        <v>44748</v>
      </c>
      <c r="BM282" s="2">
        <v>45711</v>
      </c>
      <c r="BN282" s="2">
        <v>45425</v>
      </c>
      <c r="BO282" s="2">
        <v>46112</v>
      </c>
      <c r="BP282" s="2">
        <v>45541</v>
      </c>
      <c r="BQ282" s="2">
        <v>45355</v>
      </c>
      <c r="BR282" s="2">
        <v>44708</v>
      </c>
      <c r="BS282" s="2">
        <v>44700</v>
      </c>
      <c r="BT282" s="2">
        <v>43756</v>
      </c>
      <c r="BU282" s="2">
        <v>43907</v>
      </c>
      <c r="BV282" s="2">
        <v>43114</v>
      </c>
      <c r="BW282" s="2">
        <v>43156</v>
      </c>
      <c r="BX282" s="2">
        <v>43536</v>
      </c>
      <c r="BY282" s="2">
        <v>43925</v>
      </c>
      <c r="BZ282" s="2">
        <v>44263</v>
      </c>
      <c r="CA282" s="2">
        <v>44559</v>
      </c>
      <c r="CB282" s="2">
        <v>44797</v>
      </c>
      <c r="CC282" s="2">
        <v>45028</v>
      </c>
      <c r="CD282" s="2">
        <v>45260</v>
      </c>
    </row>
    <row r="283" spans="1:82" x14ac:dyDescent="0.25">
      <c r="A283" s="2" t="str">
        <f>"46 jaar"</f>
        <v>46 jaar</v>
      </c>
      <c r="B283" s="2">
        <v>35919</v>
      </c>
      <c r="C283" s="2">
        <v>36107</v>
      </c>
      <c r="D283" s="2">
        <v>39858</v>
      </c>
      <c r="E283" s="2">
        <v>39346</v>
      </c>
      <c r="F283" s="2">
        <v>39730</v>
      </c>
      <c r="G283" s="2">
        <v>39241</v>
      </c>
      <c r="H283" s="2">
        <v>39420</v>
      </c>
      <c r="I283" s="2">
        <v>39381</v>
      </c>
      <c r="J283" s="2">
        <v>40919</v>
      </c>
      <c r="K283" s="2">
        <v>41105</v>
      </c>
      <c r="L283" s="2">
        <v>42485</v>
      </c>
      <c r="M283" s="2">
        <v>43723</v>
      </c>
      <c r="N283" s="2">
        <v>44273</v>
      </c>
      <c r="O283" s="2">
        <v>44819</v>
      </c>
      <c r="P283" s="2">
        <v>45640</v>
      </c>
      <c r="Q283" s="2">
        <v>47185</v>
      </c>
      <c r="R283" s="2">
        <v>46756</v>
      </c>
      <c r="S283" s="2">
        <v>47924</v>
      </c>
      <c r="T283" s="2">
        <v>47900</v>
      </c>
      <c r="U283" s="2">
        <v>48785</v>
      </c>
      <c r="V283" s="2">
        <v>49736</v>
      </c>
      <c r="W283" s="2">
        <v>47833</v>
      </c>
      <c r="X283" s="2">
        <v>46818</v>
      </c>
      <c r="Y283" s="2">
        <v>45063</v>
      </c>
      <c r="Z283" s="2">
        <v>45003</v>
      </c>
      <c r="AA283" s="2">
        <v>44729</v>
      </c>
      <c r="AB283" s="2">
        <v>45241</v>
      </c>
      <c r="AC283" s="2">
        <v>44513</v>
      </c>
      <c r="AD283" s="2">
        <v>43145</v>
      </c>
      <c r="AE283" s="2">
        <v>41165</v>
      </c>
      <c r="AF283" s="2">
        <v>40631</v>
      </c>
      <c r="AG283" s="2">
        <v>39659</v>
      </c>
      <c r="AH283" s="2">
        <v>40704</v>
      </c>
      <c r="AI283" s="2">
        <v>42100</v>
      </c>
      <c r="AJ283" s="2">
        <v>43154</v>
      </c>
      <c r="AK283" s="2">
        <v>43514</v>
      </c>
      <c r="AL283" s="2">
        <v>44297</v>
      </c>
      <c r="AM283" s="2">
        <v>43788</v>
      </c>
      <c r="AN283" s="2">
        <v>43479</v>
      </c>
      <c r="AO283" s="2">
        <v>43113</v>
      </c>
      <c r="AP283" s="2">
        <v>42342</v>
      </c>
      <c r="AQ283" s="2">
        <v>41903</v>
      </c>
      <c r="AR283" s="2">
        <v>42456</v>
      </c>
      <c r="AS283" s="2">
        <v>42764</v>
      </c>
      <c r="AT283" s="2">
        <v>43566</v>
      </c>
      <c r="AU283" s="2">
        <v>43682</v>
      </c>
      <c r="AV283" s="2">
        <v>44952</v>
      </c>
      <c r="AW283" s="2">
        <v>45170</v>
      </c>
      <c r="AX283" s="2">
        <v>45112</v>
      </c>
      <c r="AY283" s="2">
        <v>44436</v>
      </c>
      <c r="AZ283" s="2">
        <v>42631</v>
      </c>
      <c r="BA283" s="2">
        <v>42660</v>
      </c>
      <c r="BB283" s="2">
        <v>42665</v>
      </c>
      <c r="BC283" s="2">
        <v>42772</v>
      </c>
      <c r="BD283" s="2">
        <v>41920</v>
      </c>
      <c r="BE283" s="2">
        <v>41701</v>
      </c>
      <c r="BF283" s="2">
        <v>41761</v>
      </c>
      <c r="BG283" s="2">
        <v>41155</v>
      </c>
      <c r="BH283" s="2">
        <v>40815</v>
      </c>
      <c r="BI283" s="2">
        <v>41134</v>
      </c>
      <c r="BJ283" s="2">
        <v>42343</v>
      </c>
      <c r="BK283" s="2">
        <v>42909</v>
      </c>
      <c r="BL283" s="2">
        <v>44226</v>
      </c>
      <c r="BM283" s="2">
        <v>44770</v>
      </c>
      <c r="BN283" s="2">
        <v>45734</v>
      </c>
      <c r="BO283" s="2">
        <v>45446</v>
      </c>
      <c r="BP283" s="2">
        <v>46133</v>
      </c>
      <c r="BQ283" s="2">
        <v>45562</v>
      </c>
      <c r="BR283" s="2">
        <v>45374</v>
      </c>
      <c r="BS283" s="2">
        <v>44729</v>
      </c>
      <c r="BT283" s="2">
        <v>44725</v>
      </c>
      <c r="BU283" s="2">
        <v>43780</v>
      </c>
      <c r="BV283" s="2">
        <v>43926</v>
      </c>
      <c r="BW283" s="2">
        <v>43136</v>
      </c>
      <c r="BX283" s="2">
        <v>43177</v>
      </c>
      <c r="BY283" s="2">
        <v>43556</v>
      </c>
      <c r="BZ283" s="2">
        <v>43945</v>
      </c>
      <c r="CA283" s="2">
        <v>44283</v>
      </c>
      <c r="CB283" s="2">
        <v>44577</v>
      </c>
      <c r="CC283" s="2">
        <v>44816</v>
      </c>
      <c r="CD283" s="2">
        <v>45049</v>
      </c>
    </row>
    <row r="284" spans="1:82" x14ac:dyDescent="0.25">
      <c r="A284" s="2" t="str">
        <f>"47 jaar"</f>
        <v>47 jaar</v>
      </c>
      <c r="B284" s="2">
        <v>34517</v>
      </c>
      <c r="C284" s="2">
        <v>35926</v>
      </c>
      <c r="D284" s="2">
        <v>36102</v>
      </c>
      <c r="E284" s="2">
        <v>39840</v>
      </c>
      <c r="F284" s="2">
        <v>39302</v>
      </c>
      <c r="G284" s="2">
        <v>39694</v>
      </c>
      <c r="H284" s="2">
        <v>39232</v>
      </c>
      <c r="I284" s="2">
        <v>39378</v>
      </c>
      <c r="J284" s="2">
        <v>39330</v>
      </c>
      <c r="K284" s="2">
        <v>40894</v>
      </c>
      <c r="L284" s="2">
        <v>41080</v>
      </c>
      <c r="M284" s="2">
        <v>42443</v>
      </c>
      <c r="N284" s="2">
        <v>43712</v>
      </c>
      <c r="O284" s="2">
        <v>44284</v>
      </c>
      <c r="P284" s="2">
        <v>44855</v>
      </c>
      <c r="Q284" s="2">
        <v>45684</v>
      </c>
      <c r="R284" s="2">
        <v>47181</v>
      </c>
      <c r="S284" s="2">
        <v>46787</v>
      </c>
      <c r="T284" s="2">
        <v>47946</v>
      </c>
      <c r="U284" s="2">
        <v>47978</v>
      </c>
      <c r="V284" s="2">
        <v>48924</v>
      </c>
      <c r="W284" s="2">
        <v>49794</v>
      </c>
      <c r="X284" s="2">
        <v>47854</v>
      </c>
      <c r="Y284" s="2">
        <v>46779</v>
      </c>
      <c r="Z284" s="2">
        <v>45066</v>
      </c>
      <c r="AA284" s="2">
        <v>45068</v>
      </c>
      <c r="AB284" s="2">
        <v>44792</v>
      </c>
      <c r="AC284" s="2">
        <v>45282</v>
      </c>
      <c r="AD284" s="2">
        <v>44547</v>
      </c>
      <c r="AE284" s="2">
        <v>43181</v>
      </c>
      <c r="AF284" s="2">
        <v>41211</v>
      </c>
      <c r="AG284" s="2">
        <v>40667</v>
      </c>
      <c r="AH284" s="2">
        <v>39674</v>
      </c>
      <c r="AI284" s="2">
        <v>40709</v>
      </c>
      <c r="AJ284" s="2">
        <v>42095</v>
      </c>
      <c r="AK284" s="2">
        <v>43129</v>
      </c>
      <c r="AL284" s="2">
        <v>43479</v>
      </c>
      <c r="AM284" s="2">
        <v>44255</v>
      </c>
      <c r="AN284" s="2">
        <v>43752</v>
      </c>
      <c r="AO284" s="2">
        <v>43440</v>
      </c>
      <c r="AP284" s="2">
        <v>43075</v>
      </c>
      <c r="AQ284" s="2">
        <v>42302</v>
      </c>
      <c r="AR284" s="2">
        <v>41864</v>
      </c>
      <c r="AS284" s="2">
        <v>42418</v>
      </c>
      <c r="AT284" s="2">
        <v>42729</v>
      </c>
      <c r="AU284" s="2">
        <v>43533</v>
      </c>
      <c r="AV284" s="2">
        <v>43649</v>
      </c>
      <c r="AW284" s="2">
        <v>44919</v>
      </c>
      <c r="AX284" s="2">
        <v>45136</v>
      </c>
      <c r="AY284" s="2">
        <v>45085</v>
      </c>
      <c r="AZ284" s="2">
        <v>44410</v>
      </c>
      <c r="BA284" s="2">
        <v>42605</v>
      </c>
      <c r="BB284" s="2">
        <v>42634</v>
      </c>
      <c r="BC284" s="2">
        <v>42641</v>
      </c>
      <c r="BD284" s="2">
        <v>42748</v>
      </c>
      <c r="BE284" s="2">
        <v>41894</v>
      </c>
      <c r="BF284" s="2">
        <v>41675</v>
      </c>
      <c r="BG284" s="2">
        <v>41736</v>
      </c>
      <c r="BH284" s="2">
        <v>41130</v>
      </c>
      <c r="BI284" s="2">
        <v>40792</v>
      </c>
      <c r="BJ284" s="2">
        <v>41114</v>
      </c>
      <c r="BK284" s="2">
        <v>42322</v>
      </c>
      <c r="BL284" s="2">
        <v>42885</v>
      </c>
      <c r="BM284" s="2">
        <v>44204</v>
      </c>
      <c r="BN284" s="2">
        <v>44749</v>
      </c>
      <c r="BO284" s="2">
        <v>45714</v>
      </c>
      <c r="BP284" s="2">
        <v>45425</v>
      </c>
      <c r="BQ284" s="2">
        <v>46114</v>
      </c>
      <c r="BR284" s="2">
        <v>45541</v>
      </c>
      <c r="BS284" s="2">
        <v>45352</v>
      </c>
      <c r="BT284" s="2">
        <v>44708</v>
      </c>
      <c r="BU284" s="2">
        <v>44705</v>
      </c>
      <c r="BV284" s="2">
        <v>43759</v>
      </c>
      <c r="BW284" s="2">
        <v>43907</v>
      </c>
      <c r="BX284" s="2">
        <v>43120</v>
      </c>
      <c r="BY284" s="2">
        <v>43160</v>
      </c>
      <c r="BZ284" s="2">
        <v>43539</v>
      </c>
      <c r="CA284" s="2">
        <v>43929</v>
      </c>
      <c r="CB284" s="2">
        <v>44265</v>
      </c>
      <c r="CC284" s="2">
        <v>44560</v>
      </c>
      <c r="CD284" s="2">
        <v>44799</v>
      </c>
    </row>
    <row r="285" spans="1:82" x14ac:dyDescent="0.25">
      <c r="A285" s="2" t="str">
        <f>"48 jaar"</f>
        <v>48 jaar</v>
      </c>
      <c r="B285" s="2">
        <v>30244</v>
      </c>
      <c r="C285" s="2">
        <v>34477</v>
      </c>
      <c r="D285" s="2">
        <v>35935</v>
      </c>
      <c r="E285" s="2">
        <v>36066</v>
      </c>
      <c r="F285" s="2">
        <v>39788</v>
      </c>
      <c r="G285" s="2">
        <v>39269</v>
      </c>
      <c r="H285" s="2">
        <v>39600</v>
      </c>
      <c r="I285" s="2">
        <v>39151</v>
      </c>
      <c r="J285" s="2">
        <v>39327</v>
      </c>
      <c r="K285" s="2">
        <v>39299</v>
      </c>
      <c r="L285" s="2">
        <v>40798</v>
      </c>
      <c r="M285" s="2">
        <v>41047</v>
      </c>
      <c r="N285" s="2">
        <v>42445</v>
      </c>
      <c r="O285" s="2">
        <v>43707</v>
      </c>
      <c r="P285" s="2">
        <v>44290</v>
      </c>
      <c r="Q285" s="2">
        <v>44884</v>
      </c>
      <c r="R285" s="2">
        <v>45685</v>
      </c>
      <c r="S285" s="2">
        <v>47209</v>
      </c>
      <c r="T285" s="2">
        <v>46829</v>
      </c>
      <c r="U285" s="2">
        <v>48006</v>
      </c>
      <c r="V285" s="2">
        <v>48091</v>
      </c>
      <c r="W285" s="2">
        <v>48926</v>
      </c>
      <c r="X285" s="2">
        <v>49735</v>
      </c>
      <c r="Y285" s="2">
        <v>47879</v>
      </c>
      <c r="Z285" s="2">
        <v>46780</v>
      </c>
      <c r="AA285" s="2">
        <v>45084</v>
      </c>
      <c r="AB285" s="2">
        <v>45065</v>
      </c>
      <c r="AC285" s="2">
        <v>44857</v>
      </c>
      <c r="AD285" s="2">
        <v>45279</v>
      </c>
      <c r="AE285" s="2">
        <v>44543</v>
      </c>
      <c r="AF285" s="2">
        <v>43179</v>
      </c>
      <c r="AG285" s="2">
        <v>41206</v>
      </c>
      <c r="AH285" s="2">
        <v>40657</v>
      </c>
      <c r="AI285" s="2">
        <v>39645</v>
      </c>
      <c r="AJ285" s="2">
        <v>40675</v>
      </c>
      <c r="AK285" s="2">
        <v>42053</v>
      </c>
      <c r="AL285" s="2">
        <v>43081</v>
      </c>
      <c r="AM285" s="2">
        <v>43418</v>
      </c>
      <c r="AN285" s="2">
        <v>44189</v>
      </c>
      <c r="AO285" s="2">
        <v>43691</v>
      </c>
      <c r="AP285" s="2">
        <v>43381</v>
      </c>
      <c r="AQ285" s="2">
        <v>43010</v>
      </c>
      <c r="AR285" s="2">
        <v>42235</v>
      </c>
      <c r="AS285" s="2">
        <v>41799</v>
      </c>
      <c r="AT285" s="2">
        <v>42357</v>
      </c>
      <c r="AU285" s="2">
        <v>42672</v>
      </c>
      <c r="AV285" s="2">
        <v>43473</v>
      </c>
      <c r="AW285" s="2">
        <v>43584</v>
      </c>
      <c r="AX285" s="2">
        <v>44854</v>
      </c>
      <c r="AY285" s="2">
        <v>45072</v>
      </c>
      <c r="AZ285" s="2">
        <v>45026</v>
      </c>
      <c r="BA285" s="2">
        <v>44348</v>
      </c>
      <c r="BB285" s="2">
        <v>42552</v>
      </c>
      <c r="BC285" s="2">
        <v>42580</v>
      </c>
      <c r="BD285" s="2">
        <v>42584</v>
      </c>
      <c r="BE285" s="2">
        <v>42696</v>
      </c>
      <c r="BF285" s="2">
        <v>41847</v>
      </c>
      <c r="BG285" s="2">
        <v>41623</v>
      </c>
      <c r="BH285" s="2">
        <v>41683</v>
      </c>
      <c r="BI285" s="2">
        <v>41078</v>
      </c>
      <c r="BJ285" s="2">
        <v>40746</v>
      </c>
      <c r="BK285" s="2">
        <v>41066</v>
      </c>
      <c r="BL285" s="2">
        <v>42271</v>
      </c>
      <c r="BM285" s="2">
        <v>42838</v>
      </c>
      <c r="BN285" s="2">
        <v>44157</v>
      </c>
      <c r="BO285" s="2">
        <v>44704</v>
      </c>
      <c r="BP285" s="2">
        <v>45669</v>
      </c>
      <c r="BQ285" s="2">
        <v>45379</v>
      </c>
      <c r="BR285" s="2">
        <v>46065</v>
      </c>
      <c r="BS285" s="2">
        <v>45493</v>
      </c>
      <c r="BT285" s="2">
        <v>45304</v>
      </c>
      <c r="BU285" s="2">
        <v>44661</v>
      </c>
      <c r="BV285" s="2">
        <v>44662</v>
      </c>
      <c r="BW285" s="2">
        <v>43718</v>
      </c>
      <c r="BX285" s="2">
        <v>43863</v>
      </c>
      <c r="BY285" s="2">
        <v>43077</v>
      </c>
      <c r="BZ285" s="2">
        <v>43116</v>
      </c>
      <c r="CA285" s="2">
        <v>43498</v>
      </c>
      <c r="CB285" s="2">
        <v>43889</v>
      </c>
      <c r="CC285" s="2">
        <v>44222</v>
      </c>
      <c r="CD285" s="2">
        <v>44520</v>
      </c>
    </row>
    <row r="286" spans="1:82" x14ac:dyDescent="0.25">
      <c r="A286" s="2" t="str">
        <f>"49 jaar"</f>
        <v>49 jaar</v>
      </c>
      <c r="B286" s="2">
        <v>27829</v>
      </c>
      <c r="C286" s="2">
        <v>30221</v>
      </c>
      <c r="D286" s="2">
        <v>34417</v>
      </c>
      <c r="E286" s="2">
        <v>35906</v>
      </c>
      <c r="F286" s="2">
        <v>35993</v>
      </c>
      <c r="G286" s="2">
        <v>39713</v>
      </c>
      <c r="H286" s="2">
        <v>39207</v>
      </c>
      <c r="I286" s="2">
        <v>39526</v>
      </c>
      <c r="J286" s="2">
        <v>39096</v>
      </c>
      <c r="K286" s="2">
        <v>39255</v>
      </c>
      <c r="L286" s="2">
        <v>39223</v>
      </c>
      <c r="M286" s="2">
        <v>40773</v>
      </c>
      <c r="N286" s="2">
        <v>41045</v>
      </c>
      <c r="O286" s="2">
        <v>42424</v>
      </c>
      <c r="P286" s="2">
        <v>43660</v>
      </c>
      <c r="Q286" s="2">
        <v>44256</v>
      </c>
      <c r="R286" s="2">
        <v>44888</v>
      </c>
      <c r="S286" s="2">
        <v>45736</v>
      </c>
      <c r="T286" s="2">
        <v>47173</v>
      </c>
      <c r="U286" s="2">
        <v>46881</v>
      </c>
      <c r="V286" s="2">
        <v>48116</v>
      </c>
      <c r="W286" s="2">
        <v>48074</v>
      </c>
      <c r="X286" s="2">
        <v>48919</v>
      </c>
      <c r="Y286" s="2">
        <v>49733</v>
      </c>
      <c r="Z286" s="2">
        <v>47855</v>
      </c>
      <c r="AA286" s="2">
        <v>46753</v>
      </c>
      <c r="AB286" s="2">
        <v>45120</v>
      </c>
      <c r="AC286" s="2">
        <v>45090</v>
      </c>
      <c r="AD286" s="2">
        <v>44868</v>
      </c>
      <c r="AE286" s="2">
        <v>45295</v>
      </c>
      <c r="AF286" s="2">
        <v>44561</v>
      </c>
      <c r="AG286" s="2">
        <v>43192</v>
      </c>
      <c r="AH286" s="2">
        <v>41225</v>
      </c>
      <c r="AI286" s="2">
        <v>40665</v>
      </c>
      <c r="AJ286" s="2">
        <v>39642</v>
      </c>
      <c r="AK286" s="2">
        <v>40664</v>
      </c>
      <c r="AL286" s="2">
        <v>42040</v>
      </c>
      <c r="AM286" s="2">
        <v>43063</v>
      </c>
      <c r="AN286" s="2">
        <v>43405</v>
      </c>
      <c r="AO286" s="2">
        <v>44166</v>
      </c>
      <c r="AP286" s="2">
        <v>43664</v>
      </c>
      <c r="AQ286" s="2">
        <v>43360</v>
      </c>
      <c r="AR286" s="2">
        <v>42986</v>
      </c>
      <c r="AS286" s="2">
        <v>42216</v>
      </c>
      <c r="AT286" s="2">
        <v>41781</v>
      </c>
      <c r="AU286" s="2">
        <v>42338</v>
      </c>
      <c r="AV286" s="2">
        <v>42651</v>
      </c>
      <c r="AW286" s="2">
        <v>43453</v>
      </c>
      <c r="AX286" s="2">
        <v>43562</v>
      </c>
      <c r="AY286" s="2">
        <v>44834</v>
      </c>
      <c r="AZ286" s="2">
        <v>45051</v>
      </c>
      <c r="BA286" s="2">
        <v>45007</v>
      </c>
      <c r="BB286" s="2">
        <v>44327</v>
      </c>
      <c r="BC286" s="2">
        <v>42532</v>
      </c>
      <c r="BD286" s="2">
        <v>42565</v>
      </c>
      <c r="BE286" s="2">
        <v>42568</v>
      </c>
      <c r="BF286" s="2">
        <v>42681</v>
      </c>
      <c r="BG286" s="2">
        <v>41832</v>
      </c>
      <c r="BH286" s="2">
        <v>41607</v>
      </c>
      <c r="BI286" s="2">
        <v>41669</v>
      </c>
      <c r="BJ286" s="2">
        <v>41068</v>
      </c>
      <c r="BK286" s="2">
        <v>40741</v>
      </c>
      <c r="BL286" s="2">
        <v>41058</v>
      </c>
      <c r="BM286" s="2">
        <v>42261</v>
      </c>
      <c r="BN286" s="2">
        <v>42829</v>
      </c>
      <c r="BO286" s="2">
        <v>44149</v>
      </c>
      <c r="BP286" s="2">
        <v>44697</v>
      </c>
      <c r="BQ286" s="2">
        <v>45663</v>
      </c>
      <c r="BR286" s="2">
        <v>45371</v>
      </c>
      <c r="BS286" s="2">
        <v>46059</v>
      </c>
      <c r="BT286" s="2">
        <v>45489</v>
      </c>
      <c r="BU286" s="2">
        <v>45300</v>
      </c>
      <c r="BV286" s="2">
        <v>44652</v>
      </c>
      <c r="BW286" s="2">
        <v>44655</v>
      </c>
      <c r="BX286" s="2">
        <v>43709</v>
      </c>
      <c r="BY286" s="2">
        <v>43853</v>
      </c>
      <c r="BZ286" s="2">
        <v>43069</v>
      </c>
      <c r="CA286" s="2">
        <v>43108</v>
      </c>
      <c r="CB286" s="2">
        <v>43493</v>
      </c>
      <c r="CC286" s="2">
        <v>43885</v>
      </c>
      <c r="CD286" s="2">
        <v>44219</v>
      </c>
    </row>
    <row r="287" spans="1:82" x14ac:dyDescent="0.25">
      <c r="A287" s="2" t="str">
        <f>"50 jaar"</f>
        <v>50 jaar</v>
      </c>
      <c r="B287" s="2">
        <v>30969</v>
      </c>
      <c r="C287" s="2">
        <v>27811</v>
      </c>
      <c r="D287" s="2">
        <v>30186</v>
      </c>
      <c r="E287" s="2">
        <v>34374</v>
      </c>
      <c r="F287" s="2">
        <v>35834</v>
      </c>
      <c r="G287" s="2">
        <v>35943</v>
      </c>
      <c r="H287" s="2">
        <v>39673</v>
      </c>
      <c r="I287" s="2">
        <v>39142</v>
      </c>
      <c r="J287" s="2">
        <v>39440</v>
      </c>
      <c r="K287" s="2">
        <v>39026</v>
      </c>
      <c r="L287" s="2">
        <v>39210</v>
      </c>
      <c r="M287" s="2">
        <v>39211</v>
      </c>
      <c r="N287" s="2">
        <v>40721</v>
      </c>
      <c r="O287" s="2">
        <v>41023</v>
      </c>
      <c r="P287" s="2">
        <v>42396</v>
      </c>
      <c r="Q287" s="2">
        <v>43637</v>
      </c>
      <c r="R287" s="2">
        <v>44233</v>
      </c>
      <c r="S287" s="2">
        <v>44873</v>
      </c>
      <c r="T287" s="2">
        <v>45745</v>
      </c>
      <c r="U287" s="2">
        <v>47187</v>
      </c>
      <c r="V287" s="2">
        <v>46945</v>
      </c>
      <c r="W287" s="2">
        <v>48065</v>
      </c>
      <c r="X287" s="2">
        <v>47977</v>
      </c>
      <c r="Y287" s="2">
        <v>48803</v>
      </c>
      <c r="Z287" s="2">
        <v>49715</v>
      </c>
      <c r="AA287" s="2">
        <v>47806</v>
      </c>
      <c r="AB287" s="2">
        <v>46668</v>
      </c>
      <c r="AC287" s="2">
        <v>45113</v>
      </c>
      <c r="AD287" s="2">
        <v>45026</v>
      </c>
      <c r="AE287" s="2">
        <v>44808</v>
      </c>
      <c r="AF287" s="2">
        <v>45227</v>
      </c>
      <c r="AG287" s="2">
        <v>44491</v>
      </c>
      <c r="AH287" s="2">
        <v>43116</v>
      </c>
      <c r="AI287" s="2">
        <v>41153</v>
      </c>
      <c r="AJ287" s="2">
        <v>40583</v>
      </c>
      <c r="AK287" s="2">
        <v>39547</v>
      </c>
      <c r="AL287" s="2">
        <v>40565</v>
      </c>
      <c r="AM287" s="2">
        <v>41938</v>
      </c>
      <c r="AN287" s="2">
        <v>42962</v>
      </c>
      <c r="AO287" s="2">
        <v>43298</v>
      </c>
      <c r="AP287" s="2">
        <v>44055</v>
      </c>
      <c r="AQ287" s="2">
        <v>43561</v>
      </c>
      <c r="AR287" s="2">
        <v>43251</v>
      </c>
      <c r="AS287" s="2">
        <v>42885</v>
      </c>
      <c r="AT287" s="2">
        <v>42116</v>
      </c>
      <c r="AU287" s="2">
        <v>41679</v>
      </c>
      <c r="AV287" s="2">
        <v>42244</v>
      </c>
      <c r="AW287" s="2">
        <v>42549</v>
      </c>
      <c r="AX287" s="2">
        <v>43349</v>
      </c>
      <c r="AY287" s="2">
        <v>43463</v>
      </c>
      <c r="AZ287" s="2">
        <v>44732</v>
      </c>
      <c r="BA287" s="2">
        <v>44948</v>
      </c>
      <c r="BB287" s="2">
        <v>44904</v>
      </c>
      <c r="BC287" s="2">
        <v>44226</v>
      </c>
      <c r="BD287" s="2">
        <v>42435</v>
      </c>
      <c r="BE287" s="2">
        <v>42466</v>
      </c>
      <c r="BF287" s="2">
        <v>42470</v>
      </c>
      <c r="BG287" s="2">
        <v>42581</v>
      </c>
      <c r="BH287" s="2">
        <v>41737</v>
      </c>
      <c r="BI287" s="2">
        <v>41515</v>
      </c>
      <c r="BJ287" s="2">
        <v>41577</v>
      </c>
      <c r="BK287" s="2">
        <v>40979</v>
      </c>
      <c r="BL287" s="2">
        <v>40652</v>
      </c>
      <c r="BM287" s="2">
        <v>40973</v>
      </c>
      <c r="BN287" s="2">
        <v>42175</v>
      </c>
      <c r="BO287" s="2">
        <v>42743</v>
      </c>
      <c r="BP287" s="2">
        <v>44064</v>
      </c>
      <c r="BQ287" s="2">
        <v>44611</v>
      </c>
      <c r="BR287" s="2">
        <v>45579</v>
      </c>
      <c r="BS287" s="2">
        <v>45283</v>
      </c>
      <c r="BT287" s="2">
        <v>45971</v>
      </c>
      <c r="BU287" s="2">
        <v>45401</v>
      </c>
      <c r="BV287" s="2">
        <v>45210</v>
      </c>
      <c r="BW287" s="2">
        <v>44566</v>
      </c>
      <c r="BX287" s="2">
        <v>44570</v>
      </c>
      <c r="BY287" s="2">
        <v>43624</v>
      </c>
      <c r="BZ287" s="2">
        <v>43768</v>
      </c>
      <c r="CA287" s="2">
        <v>42984</v>
      </c>
      <c r="CB287" s="2">
        <v>43023</v>
      </c>
      <c r="CC287" s="2">
        <v>43409</v>
      </c>
      <c r="CD287" s="2">
        <v>43801</v>
      </c>
    </row>
    <row r="288" spans="1:82" x14ac:dyDescent="0.25">
      <c r="A288" s="2" t="str">
        <f>"51 jaar"</f>
        <v>51 jaar</v>
      </c>
      <c r="B288" s="2">
        <v>34465</v>
      </c>
      <c r="C288" s="2">
        <v>30949</v>
      </c>
      <c r="D288" s="2">
        <v>27761</v>
      </c>
      <c r="E288" s="2">
        <v>30145</v>
      </c>
      <c r="F288" s="2">
        <v>34334</v>
      </c>
      <c r="G288" s="2">
        <v>35764</v>
      </c>
      <c r="H288" s="2">
        <v>35851</v>
      </c>
      <c r="I288" s="2">
        <v>39637</v>
      </c>
      <c r="J288" s="2">
        <v>39060</v>
      </c>
      <c r="K288" s="2">
        <v>39351</v>
      </c>
      <c r="L288" s="2">
        <v>38949</v>
      </c>
      <c r="M288" s="2">
        <v>39154</v>
      </c>
      <c r="N288" s="2">
        <v>39150</v>
      </c>
      <c r="O288" s="2">
        <v>40713</v>
      </c>
      <c r="P288" s="2">
        <v>40971</v>
      </c>
      <c r="Q288" s="2">
        <v>42368</v>
      </c>
      <c r="R288" s="2">
        <v>43598</v>
      </c>
      <c r="S288" s="2">
        <v>44207</v>
      </c>
      <c r="T288" s="2">
        <v>44880</v>
      </c>
      <c r="U288" s="2">
        <v>45746</v>
      </c>
      <c r="V288" s="2">
        <v>47208</v>
      </c>
      <c r="W288" s="2">
        <v>46928</v>
      </c>
      <c r="X288" s="2">
        <v>47977</v>
      </c>
      <c r="Y288" s="2">
        <v>47926</v>
      </c>
      <c r="Z288" s="2">
        <v>48719</v>
      </c>
      <c r="AA288" s="2">
        <v>49626</v>
      </c>
      <c r="AB288" s="2">
        <v>47776</v>
      </c>
      <c r="AC288" s="2">
        <v>46644</v>
      </c>
      <c r="AD288" s="2">
        <v>45070</v>
      </c>
      <c r="AE288" s="2">
        <v>44977</v>
      </c>
      <c r="AF288" s="2">
        <v>44751</v>
      </c>
      <c r="AG288" s="2">
        <v>45157</v>
      </c>
      <c r="AH288" s="2">
        <v>44426</v>
      </c>
      <c r="AI288" s="2">
        <v>43044</v>
      </c>
      <c r="AJ288" s="2">
        <v>41079</v>
      </c>
      <c r="AK288" s="2">
        <v>40508</v>
      </c>
      <c r="AL288" s="2">
        <v>39461</v>
      </c>
      <c r="AM288" s="2">
        <v>40480</v>
      </c>
      <c r="AN288" s="2">
        <v>41854</v>
      </c>
      <c r="AO288" s="2">
        <v>42869</v>
      </c>
      <c r="AP288" s="2">
        <v>43205</v>
      </c>
      <c r="AQ288" s="2">
        <v>43963</v>
      </c>
      <c r="AR288" s="2">
        <v>43472</v>
      </c>
      <c r="AS288" s="2">
        <v>43161</v>
      </c>
      <c r="AT288" s="2">
        <v>42797</v>
      </c>
      <c r="AU288" s="2">
        <v>42022</v>
      </c>
      <c r="AV288" s="2">
        <v>41584</v>
      </c>
      <c r="AW288" s="2">
        <v>42152</v>
      </c>
      <c r="AX288" s="2">
        <v>42454</v>
      </c>
      <c r="AY288" s="2">
        <v>43252</v>
      </c>
      <c r="AZ288" s="2">
        <v>43368</v>
      </c>
      <c r="BA288" s="2">
        <v>44632</v>
      </c>
      <c r="BB288" s="2">
        <v>44859</v>
      </c>
      <c r="BC288" s="2">
        <v>44814</v>
      </c>
      <c r="BD288" s="2">
        <v>44137</v>
      </c>
      <c r="BE288" s="2">
        <v>42349</v>
      </c>
      <c r="BF288" s="2">
        <v>42381</v>
      </c>
      <c r="BG288" s="2">
        <v>42383</v>
      </c>
      <c r="BH288" s="2">
        <v>42496</v>
      </c>
      <c r="BI288" s="2">
        <v>41653</v>
      </c>
      <c r="BJ288" s="2">
        <v>41432</v>
      </c>
      <c r="BK288" s="2">
        <v>41497</v>
      </c>
      <c r="BL288" s="2">
        <v>40902</v>
      </c>
      <c r="BM288" s="2">
        <v>40573</v>
      </c>
      <c r="BN288" s="2">
        <v>40898</v>
      </c>
      <c r="BO288" s="2">
        <v>42095</v>
      </c>
      <c r="BP288" s="2">
        <v>42659</v>
      </c>
      <c r="BQ288" s="2">
        <v>43981</v>
      </c>
      <c r="BR288" s="2">
        <v>44527</v>
      </c>
      <c r="BS288" s="2">
        <v>45497</v>
      </c>
      <c r="BT288" s="2">
        <v>45201</v>
      </c>
      <c r="BU288" s="2">
        <v>45893</v>
      </c>
      <c r="BV288" s="2">
        <v>45321</v>
      </c>
      <c r="BW288" s="2">
        <v>45131</v>
      </c>
      <c r="BX288" s="2">
        <v>44484</v>
      </c>
      <c r="BY288" s="2">
        <v>44491</v>
      </c>
      <c r="BZ288" s="2">
        <v>43543</v>
      </c>
      <c r="CA288" s="2">
        <v>43690</v>
      </c>
      <c r="CB288" s="2">
        <v>42908</v>
      </c>
      <c r="CC288" s="2">
        <v>42946</v>
      </c>
      <c r="CD288" s="2">
        <v>43334</v>
      </c>
    </row>
    <row r="289" spans="1:82" x14ac:dyDescent="0.25">
      <c r="A289" s="2" t="str">
        <f>"52 jaar"</f>
        <v>52 jaar</v>
      </c>
      <c r="B289" s="2">
        <v>35245</v>
      </c>
      <c r="C289" s="2">
        <v>34396</v>
      </c>
      <c r="D289" s="2">
        <v>30887</v>
      </c>
      <c r="E289" s="2">
        <v>27730</v>
      </c>
      <c r="F289" s="2">
        <v>30070</v>
      </c>
      <c r="G289" s="2">
        <v>34260</v>
      </c>
      <c r="H289" s="2">
        <v>35713</v>
      </c>
      <c r="I289" s="2">
        <v>35735</v>
      </c>
      <c r="J289" s="2">
        <v>39534</v>
      </c>
      <c r="K289" s="2">
        <v>38924</v>
      </c>
      <c r="L289" s="2">
        <v>39271</v>
      </c>
      <c r="M289" s="2">
        <v>38886</v>
      </c>
      <c r="N289" s="2">
        <v>39087</v>
      </c>
      <c r="O289" s="2">
        <v>39115</v>
      </c>
      <c r="P289" s="2">
        <v>40683</v>
      </c>
      <c r="Q289" s="2">
        <v>40892</v>
      </c>
      <c r="R289" s="2">
        <v>42363</v>
      </c>
      <c r="S289" s="2">
        <v>43587</v>
      </c>
      <c r="T289" s="2">
        <v>44158</v>
      </c>
      <c r="U289" s="2">
        <v>44866</v>
      </c>
      <c r="V289" s="2">
        <v>45729</v>
      </c>
      <c r="W289" s="2">
        <v>47172</v>
      </c>
      <c r="X289" s="2">
        <v>46843</v>
      </c>
      <c r="Y289" s="2">
        <v>47855</v>
      </c>
      <c r="Z289" s="2">
        <v>47817</v>
      </c>
      <c r="AA289" s="2">
        <v>48633</v>
      </c>
      <c r="AB289" s="2">
        <v>49562</v>
      </c>
      <c r="AC289" s="2">
        <v>47714</v>
      </c>
      <c r="AD289" s="2">
        <v>46578</v>
      </c>
      <c r="AE289" s="2">
        <v>44999</v>
      </c>
      <c r="AF289" s="2">
        <v>44904</v>
      </c>
      <c r="AG289" s="2">
        <v>44661</v>
      </c>
      <c r="AH289" s="2">
        <v>45065</v>
      </c>
      <c r="AI289" s="2">
        <v>44339</v>
      </c>
      <c r="AJ289" s="2">
        <v>42956</v>
      </c>
      <c r="AK289" s="2">
        <v>40985</v>
      </c>
      <c r="AL289" s="2">
        <v>40409</v>
      </c>
      <c r="AM289" s="2">
        <v>39357</v>
      </c>
      <c r="AN289" s="2">
        <v>40385</v>
      </c>
      <c r="AO289" s="2">
        <v>41753</v>
      </c>
      <c r="AP289" s="2">
        <v>42765</v>
      </c>
      <c r="AQ289" s="2">
        <v>43101</v>
      </c>
      <c r="AR289" s="2">
        <v>43856</v>
      </c>
      <c r="AS289" s="2">
        <v>43367</v>
      </c>
      <c r="AT289" s="2">
        <v>43056</v>
      </c>
      <c r="AU289" s="2">
        <v>42700</v>
      </c>
      <c r="AV289" s="2">
        <v>41931</v>
      </c>
      <c r="AW289" s="2">
        <v>41483</v>
      </c>
      <c r="AX289" s="2">
        <v>42053</v>
      </c>
      <c r="AY289" s="2">
        <v>42351</v>
      </c>
      <c r="AZ289" s="2">
        <v>43148</v>
      </c>
      <c r="BA289" s="2">
        <v>43266</v>
      </c>
      <c r="BB289" s="2">
        <v>44528</v>
      </c>
      <c r="BC289" s="2">
        <v>44751</v>
      </c>
      <c r="BD289" s="2">
        <v>44710</v>
      </c>
      <c r="BE289" s="2">
        <v>44036</v>
      </c>
      <c r="BF289" s="2">
        <v>42253</v>
      </c>
      <c r="BG289" s="2">
        <v>42283</v>
      </c>
      <c r="BH289" s="2">
        <v>42293</v>
      </c>
      <c r="BI289" s="2">
        <v>42402</v>
      </c>
      <c r="BJ289" s="2">
        <v>41563</v>
      </c>
      <c r="BK289" s="2">
        <v>41342</v>
      </c>
      <c r="BL289" s="2">
        <v>41407</v>
      </c>
      <c r="BM289" s="2">
        <v>40817</v>
      </c>
      <c r="BN289" s="2">
        <v>40483</v>
      </c>
      <c r="BO289" s="2">
        <v>40808</v>
      </c>
      <c r="BP289" s="2">
        <v>42006</v>
      </c>
      <c r="BQ289" s="2">
        <v>42567</v>
      </c>
      <c r="BR289" s="2">
        <v>43893</v>
      </c>
      <c r="BS289" s="2">
        <v>44436</v>
      </c>
      <c r="BT289" s="2">
        <v>45406</v>
      </c>
      <c r="BU289" s="2">
        <v>45112</v>
      </c>
      <c r="BV289" s="2">
        <v>45804</v>
      </c>
      <c r="BW289" s="2">
        <v>45231</v>
      </c>
      <c r="BX289" s="2">
        <v>45043</v>
      </c>
      <c r="BY289" s="2">
        <v>44400</v>
      </c>
      <c r="BZ289" s="2">
        <v>44406</v>
      </c>
      <c r="CA289" s="2">
        <v>43457</v>
      </c>
      <c r="CB289" s="2">
        <v>43610</v>
      </c>
      <c r="CC289" s="2">
        <v>42828</v>
      </c>
      <c r="CD289" s="2">
        <v>42864</v>
      </c>
    </row>
    <row r="290" spans="1:82" x14ac:dyDescent="0.25">
      <c r="A290" s="2" t="str">
        <f>"53 jaar"</f>
        <v>53 jaar</v>
      </c>
      <c r="B290" s="2">
        <v>33972</v>
      </c>
      <c r="C290" s="2">
        <v>35153</v>
      </c>
      <c r="D290" s="2">
        <v>34334</v>
      </c>
      <c r="E290" s="2">
        <v>30842</v>
      </c>
      <c r="F290" s="2">
        <v>27676</v>
      </c>
      <c r="G290" s="2">
        <v>30015</v>
      </c>
      <c r="H290" s="2">
        <v>34215</v>
      </c>
      <c r="I290" s="2">
        <v>35625</v>
      </c>
      <c r="J290" s="2">
        <v>35646</v>
      </c>
      <c r="K290" s="2">
        <v>39455</v>
      </c>
      <c r="L290" s="2">
        <v>38850</v>
      </c>
      <c r="M290" s="2">
        <v>39216</v>
      </c>
      <c r="N290" s="2">
        <v>38803</v>
      </c>
      <c r="O290" s="2">
        <v>39043</v>
      </c>
      <c r="P290" s="2">
        <v>39097</v>
      </c>
      <c r="Q290" s="2">
        <v>40616</v>
      </c>
      <c r="R290" s="2">
        <v>40879</v>
      </c>
      <c r="S290" s="2">
        <v>42320</v>
      </c>
      <c r="T290" s="2">
        <v>43545</v>
      </c>
      <c r="U290" s="2">
        <v>44130</v>
      </c>
      <c r="V290" s="2">
        <v>44834</v>
      </c>
      <c r="W290" s="2">
        <v>45640</v>
      </c>
      <c r="X290" s="2">
        <v>47030</v>
      </c>
      <c r="Y290" s="2">
        <v>46717</v>
      </c>
      <c r="Z290" s="2">
        <v>47752</v>
      </c>
      <c r="AA290" s="2">
        <v>47708</v>
      </c>
      <c r="AB290" s="2">
        <v>48557</v>
      </c>
      <c r="AC290" s="2">
        <v>49499</v>
      </c>
      <c r="AD290" s="2">
        <v>47628</v>
      </c>
      <c r="AE290" s="2">
        <v>46489</v>
      </c>
      <c r="AF290" s="2">
        <v>44910</v>
      </c>
      <c r="AG290" s="2">
        <v>44810</v>
      </c>
      <c r="AH290" s="2">
        <v>44553</v>
      </c>
      <c r="AI290" s="2">
        <v>44945</v>
      </c>
      <c r="AJ290" s="2">
        <v>44224</v>
      </c>
      <c r="AK290" s="2">
        <v>42831</v>
      </c>
      <c r="AL290" s="2">
        <v>40868</v>
      </c>
      <c r="AM290" s="2">
        <v>40290</v>
      </c>
      <c r="AN290" s="2">
        <v>39236</v>
      </c>
      <c r="AO290" s="2">
        <v>40260</v>
      </c>
      <c r="AP290" s="2">
        <v>41629</v>
      </c>
      <c r="AQ290" s="2">
        <v>42633</v>
      </c>
      <c r="AR290" s="2">
        <v>42969</v>
      </c>
      <c r="AS290" s="2">
        <v>43726</v>
      </c>
      <c r="AT290" s="2">
        <v>43240</v>
      </c>
      <c r="AU290" s="2">
        <v>42928</v>
      </c>
      <c r="AV290" s="2">
        <v>42576</v>
      </c>
      <c r="AW290" s="2">
        <v>41801</v>
      </c>
      <c r="AX290" s="2">
        <v>41358</v>
      </c>
      <c r="AY290" s="2">
        <v>41923</v>
      </c>
      <c r="AZ290" s="2">
        <v>42220</v>
      </c>
      <c r="BA290" s="2">
        <v>43015</v>
      </c>
      <c r="BB290" s="2">
        <v>43136</v>
      </c>
      <c r="BC290" s="2">
        <v>44393</v>
      </c>
      <c r="BD290" s="2">
        <v>44622</v>
      </c>
      <c r="BE290" s="2">
        <v>44578</v>
      </c>
      <c r="BF290" s="2">
        <v>43908</v>
      </c>
      <c r="BG290" s="2">
        <v>42129</v>
      </c>
      <c r="BH290" s="2">
        <v>42161</v>
      </c>
      <c r="BI290" s="2">
        <v>42174</v>
      </c>
      <c r="BJ290" s="2">
        <v>42281</v>
      </c>
      <c r="BK290" s="2">
        <v>41450</v>
      </c>
      <c r="BL290" s="2">
        <v>41228</v>
      </c>
      <c r="BM290" s="2">
        <v>41295</v>
      </c>
      <c r="BN290" s="2">
        <v>40704</v>
      </c>
      <c r="BO290" s="2">
        <v>40372</v>
      </c>
      <c r="BP290" s="2">
        <v>40694</v>
      </c>
      <c r="BQ290" s="2">
        <v>41893</v>
      </c>
      <c r="BR290" s="2">
        <v>42453</v>
      </c>
      <c r="BS290" s="2">
        <v>43778</v>
      </c>
      <c r="BT290" s="2">
        <v>44321</v>
      </c>
      <c r="BU290" s="2">
        <v>45290</v>
      </c>
      <c r="BV290" s="2">
        <v>44999</v>
      </c>
      <c r="BW290" s="2">
        <v>45688</v>
      </c>
      <c r="BX290" s="2">
        <v>45114</v>
      </c>
      <c r="BY290" s="2">
        <v>44928</v>
      </c>
      <c r="BZ290" s="2">
        <v>44283</v>
      </c>
      <c r="CA290" s="2">
        <v>44292</v>
      </c>
      <c r="CB290" s="2">
        <v>43348</v>
      </c>
      <c r="CC290" s="2">
        <v>43498</v>
      </c>
      <c r="CD290" s="2">
        <v>42719</v>
      </c>
    </row>
    <row r="291" spans="1:82" x14ac:dyDescent="0.25">
      <c r="A291" s="2" t="str">
        <f>"54 jaar"</f>
        <v>54 jaar</v>
      </c>
      <c r="B291" s="2">
        <v>33436</v>
      </c>
      <c r="C291" s="2">
        <v>33901</v>
      </c>
      <c r="D291" s="2">
        <v>35084</v>
      </c>
      <c r="E291" s="2">
        <v>34246</v>
      </c>
      <c r="F291" s="2">
        <v>30800</v>
      </c>
      <c r="G291" s="2">
        <v>27610</v>
      </c>
      <c r="H291" s="2">
        <v>29962</v>
      </c>
      <c r="I291" s="2">
        <v>34102</v>
      </c>
      <c r="J291" s="2">
        <v>35508</v>
      </c>
      <c r="K291" s="2">
        <v>35571</v>
      </c>
      <c r="L291" s="2">
        <v>39365</v>
      </c>
      <c r="M291" s="2">
        <v>38765</v>
      </c>
      <c r="N291" s="2">
        <v>39144</v>
      </c>
      <c r="O291" s="2">
        <v>38740</v>
      </c>
      <c r="P291" s="2">
        <v>38975</v>
      </c>
      <c r="Q291" s="2">
        <v>39026</v>
      </c>
      <c r="R291" s="2">
        <v>40540</v>
      </c>
      <c r="S291" s="2">
        <v>40797</v>
      </c>
      <c r="T291" s="2">
        <v>42281</v>
      </c>
      <c r="U291" s="2">
        <v>43477</v>
      </c>
      <c r="V291" s="2">
        <v>44113</v>
      </c>
      <c r="W291" s="2">
        <v>44741</v>
      </c>
      <c r="X291" s="2">
        <v>45513</v>
      </c>
      <c r="Y291" s="2">
        <v>46905</v>
      </c>
      <c r="Z291" s="2">
        <v>46607</v>
      </c>
      <c r="AA291" s="2">
        <v>47674</v>
      </c>
      <c r="AB291" s="2">
        <v>47650</v>
      </c>
      <c r="AC291" s="2">
        <v>48465</v>
      </c>
      <c r="AD291" s="2">
        <v>49385</v>
      </c>
      <c r="AE291" s="2">
        <v>47513</v>
      </c>
      <c r="AF291" s="2">
        <v>46381</v>
      </c>
      <c r="AG291" s="2">
        <v>44795</v>
      </c>
      <c r="AH291" s="2">
        <v>44688</v>
      </c>
      <c r="AI291" s="2">
        <v>44427</v>
      </c>
      <c r="AJ291" s="2">
        <v>44812</v>
      </c>
      <c r="AK291" s="2">
        <v>44091</v>
      </c>
      <c r="AL291" s="2">
        <v>42694</v>
      </c>
      <c r="AM291" s="2">
        <v>40744</v>
      </c>
      <c r="AN291" s="2">
        <v>40163</v>
      </c>
      <c r="AO291" s="2">
        <v>39116</v>
      </c>
      <c r="AP291" s="2">
        <v>40134</v>
      </c>
      <c r="AQ291" s="2">
        <v>41502</v>
      </c>
      <c r="AR291" s="2">
        <v>42504</v>
      </c>
      <c r="AS291" s="2">
        <v>42835</v>
      </c>
      <c r="AT291" s="2">
        <v>43589</v>
      </c>
      <c r="AU291" s="2">
        <v>43106</v>
      </c>
      <c r="AV291" s="2">
        <v>42789</v>
      </c>
      <c r="AW291" s="2">
        <v>42440</v>
      </c>
      <c r="AX291" s="2">
        <v>41668</v>
      </c>
      <c r="AY291" s="2">
        <v>41228</v>
      </c>
      <c r="AZ291" s="2">
        <v>41792</v>
      </c>
      <c r="BA291" s="2">
        <v>42086</v>
      </c>
      <c r="BB291" s="2">
        <v>42877</v>
      </c>
      <c r="BC291" s="2">
        <v>43002</v>
      </c>
      <c r="BD291" s="2">
        <v>44257</v>
      </c>
      <c r="BE291" s="2">
        <v>44487</v>
      </c>
      <c r="BF291" s="2">
        <v>44439</v>
      </c>
      <c r="BG291" s="2">
        <v>43780</v>
      </c>
      <c r="BH291" s="2">
        <v>42004</v>
      </c>
      <c r="BI291" s="2">
        <v>42040</v>
      </c>
      <c r="BJ291" s="2">
        <v>42051</v>
      </c>
      <c r="BK291" s="2">
        <v>42159</v>
      </c>
      <c r="BL291" s="2">
        <v>41329</v>
      </c>
      <c r="BM291" s="2">
        <v>41109</v>
      </c>
      <c r="BN291" s="2">
        <v>41179</v>
      </c>
      <c r="BO291" s="2">
        <v>40590</v>
      </c>
      <c r="BP291" s="2">
        <v>40254</v>
      </c>
      <c r="BQ291" s="2">
        <v>40580</v>
      </c>
      <c r="BR291" s="2">
        <v>41779</v>
      </c>
      <c r="BS291" s="2">
        <v>42336</v>
      </c>
      <c r="BT291" s="2">
        <v>43657</v>
      </c>
      <c r="BU291" s="2">
        <v>44199</v>
      </c>
      <c r="BV291" s="2">
        <v>45167</v>
      </c>
      <c r="BW291" s="2">
        <v>44881</v>
      </c>
      <c r="BX291" s="2">
        <v>45570</v>
      </c>
      <c r="BY291" s="2">
        <v>44996</v>
      </c>
      <c r="BZ291" s="2">
        <v>44815</v>
      </c>
      <c r="CA291" s="2">
        <v>44166</v>
      </c>
      <c r="CB291" s="2">
        <v>44180</v>
      </c>
      <c r="CC291" s="2">
        <v>43239</v>
      </c>
      <c r="CD291" s="2">
        <v>43388</v>
      </c>
    </row>
    <row r="292" spans="1:82" x14ac:dyDescent="0.25">
      <c r="A292" s="2" t="str">
        <f>"55 jaar"</f>
        <v>55 jaar</v>
      </c>
      <c r="B292" s="2">
        <v>33463</v>
      </c>
      <c r="C292" s="2">
        <v>33352</v>
      </c>
      <c r="D292" s="2">
        <v>33840</v>
      </c>
      <c r="E292" s="2">
        <v>34982</v>
      </c>
      <c r="F292" s="2">
        <v>34132</v>
      </c>
      <c r="G292" s="2">
        <v>30736</v>
      </c>
      <c r="H292" s="2">
        <v>27558</v>
      </c>
      <c r="I292" s="2">
        <v>29890</v>
      </c>
      <c r="J292" s="2">
        <v>34004</v>
      </c>
      <c r="K292" s="2">
        <v>35413</v>
      </c>
      <c r="L292" s="2">
        <v>35437</v>
      </c>
      <c r="M292" s="2">
        <v>39249</v>
      </c>
      <c r="N292" s="2">
        <v>38686</v>
      </c>
      <c r="O292" s="2">
        <v>39081</v>
      </c>
      <c r="P292" s="2">
        <v>38625</v>
      </c>
      <c r="Q292" s="2">
        <v>38921</v>
      </c>
      <c r="R292" s="2">
        <v>38918</v>
      </c>
      <c r="S292" s="2">
        <v>40455</v>
      </c>
      <c r="T292" s="2">
        <v>40685</v>
      </c>
      <c r="U292" s="2">
        <v>42227</v>
      </c>
      <c r="V292" s="2">
        <v>43419</v>
      </c>
      <c r="W292" s="2">
        <v>44011</v>
      </c>
      <c r="X292" s="2">
        <v>44606</v>
      </c>
      <c r="Y292" s="2">
        <v>45362</v>
      </c>
      <c r="Z292" s="2">
        <v>46775</v>
      </c>
      <c r="AA292" s="2">
        <v>46448</v>
      </c>
      <c r="AB292" s="2">
        <v>47535</v>
      </c>
      <c r="AC292" s="2">
        <v>47548</v>
      </c>
      <c r="AD292" s="2">
        <v>48324</v>
      </c>
      <c r="AE292" s="2">
        <v>49239</v>
      </c>
      <c r="AF292" s="2">
        <v>47377</v>
      </c>
      <c r="AG292" s="2">
        <v>46237</v>
      </c>
      <c r="AH292" s="2">
        <v>44651</v>
      </c>
      <c r="AI292" s="2">
        <v>44541</v>
      </c>
      <c r="AJ292" s="2">
        <v>44270</v>
      </c>
      <c r="AK292" s="2">
        <v>44646</v>
      </c>
      <c r="AL292" s="2">
        <v>43930</v>
      </c>
      <c r="AM292" s="2">
        <v>42534</v>
      </c>
      <c r="AN292" s="2">
        <v>40596</v>
      </c>
      <c r="AO292" s="2">
        <v>40012</v>
      </c>
      <c r="AP292" s="2">
        <v>38966</v>
      </c>
      <c r="AQ292" s="2">
        <v>39982</v>
      </c>
      <c r="AR292" s="2">
        <v>41351</v>
      </c>
      <c r="AS292" s="2">
        <v>42349</v>
      </c>
      <c r="AT292" s="2">
        <v>42675</v>
      </c>
      <c r="AU292" s="2">
        <v>43425</v>
      </c>
      <c r="AV292" s="2">
        <v>42944</v>
      </c>
      <c r="AW292" s="2">
        <v>42628</v>
      </c>
      <c r="AX292" s="2">
        <v>42283</v>
      </c>
      <c r="AY292" s="2">
        <v>41508</v>
      </c>
      <c r="AZ292" s="2">
        <v>41064</v>
      </c>
      <c r="BA292" s="2">
        <v>41628</v>
      </c>
      <c r="BB292" s="2">
        <v>41919</v>
      </c>
      <c r="BC292" s="2">
        <v>42706</v>
      </c>
      <c r="BD292" s="2">
        <v>42835</v>
      </c>
      <c r="BE292" s="2">
        <v>44092</v>
      </c>
      <c r="BF292" s="2">
        <v>44320</v>
      </c>
      <c r="BG292" s="2">
        <v>44273</v>
      </c>
      <c r="BH292" s="2">
        <v>43615</v>
      </c>
      <c r="BI292" s="2">
        <v>41838</v>
      </c>
      <c r="BJ292" s="2">
        <v>41877</v>
      </c>
      <c r="BK292" s="2">
        <v>41891</v>
      </c>
      <c r="BL292" s="2">
        <v>41997</v>
      </c>
      <c r="BM292" s="2">
        <v>41173</v>
      </c>
      <c r="BN292" s="2">
        <v>40956</v>
      </c>
      <c r="BO292" s="2">
        <v>41026</v>
      </c>
      <c r="BP292" s="2">
        <v>40439</v>
      </c>
      <c r="BQ292" s="2">
        <v>40107</v>
      </c>
      <c r="BR292" s="2">
        <v>40430</v>
      </c>
      <c r="BS292" s="2">
        <v>41630</v>
      </c>
      <c r="BT292" s="2">
        <v>42187</v>
      </c>
      <c r="BU292" s="2">
        <v>43505</v>
      </c>
      <c r="BV292" s="2">
        <v>44047</v>
      </c>
      <c r="BW292" s="2">
        <v>45012</v>
      </c>
      <c r="BX292" s="2">
        <v>44729</v>
      </c>
      <c r="BY292" s="2">
        <v>45417</v>
      </c>
      <c r="BZ292" s="2">
        <v>44847</v>
      </c>
      <c r="CA292" s="2">
        <v>44666</v>
      </c>
      <c r="CB292" s="2">
        <v>44015</v>
      </c>
      <c r="CC292" s="2">
        <v>44031</v>
      </c>
      <c r="CD292" s="2">
        <v>43091</v>
      </c>
    </row>
    <row r="293" spans="1:82" x14ac:dyDescent="0.25">
      <c r="A293" s="2" t="str">
        <f>"56 jaar"</f>
        <v>56 jaar</v>
      </c>
      <c r="B293" s="2">
        <v>34250</v>
      </c>
      <c r="C293" s="2">
        <v>33381</v>
      </c>
      <c r="D293" s="2">
        <v>33257</v>
      </c>
      <c r="E293" s="2">
        <v>33744</v>
      </c>
      <c r="F293" s="2">
        <v>34854</v>
      </c>
      <c r="G293" s="2">
        <v>34092</v>
      </c>
      <c r="H293" s="2">
        <v>30652</v>
      </c>
      <c r="I293" s="2">
        <v>27461</v>
      </c>
      <c r="J293" s="2">
        <v>29774</v>
      </c>
      <c r="K293" s="2">
        <v>33888</v>
      </c>
      <c r="L293" s="2">
        <v>35280</v>
      </c>
      <c r="M293" s="2">
        <v>35363</v>
      </c>
      <c r="N293" s="2">
        <v>39106</v>
      </c>
      <c r="O293" s="2">
        <v>38590</v>
      </c>
      <c r="P293" s="2">
        <v>38982</v>
      </c>
      <c r="Q293" s="2">
        <v>38512</v>
      </c>
      <c r="R293" s="2">
        <v>38821</v>
      </c>
      <c r="S293" s="2">
        <v>38824</v>
      </c>
      <c r="T293" s="2">
        <v>40326</v>
      </c>
      <c r="U293" s="2">
        <v>40601</v>
      </c>
      <c r="V293" s="2">
        <v>42205</v>
      </c>
      <c r="W293" s="2">
        <v>43315</v>
      </c>
      <c r="X293" s="2">
        <v>43852</v>
      </c>
      <c r="Y293" s="2">
        <v>44435</v>
      </c>
      <c r="Z293" s="2">
        <v>45204</v>
      </c>
      <c r="AA293" s="2">
        <v>46662</v>
      </c>
      <c r="AB293" s="2">
        <v>46338</v>
      </c>
      <c r="AC293" s="2">
        <v>47394</v>
      </c>
      <c r="AD293" s="2">
        <v>47392</v>
      </c>
      <c r="AE293" s="2">
        <v>48159</v>
      </c>
      <c r="AF293" s="2">
        <v>49066</v>
      </c>
      <c r="AG293" s="2">
        <v>47211</v>
      </c>
      <c r="AH293" s="2">
        <v>46072</v>
      </c>
      <c r="AI293" s="2">
        <v>44486</v>
      </c>
      <c r="AJ293" s="2">
        <v>44365</v>
      </c>
      <c r="AK293" s="2">
        <v>44095</v>
      </c>
      <c r="AL293" s="2">
        <v>44462</v>
      </c>
      <c r="AM293" s="2">
        <v>43747</v>
      </c>
      <c r="AN293" s="2">
        <v>42360</v>
      </c>
      <c r="AO293" s="2">
        <v>40428</v>
      </c>
      <c r="AP293" s="2">
        <v>39842</v>
      </c>
      <c r="AQ293" s="2">
        <v>38796</v>
      </c>
      <c r="AR293" s="2">
        <v>39811</v>
      </c>
      <c r="AS293" s="2">
        <v>41177</v>
      </c>
      <c r="AT293" s="2">
        <v>42172</v>
      </c>
      <c r="AU293" s="2">
        <v>42493</v>
      </c>
      <c r="AV293" s="2">
        <v>43240</v>
      </c>
      <c r="AW293" s="2">
        <v>42764</v>
      </c>
      <c r="AX293" s="2">
        <v>42446</v>
      </c>
      <c r="AY293" s="2">
        <v>42108</v>
      </c>
      <c r="AZ293" s="2">
        <v>41330</v>
      </c>
      <c r="BA293" s="2">
        <v>40883</v>
      </c>
      <c r="BB293" s="2">
        <v>41442</v>
      </c>
      <c r="BC293" s="2">
        <v>41733</v>
      </c>
      <c r="BD293" s="2">
        <v>42519</v>
      </c>
      <c r="BE293" s="2">
        <v>42654</v>
      </c>
      <c r="BF293" s="2">
        <v>43904</v>
      </c>
      <c r="BG293" s="2">
        <v>44137</v>
      </c>
      <c r="BH293" s="2">
        <v>44091</v>
      </c>
      <c r="BI293" s="2">
        <v>43436</v>
      </c>
      <c r="BJ293" s="2">
        <v>41666</v>
      </c>
      <c r="BK293" s="2">
        <v>41702</v>
      </c>
      <c r="BL293" s="2">
        <v>41717</v>
      </c>
      <c r="BM293" s="2">
        <v>41826</v>
      </c>
      <c r="BN293" s="2">
        <v>41006</v>
      </c>
      <c r="BO293" s="2">
        <v>40790</v>
      </c>
      <c r="BP293" s="2">
        <v>40860</v>
      </c>
      <c r="BQ293" s="2">
        <v>40274</v>
      </c>
      <c r="BR293" s="2">
        <v>39945</v>
      </c>
      <c r="BS293" s="2">
        <v>40266</v>
      </c>
      <c r="BT293" s="2">
        <v>41466</v>
      </c>
      <c r="BU293" s="2">
        <v>42021</v>
      </c>
      <c r="BV293" s="2">
        <v>43339</v>
      </c>
      <c r="BW293" s="2">
        <v>43879</v>
      </c>
      <c r="BX293" s="2">
        <v>44844</v>
      </c>
      <c r="BY293" s="2">
        <v>44564</v>
      </c>
      <c r="BZ293" s="2">
        <v>45251</v>
      </c>
      <c r="CA293" s="2">
        <v>44679</v>
      </c>
      <c r="CB293" s="2">
        <v>44501</v>
      </c>
      <c r="CC293" s="2">
        <v>43848</v>
      </c>
      <c r="CD293" s="2">
        <v>43866</v>
      </c>
    </row>
    <row r="294" spans="1:82" x14ac:dyDescent="0.25">
      <c r="A294" s="2" t="str">
        <f>"57 jaar"</f>
        <v>57 jaar</v>
      </c>
      <c r="B294" s="2">
        <v>34129</v>
      </c>
      <c r="C294" s="2">
        <v>34149</v>
      </c>
      <c r="D294" s="2">
        <v>33282</v>
      </c>
      <c r="E294" s="2">
        <v>33168</v>
      </c>
      <c r="F294" s="2">
        <v>33614</v>
      </c>
      <c r="G294" s="2">
        <v>34711</v>
      </c>
      <c r="H294" s="2">
        <v>33995</v>
      </c>
      <c r="I294" s="2">
        <v>30528</v>
      </c>
      <c r="J294" s="2">
        <v>27385</v>
      </c>
      <c r="K294" s="2">
        <v>29654</v>
      </c>
      <c r="L294" s="2">
        <v>33782</v>
      </c>
      <c r="M294" s="2">
        <v>35180</v>
      </c>
      <c r="N294" s="2">
        <v>35245</v>
      </c>
      <c r="O294" s="2">
        <v>39041</v>
      </c>
      <c r="P294" s="2">
        <v>38508</v>
      </c>
      <c r="Q294" s="2">
        <v>38884</v>
      </c>
      <c r="R294" s="2">
        <v>38368</v>
      </c>
      <c r="S294" s="2">
        <v>38763</v>
      </c>
      <c r="T294" s="2">
        <v>38693</v>
      </c>
      <c r="U294" s="2">
        <v>40247</v>
      </c>
      <c r="V294" s="2">
        <v>40558</v>
      </c>
      <c r="W294" s="2">
        <v>42049</v>
      </c>
      <c r="X294" s="2">
        <v>43176</v>
      </c>
      <c r="Y294" s="2">
        <v>43662</v>
      </c>
      <c r="Z294" s="2">
        <v>44277</v>
      </c>
      <c r="AA294" s="2">
        <v>45047</v>
      </c>
      <c r="AB294" s="2">
        <v>46507</v>
      </c>
      <c r="AC294" s="2">
        <v>46229</v>
      </c>
      <c r="AD294" s="2">
        <v>47258</v>
      </c>
      <c r="AE294" s="2">
        <v>47256</v>
      </c>
      <c r="AF294" s="2">
        <v>48013</v>
      </c>
      <c r="AG294" s="2">
        <v>48911</v>
      </c>
      <c r="AH294" s="2">
        <v>47060</v>
      </c>
      <c r="AI294" s="2">
        <v>45916</v>
      </c>
      <c r="AJ294" s="2">
        <v>44329</v>
      </c>
      <c r="AK294" s="2">
        <v>44196</v>
      </c>
      <c r="AL294" s="2">
        <v>43924</v>
      </c>
      <c r="AM294" s="2">
        <v>44292</v>
      </c>
      <c r="AN294" s="2">
        <v>43578</v>
      </c>
      <c r="AO294" s="2">
        <v>42199</v>
      </c>
      <c r="AP294" s="2">
        <v>40271</v>
      </c>
      <c r="AQ294" s="2">
        <v>39684</v>
      </c>
      <c r="AR294" s="2">
        <v>38640</v>
      </c>
      <c r="AS294" s="2">
        <v>39656</v>
      </c>
      <c r="AT294" s="2">
        <v>41016</v>
      </c>
      <c r="AU294" s="2">
        <v>42009</v>
      </c>
      <c r="AV294" s="2">
        <v>42330</v>
      </c>
      <c r="AW294" s="2">
        <v>43071</v>
      </c>
      <c r="AX294" s="2">
        <v>42598</v>
      </c>
      <c r="AY294" s="2">
        <v>42282</v>
      </c>
      <c r="AZ294" s="2">
        <v>41947</v>
      </c>
      <c r="BA294" s="2">
        <v>41168</v>
      </c>
      <c r="BB294" s="2">
        <v>40725</v>
      </c>
      <c r="BC294" s="2">
        <v>41283</v>
      </c>
      <c r="BD294" s="2">
        <v>41571</v>
      </c>
      <c r="BE294" s="2">
        <v>42356</v>
      </c>
      <c r="BF294" s="2">
        <v>42493</v>
      </c>
      <c r="BG294" s="2">
        <v>43745</v>
      </c>
      <c r="BH294" s="2">
        <v>43975</v>
      </c>
      <c r="BI294" s="2">
        <v>43931</v>
      </c>
      <c r="BJ294" s="2">
        <v>43280</v>
      </c>
      <c r="BK294" s="2">
        <v>41510</v>
      </c>
      <c r="BL294" s="2">
        <v>41551</v>
      </c>
      <c r="BM294" s="2">
        <v>41565</v>
      </c>
      <c r="BN294" s="2">
        <v>41674</v>
      </c>
      <c r="BO294" s="2">
        <v>40857</v>
      </c>
      <c r="BP294" s="2">
        <v>40640</v>
      </c>
      <c r="BQ294" s="2">
        <v>40712</v>
      </c>
      <c r="BR294" s="2">
        <v>40133</v>
      </c>
      <c r="BS294" s="2">
        <v>39802</v>
      </c>
      <c r="BT294" s="2">
        <v>40123</v>
      </c>
      <c r="BU294" s="2">
        <v>41322</v>
      </c>
      <c r="BV294" s="2">
        <v>41875</v>
      </c>
      <c r="BW294" s="2">
        <v>43189</v>
      </c>
      <c r="BX294" s="2">
        <v>43730</v>
      </c>
      <c r="BY294" s="2">
        <v>44694</v>
      </c>
      <c r="BZ294" s="2">
        <v>44413</v>
      </c>
      <c r="CA294" s="2">
        <v>45101</v>
      </c>
      <c r="CB294" s="2">
        <v>44531</v>
      </c>
      <c r="CC294" s="2">
        <v>44353</v>
      </c>
      <c r="CD294" s="2">
        <v>43705</v>
      </c>
    </row>
    <row r="295" spans="1:82" x14ac:dyDescent="0.25">
      <c r="A295" s="2" t="str">
        <f>"58 jaar"</f>
        <v>58 jaar</v>
      </c>
      <c r="B295" s="2">
        <v>35603</v>
      </c>
      <c r="C295" s="2">
        <v>34027</v>
      </c>
      <c r="D295" s="2">
        <v>34012</v>
      </c>
      <c r="E295" s="2">
        <v>33161</v>
      </c>
      <c r="F295" s="2">
        <v>33061</v>
      </c>
      <c r="G295" s="2">
        <v>33496</v>
      </c>
      <c r="H295" s="2">
        <v>34596</v>
      </c>
      <c r="I295" s="2">
        <v>33835</v>
      </c>
      <c r="J295" s="2">
        <v>30380</v>
      </c>
      <c r="K295" s="2">
        <v>27277</v>
      </c>
      <c r="L295" s="2">
        <v>29547</v>
      </c>
      <c r="M295" s="2">
        <v>33671</v>
      </c>
      <c r="N295" s="2">
        <v>35064</v>
      </c>
      <c r="O295" s="2">
        <v>35138</v>
      </c>
      <c r="P295" s="2">
        <v>38916</v>
      </c>
      <c r="Q295" s="2">
        <v>38406</v>
      </c>
      <c r="R295" s="2">
        <v>38753</v>
      </c>
      <c r="S295" s="2">
        <v>38237</v>
      </c>
      <c r="T295" s="2">
        <v>38653</v>
      </c>
      <c r="U295" s="2">
        <v>38550</v>
      </c>
      <c r="V295" s="2">
        <v>40152</v>
      </c>
      <c r="W295" s="2">
        <v>40435</v>
      </c>
      <c r="X295" s="2">
        <v>41882</v>
      </c>
      <c r="Y295" s="2">
        <v>42962</v>
      </c>
      <c r="Z295" s="2">
        <v>43523</v>
      </c>
      <c r="AA295" s="2">
        <v>44092</v>
      </c>
      <c r="AB295" s="2">
        <v>44910</v>
      </c>
      <c r="AC295" s="2">
        <v>46339</v>
      </c>
      <c r="AD295" s="2">
        <v>46050</v>
      </c>
      <c r="AE295" s="2">
        <v>47077</v>
      </c>
      <c r="AF295" s="2">
        <v>47072</v>
      </c>
      <c r="AG295" s="2">
        <v>47817</v>
      </c>
      <c r="AH295" s="2">
        <v>48705</v>
      </c>
      <c r="AI295" s="2">
        <v>46859</v>
      </c>
      <c r="AJ295" s="2">
        <v>45707</v>
      </c>
      <c r="AK295" s="2">
        <v>44119</v>
      </c>
      <c r="AL295" s="2">
        <v>43977</v>
      </c>
      <c r="AM295" s="2">
        <v>43707</v>
      </c>
      <c r="AN295" s="2">
        <v>44079</v>
      </c>
      <c r="AO295" s="2">
        <v>43366</v>
      </c>
      <c r="AP295" s="2">
        <v>41989</v>
      </c>
      <c r="AQ295" s="2">
        <v>40074</v>
      </c>
      <c r="AR295" s="2">
        <v>39484</v>
      </c>
      <c r="AS295" s="2">
        <v>38446</v>
      </c>
      <c r="AT295" s="2">
        <v>39457</v>
      </c>
      <c r="AU295" s="2">
        <v>40810</v>
      </c>
      <c r="AV295" s="2">
        <v>41798</v>
      </c>
      <c r="AW295" s="2">
        <v>42111</v>
      </c>
      <c r="AX295" s="2">
        <v>42849</v>
      </c>
      <c r="AY295" s="2">
        <v>42384</v>
      </c>
      <c r="AZ295" s="2">
        <v>42060</v>
      </c>
      <c r="BA295" s="2">
        <v>41734</v>
      </c>
      <c r="BB295" s="2">
        <v>40957</v>
      </c>
      <c r="BC295" s="2">
        <v>40515</v>
      </c>
      <c r="BD295" s="2">
        <v>41071</v>
      </c>
      <c r="BE295" s="2">
        <v>41355</v>
      </c>
      <c r="BF295" s="2">
        <v>42141</v>
      </c>
      <c r="BG295" s="2">
        <v>42274</v>
      </c>
      <c r="BH295" s="2">
        <v>43523</v>
      </c>
      <c r="BI295" s="2">
        <v>43756</v>
      </c>
      <c r="BJ295" s="2">
        <v>43716</v>
      </c>
      <c r="BK295" s="2">
        <v>43064</v>
      </c>
      <c r="BL295" s="2">
        <v>41305</v>
      </c>
      <c r="BM295" s="2">
        <v>41347</v>
      </c>
      <c r="BN295" s="2">
        <v>41361</v>
      </c>
      <c r="BO295" s="2">
        <v>41471</v>
      </c>
      <c r="BP295" s="2">
        <v>40657</v>
      </c>
      <c r="BQ295" s="2">
        <v>40443</v>
      </c>
      <c r="BR295" s="2">
        <v>40512</v>
      </c>
      <c r="BS295" s="2">
        <v>39938</v>
      </c>
      <c r="BT295" s="2">
        <v>39610</v>
      </c>
      <c r="BU295" s="2">
        <v>39933</v>
      </c>
      <c r="BV295" s="2">
        <v>41125</v>
      </c>
      <c r="BW295" s="2">
        <v>41680</v>
      </c>
      <c r="BX295" s="2">
        <v>42993</v>
      </c>
      <c r="BY295" s="2">
        <v>43535</v>
      </c>
      <c r="BZ295" s="2">
        <v>44496</v>
      </c>
      <c r="CA295" s="2">
        <v>44213</v>
      </c>
      <c r="CB295" s="2">
        <v>44900</v>
      </c>
      <c r="CC295" s="2">
        <v>44335</v>
      </c>
      <c r="CD295" s="2">
        <v>44151</v>
      </c>
    </row>
    <row r="296" spans="1:82" x14ac:dyDescent="0.25">
      <c r="A296" s="2" t="str">
        <f>"59 jaar"</f>
        <v>59 jaar</v>
      </c>
      <c r="B296" s="2">
        <v>35687</v>
      </c>
      <c r="C296" s="2">
        <v>35482</v>
      </c>
      <c r="D296" s="2">
        <v>33905</v>
      </c>
      <c r="E296" s="2">
        <v>33891</v>
      </c>
      <c r="F296" s="2">
        <v>33021</v>
      </c>
      <c r="G296" s="2">
        <v>32930</v>
      </c>
      <c r="H296" s="2">
        <v>33372</v>
      </c>
      <c r="I296" s="2">
        <v>34427</v>
      </c>
      <c r="J296" s="2">
        <v>33680</v>
      </c>
      <c r="K296" s="2">
        <v>30250</v>
      </c>
      <c r="L296" s="2">
        <v>27162</v>
      </c>
      <c r="M296" s="2">
        <v>29433</v>
      </c>
      <c r="N296" s="2">
        <v>33550</v>
      </c>
      <c r="O296" s="2">
        <v>34940</v>
      </c>
      <c r="P296" s="2">
        <v>35002</v>
      </c>
      <c r="Q296" s="2">
        <v>38804</v>
      </c>
      <c r="R296" s="2">
        <v>38278</v>
      </c>
      <c r="S296" s="2">
        <v>38623</v>
      </c>
      <c r="T296" s="2">
        <v>38121</v>
      </c>
      <c r="U296" s="2">
        <v>38533</v>
      </c>
      <c r="V296" s="2">
        <v>38463</v>
      </c>
      <c r="W296" s="2">
        <v>39986</v>
      </c>
      <c r="X296" s="2">
        <v>40239</v>
      </c>
      <c r="Y296" s="2">
        <v>41684</v>
      </c>
      <c r="Z296" s="2">
        <v>42821</v>
      </c>
      <c r="AA296" s="2">
        <v>43331</v>
      </c>
      <c r="AB296" s="2">
        <v>43913</v>
      </c>
      <c r="AC296" s="2">
        <v>44733</v>
      </c>
      <c r="AD296" s="2">
        <v>46136</v>
      </c>
      <c r="AE296" s="2">
        <v>45850</v>
      </c>
      <c r="AF296" s="2">
        <v>46878</v>
      </c>
      <c r="AG296" s="2">
        <v>46869</v>
      </c>
      <c r="AH296" s="2">
        <v>47597</v>
      </c>
      <c r="AI296" s="2">
        <v>48474</v>
      </c>
      <c r="AJ296" s="2">
        <v>46631</v>
      </c>
      <c r="AK296" s="2">
        <v>45486</v>
      </c>
      <c r="AL296" s="2">
        <v>43893</v>
      </c>
      <c r="AM296" s="2">
        <v>43755</v>
      </c>
      <c r="AN296" s="2">
        <v>43482</v>
      </c>
      <c r="AO296" s="2">
        <v>43852</v>
      </c>
      <c r="AP296" s="2">
        <v>43138</v>
      </c>
      <c r="AQ296" s="2">
        <v>41770</v>
      </c>
      <c r="AR296" s="2">
        <v>39864</v>
      </c>
      <c r="AS296" s="2">
        <v>39270</v>
      </c>
      <c r="AT296" s="2">
        <v>38239</v>
      </c>
      <c r="AU296" s="2">
        <v>39244</v>
      </c>
      <c r="AV296" s="2">
        <v>40591</v>
      </c>
      <c r="AW296" s="2">
        <v>41576</v>
      </c>
      <c r="AX296" s="2">
        <v>41884</v>
      </c>
      <c r="AY296" s="2">
        <v>42623</v>
      </c>
      <c r="AZ296" s="2">
        <v>42163</v>
      </c>
      <c r="BA296" s="2">
        <v>41836</v>
      </c>
      <c r="BB296" s="2">
        <v>41509</v>
      </c>
      <c r="BC296" s="2">
        <v>40734</v>
      </c>
      <c r="BD296" s="2">
        <v>40292</v>
      </c>
      <c r="BE296" s="2">
        <v>40845</v>
      </c>
      <c r="BF296" s="2">
        <v>41129</v>
      </c>
      <c r="BG296" s="2">
        <v>41912</v>
      </c>
      <c r="BH296" s="2">
        <v>42048</v>
      </c>
      <c r="BI296" s="2">
        <v>43289</v>
      </c>
      <c r="BJ296" s="2">
        <v>43525</v>
      </c>
      <c r="BK296" s="2">
        <v>43488</v>
      </c>
      <c r="BL296" s="2">
        <v>42840</v>
      </c>
      <c r="BM296" s="2">
        <v>41091</v>
      </c>
      <c r="BN296" s="2">
        <v>41134</v>
      </c>
      <c r="BO296" s="2">
        <v>41149</v>
      </c>
      <c r="BP296" s="2">
        <v>41259</v>
      </c>
      <c r="BQ296" s="2">
        <v>40447</v>
      </c>
      <c r="BR296" s="2">
        <v>40234</v>
      </c>
      <c r="BS296" s="2">
        <v>40308</v>
      </c>
      <c r="BT296" s="2">
        <v>39737</v>
      </c>
      <c r="BU296" s="2">
        <v>39412</v>
      </c>
      <c r="BV296" s="2">
        <v>39734</v>
      </c>
      <c r="BW296" s="2">
        <v>40923</v>
      </c>
      <c r="BX296" s="2">
        <v>41479</v>
      </c>
      <c r="BY296" s="2">
        <v>42787</v>
      </c>
      <c r="BZ296" s="2">
        <v>43327</v>
      </c>
      <c r="CA296" s="2">
        <v>44290</v>
      </c>
      <c r="CB296" s="2">
        <v>44007</v>
      </c>
      <c r="CC296" s="2">
        <v>44693</v>
      </c>
      <c r="CD296" s="2">
        <v>44132</v>
      </c>
    </row>
    <row r="297" spans="1:82" x14ac:dyDescent="0.25">
      <c r="A297" s="2" t="str">
        <f>"60 jaar"</f>
        <v>60 jaar</v>
      </c>
      <c r="B297" s="2">
        <v>35681</v>
      </c>
      <c r="C297" s="2">
        <v>35479</v>
      </c>
      <c r="D297" s="2">
        <v>35344</v>
      </c>
      <c r="E297" s="2">
        <v>33745</v>
      </c>
      <c r="F297" s="2">
        <v>33754</v>
      </c>
      <c r="G297" s="2">
        <v>32849</v>
      </c>
      <c r="H297" s="2">
        <v>32792</v>
      </c>
      <c r="I297" s="2">
        <v>33247</v>
      </c>
      <c r="J297" s="2">
        <v>34284</v>
      </c>
      <c r="K297" s="2">
        <v>33481</v>
      </c>
      <c r="L297" s="2">
        <v>30135</v>
      </c>
      <c r="M297" s="2">
        <v>27042</v>
      </c>
      <c r="N297" s="2">
        <v>29310</v>
      </c>
      <c r="O297" s="2">
        <v>33406</v>
      </c>
      <c r="P297" s="2">
        <v>34827</v>
      </c>
      <c r="Q297" s="2">
        <v>34871</v>
      </c>
      <c r="R297" s="2">
        <v>38674</v>
      </c>
      <c r="S297" s="2">
        <v>38164</v>
      </c>
      <c r="T297" s="2">
        <v>38479</v>
      </c>
      <c r="U297" s="2">
        <v>37952</v>
      </c>
      <c r="V297" s="2">
        <v>38419</v>
      </c>
      <c r="W297" s="2">
        <v>38287</v>
      </c>
      <c r="X297" s="2">
        <v>39792</v>
      </c>
      <c r="Y297" s="2">
        <v>40039</v>
      </c>
      <c r="Z297" s="2">
        <v>41523</v>
      </c>
      <c r="AA297" s="2">
        <v>42573</v>
      </c>
      <c r="AB297" s="2">
        <v>43116</v>
      </c>
      <c r="AC297" s="2">
        <v>43746</v>
      </c>
      <c r="AD297" s="2">
        <v>44515</v>
      </c>
      <c r="AE297" s="2">
        <v>45913</v>
      </c>
      <c r="AF297" s="2">
        <v>45620</v>
      </c>
      <c r="AG297" s="2">
        <v>46650</v>
      </c>
      <c r="AH297" s="2">
        <v>46625</v>
      </c>
      <c r="AI297" s="2">
        <v>47358</v>
      </c>
      <c r="AJ297" s="2">
        <v>48226</v>
      </c>
      <c r="AK297" s="2">
        <v>46377</v>
      </c>
      <c r="AL297" s="2">
        <v>45242</v>
      </c>
      <c r="AM297" s="2">
        <v>43659</v>
      </c>
      <c r="AN297" s="2">
        <v>43517</v>
      </c>
      <c r="AO297" s="2">
        <v>43249</v>
      </c>
      <c r="AP297" s="2">
        <v>43616</v>
      </c>
      <c r="AQ297" s="2">
        <v>42905</v>
      </c>
      <c r="AR297" s="2">
        <v>41547</v>
      </c>
      <c r="AS297" s="2">
        <v>39648</v>
      </c>
      <c r="AT297" s="2">
        <v>39057</v>
      </c>
      <c r="AU297" s="2">
        <v>38033</v>
      </c>
      <c r="AV297" s="2">
        <v>39030</v>
      </c>
      <c r="AW297" s="2">
        <v>40374</v>
      </c>
      <c r="AX297" s="2">
        <v>41353</v>
      </c>
      <c r="AY297" s="2">
        <v>41657</v>
      </c>
      <c r="AZ297" s="2">
        <v>42389</v>
      </c>
      <c r="BA297" s="2">
        <v>41936</v>
      </c>
      <c r="BB297" s="2">
        <v>41605</v>
      </c>
      <c r="BC297" s="2">
        <v>41280</v>
      </c>
      <c r="BD297" s="2">
        <v>40510</v>
      </c>
      <c r="BE297" s="2">
        <v>40071</v>
      </c>
      <c r="BF297" s="2">
        <v>40618</v>
      </c>
      <c r="BG297" s="2">
        <v>40903</v>
      </c>
      <c r="BH297" s="2">
        <v>41683</v>
      </c>
      <c r="BI297" s="2">
        <v>41820</v>
      </c>
      <c r="BJ297" s="2">
        <v>43053</v>
      </c>
      <c r="BK297" s="2">
        <v>43295</v>
      </c>
      <c r="BL297" s="2">
        <v>43258</v>
      </c>
      <c r="BM297" s="2">
        <v>42613</v>
      </c>
      <c r="BN297" s="2">
        <v>40871</v>
      </c>
      <c r="BO297" s="2">
        <v>40915</v>
      </c>
      <c r="BP297" s="2">
        <v>40931</v>
      </c>
      <c r="BQ297" s="2">
        <v>41046</v>
      </c>
      <c r="BR297" s="2">
        <v>40233</v>
      </c>
      <c r="BS297" s="2">
        <v>40025</v>
      </c>
      <c r="BT297" s="2">
        <v>40102</v>
      </c>
      <c r="BU297" s="2">
        <v>39532</v>
      </c>
      <c r="BV297" s="2">
        <v>39208</v>
      </c>
      <c r="BW297" s="2">
        <v>39533</v>
      </c>
      <c r="BX297" s="2">
        <v>40714</v>
      </c>
      <c r="BY297" s="2">
        <v>41271</v>
      </c>
      <c r="BZ297" s="2">
        <v>42580</v>
      </c>
      <c r="CA297" s="2">
        <v>43116</v>
      </c>
      <c r="CB297" s="2">
        <v>44078</v>
      </c>
      <c r="CC297" s="2">
        <v>43795</v>
      </c>
      <c r="CD297" s="2">
        <v>44476</v>
      </c>
    </row>
    <row r="298" spans="1:82" x14ac:dyDescent="0.25">
      <c r="A298" s="2" t="str">
        <f>"61 jaar"</f>
        <v>61 jaar</v>
      </c>
      <c r="B298" s="2">
        <v>33438</v>
      </c>
      <c r="C298" s="2">
        <v>35495</v>
      </c>
      <c r="D298" s="2">
        <v>35301</v>
      </c>
      <c r="E298" s="2">
        <v>35161</v>
      </c>
      <c r="F298" s="2">
        <v>33592</v>
      </c>
      <c r="G298" s="2">
        <v>33561</v>
      </c>
      <c r="H298" s="2">
        <v>32698</v>
      </c>
      <c r="I298" s="2">
        <v>32630</v>
      </c>
      <c r="J298" s="2">
        <v>33046</v>
      </c>
      <c r="K298" s="2">
        <v>34095</v>
      </c>
      <c r="L298" s="2">
        <v>33266</v>
      </c>
      <c r="M298" s="2">
        <v>30017</v>
      </c>
      <c r="N298" s="2">
        <v>26932</v>
      </c>
      <c r="O298" s="2">
        <v>29168</v>
      </c>
      <c r="P298" s="2">
        <v>33241</v>
      </c>
      <c r="Q298" s="2">
        <v>34660</v>
      </c>
      <c r="R298" s="2">
        <v>34684</v>
      </c>
      <c r="S298" s="2">
        <v>38501</v>
      </c>
      <c r="T298" s="2">
        <v>38003</v>
      </c>
      <c r="U298" s="2">
        <v>38326</v>
      </c>
      <c r="V298" s="2">
        <v>37833</v>
      </c>
      <c r="W298" s="2">
        <v>38244</v>
      </c>
      <c r="X298" s="2">
        <v>38065</v>
      </c>
      <c r="Y298" s="2">
        <v>39565</v>
      </c>
      <c r="Z298" s="2">
        <v>39813</v>
      </c>
      <c r="AA298" s="2">
        <v>41330</v>
      </c>
      <c r="AB298" s="2">
        <v>42355</v>
      </c>
      <c r="AC298" s="2">
        <v>42914</v>
      </c>
      <c r="AD298" s="2">
        <v>43524</v>
      </c>
      <c r="AE298" s="2">
        <v>44289</v>
      </c>
      <c r="AF298" s="2">
        <v>45684</v>
      </c>
      <c r="AG298" s="2">
        <v>45384</v>
      </c>
      <c r="AH298" s="2">
        <v>46409</v>
      </c>
      <c r="AI298" s="2">
        <v>46386</v>
      </c>
      <c r="AJ298" s="2">
        <v>47102</v>
      </c>
      <c r="AK298" s="2">
        <v>47963</v>
      </c>
      <c r="AL298" s="2">
        <v>46118</v>
      </c>
      <c r="AM298" s="2">
        <v>44983</v>
      </c>
      <c r="AN298" s="2">
        <v>43405</v>
      </c>
      <c r="AO298" s="2">
        <v>43261</v>
      </c>
      <c r="AP298" s="2">
        <v>42992</v>
      </c>
      <c r="AQ298" s="2">
        <v>43360</v>
      </c>
      <c r="AR298" s="2">
        <v>42652</v>
      </c>
      <c r="AS298" s="2">
        <v>41304</v>
      </c>
      <c r="AT298" s="2">
        <v>39414</v>
      </c>
      <c r="AU298" s="2">
        <v>38835</v>
      </c>
      <c r="AV298" s="2">
        <v>37805</v>
      </c>
      <c r="AW298" s="2">
        <v>38798</v>
      </c>
      <c r="AX298" s="2">
        <v>40142</v>
      </c>
      <c r="AY298" s="2">
        <v>41116</v>
      </c>
      <c r="AZ298" s="2">
        <v>41412</v>
      </c>
      <c r="BA298" s="2">
        <v>42144</v>
      </c>
      <c r="BB298" s="2">
        <v>41689</v>
      </c>
      <c r="BC298" s="2">
        <v>41360</v>
      </c>
      <c r="BD298" s="2">
        <v>41033</v>
      </c>
      <c r="BE298" s="2">
        <v>40266</v>
      </c>
      <c r="BF298" s="2">
        <v>39828</v>
      </c>
      <c r="BG298" s="2">
        <v>40372</v>
      </c>
      <c r="BH298" s="2">
        <v>40655</v>
      </c>
      <c r="BI298" s="2">
        <v>41433</v>
      </c>
      <c r="BJ298" s="2">
        <v>41572</v>
      </c>
      <c r="BK298" s="2">
        <v>42799</v>
      </c>
      <c r="BL298" s="2">
        <v>43049</v>
      </c>
      <c r="BM298" s="2">
        <v>43005</v>
      </c>
      <c r="BN298" s="2">
        <v>42369</v>
      </c>
      <c r="BO298" s="2">
        <v>40631</v>
      </c>
      <c r="BP298" s="2">
        <v>40676</v>
      </c>
      <c r="BQ298" s="2">
        <v>40693</v>
      </c>
      <c r="BR298" s="2">
        <v>40811</v>
      </c>
      <c r="BS298" s="2">
        <v>40000</v>
      </c>
      <c r="BT298" s="2">
        <v>39795</v>
      </c>
      <c r="BU298" s="2">
        <v>39871</v>
      </c>
      <c r="BV298" s="2">
        <v>39307</v>
      </c>
      <c r="BW298" s="2">
        <v>38984</v>
      </c>
      <c r="BX298" s="2">
        <v>39310</v>
      </c>
      <c r="BY298" s="2">
        <v>40489</v>
      </c>
      <c r="BZ298" s="2">
        <v>41045</v>
      </c>
      <c r="CA298" s="2">
        <v>42355</v>
      </c>
      <c r="CB298" s="2">
        <v>42887</v>
      </c>
      <c r="CC298" s="2">
        <v>43845</v>
      </c>
      <c r="CD298" s="2">
        <v>43568</v>
      </c>
    </row>
    <row r="299" spans="1:82" x14ac:dyDescent="0.25">
      <c r="A299" s="2" t="str">
        <f>"62 jaar"</f>
        <v>62 jaar</v>
      </c>
      <c r="B299" s="2">
        <v>32838</v>
      </c>
      <c r="C299" s="2">
        <v>33249</v>
      </c>
      <c r="D299" s="2">
        <v>35297</v>
      </c>
      <c r="E299" s="2">
        <v>35132</v>
      </c>
      <c r="F299" s="2">
        <v>34949</v>
      </c>
      <c r="G299" s="2">
        <v>33392</v>
      </c>
      <c r="H299" s="2">
        <v>33416</v>
      </c>
      <c r="I299" s="2">
        <v>32528</v>
      </c>
      <c r="J299" s="2">
        <v>32445</v>
      </c>
      <c r="K299" s="2">
        <v>32893</v>
      </c>
      <c r="L299" s="2">
        <v>33910</v>
      </c>
      <c r="M299" s="2">
        <v>33078</v>
      </c>
      <c r="N299" s="2">
        <v>29898</v>
      </c>
      <c r="O299" s="2">
        <v>26778</v>
      </c>
      <c r="P299" s="2">
        <v>29089</v>
      </c>
      <c r="Q299" s="2">
        <v>33104</v>
      </c>
      <c r="R299" s="2">
        <v>34519</v>
      </c>
      <c r="S299" s="2">
        <v>34505</v>
      </c>
      <c r="T299" s="2">
        <v>38322</v>
      </c>
      <c r="U299" s="2">
        <v>37828</v>
      </c>
      <c r="V299" s="2">
        <v>38163</v>
      </c>
      <c r="W299" s="2">
        <v>37642</v>
      </c>
      <c r="X299" s="2">
        <v>38029</v>
      </c>
      <c r="Y299" s="2">
        <v>37828</v>
      </c>
      <c r="Z299" s="2">
        <v>39357</v>
      </c>
      <c r="AA299" s="2">
        <v>39616</v>
      </c>
      <c r="AB299" s="2">
        <v>41107</v>
      </c>
      <c r="AC299" s="2">
        <v>42101</v>
      </c>
      <c r="AD299" s="2">
        <v>42689</v>
      </c>
      <c r="AE299" s="2">
        <v>43294</v>
      </c>
      <c r="AF299" s="2">
        <v>44050</v>
      </c>
      <c r="AG299" s="2">
        <v>45440</v>
      </c>
      <c r="AH299" s="2">
        <v>45126</v>
      </c>
      <c r="AI299" s="2">
        <v>46145</v>
      </c>
      <c r="AJ299" s="2">
        <v>46121</v>
      </c>
      <c r="AK299" s="2">
        <v>46824</v>
      </c>
      <c r="AL299" s="2">
        <v>47682</v>
      </c>
      <c r="AM299" s="2">
        <v>45846</v>
      </c>
      <c r="AN299" s="2">
        <v>44725</v>
      </c>
      <c r="AO299" s="2">
        <v>43155</v>
      </c>
      <c r="AP299" s="2">
        <v>43013</v>
      </c>
      <c r="AQ299" s="2">
        <v>42750</v>
      </c>
      <c r="AR299" s="2">
        <v>43117</v>
      </c>
      <c r="AS299" s="2">
        <v>42412</v>
      </c>
      <c r="AT299" s="2">
        <v>41066</v>
      </c>
      <c r="AU299" s="2">
        <v>39194</v>
      </c>
      <c r="AV299" s="2">
        <v>38617</v>
      </c>
      <c r="AW299" s="2">
        <v>37588</v>
      </c>
      <c r="AX299" s="2">
        <v>38579</v>
      </c>
      <c r="AY299" s="2">
        <v>39917</v>
      </c>
      <c r="AZ299" s="2">
        <v>40886</v>
      </c>
      <c r="BA299" s="2">
        <v>41179</v>
      </c>
      <c r="BB299" s="2">
        <v>41906</v>
      </c>
      <c r="BC299" s="2">
        <v>41457</v>
      </c>
      <c r="BD299" s="2">
        <v>41129</v>
      </c>
      <c r="BE299" s="2">
        <v>40805</v>
      </c>
      <c r="BF299" s="2">
        <v>40040</v>
      </c>
      <c r="BG299" s="2">
        <v>39603</v>
      </c>
      <c r="BH299" s="2">
        <v>40147</v>
      </c>
      <c r="BI299" s="2">
        <v>40421</v>
      </c>
      <c r="BJ299" s="2">
        <v>41201</v>
      </c>
      <c r="BK299" s="2">
        <v>41333</v>
      </c>
      <c r="BL299" s="2">
        <v>42565</v>
      </c>
      <c r="BM299" s="2">
        <v>42817</v>
      </c>
      <c r="BN299" s="2">
        <v>42770</v>
      </c>
      <c r="BO299" s="2">
        <v>42141</v>
      </c>
      <c r="BP299" s="2">
        <v>40412</v>
      </c>
      <c r="BQ299" s="2">
        <v>40454</v>
      </c>
      <c r="BR299" s="2">
        <v>40475</v>
      </c>
      <c r="BS299" s="2">
        <v>40595</v>
      </c>
      <c r="BT299" s="2">
        <v>39785</v>
      </c>
      <c r="BU299" s="2">
        <v>39581</v>
      </c>
      <c r="BV299" s="2">
        <v>39658</v>
      </c>
      <c r="BW299" s="2">
        <v>39098</v>
      </c>
      <c r="BX299" s="2">
        <v>38780</v>
      </c>
      <c r="BY299" s="2">
        <v>39105</v>
      </c>
      <c r="BZ299" s="2">
        <v>40278</v>
      </c>
      <c r="CA299" s="2">
        <v>40837</v>
      </c>
      <c r="CB299" s="2">
        <v>42142</v>
      </c>
      <c r="CC299" s="2">
        <v>42673</v>
      </c>
      <c r="CD299" s="2">
        <v>43629</v>
      </c>
    </row>
    <row r="300" spans="1:82" x14ac:dyDescent="0.25">
      <c r="A300" s="2" t="str">
        <f>"63 jaar"</f>
        <v>63 jaar</v>
      </c>
      <c r="B300" s="2">
        <v>31737</v>
      </c>
      <c r="C300" s="2">
        <v>32638</v>
      </c>
      <c r="D300" s="2">
        <v>33049</v>
      </c>
      <c r="E300" s="2">
        <v>35078</v>
      </c>
      <c r="F300" s="2">
        <v>34878</v>
      </c>
      <c r="G300" s="2">
        <v>34746</v>
      </c>
      <c r="H300" s="2">
        <v>33208</v>
      </c>
      <c r="I300" s="2">
        <v>33237</v>
      </c>
      <c r="J300" s="2">
        <v>32343</v>
      </c>
      <c r="K300" s="2">
        <v>32250</v>
      </c>
      <c r="L300" s="2">
        <v>32691</v>
      </c>
      <c r="M300" s="2">
        <v>33776</v>
      </c>
      <c r="N300" s="2">
        <v>32888</v>
      </c>
      <c r="O300" s="2">
        <v>29788</v>
      </c>
      <c r="P300" s="2">
        <v>26644</v>
      </c>
      <c r="Q300" s="2">
        <v>28952</v>
      </c>
      <c r="R300" s="2">
        <v>32945</v>
      </c>
      <c r="S300" s="2">
        <v>34330</v>
      </c>
      <c r="T300" s="2">
        <v>34351</v>
      </c>
      <c r="U300" s="2">
        <v>38103</v>
      </c>
      <c r="V300" s="2">
        <v>37611</v>
      </c>
      <c r="W300" s="2">
        <v>37975</v>
      </c>
      <c r="X300" s="2">
        <v>37417</v>
      </c>
      <c r="Y300" s="2">
        <v>37753</v>
      </c>
      <c r="Z300" s="2">
        <v>37578</v>
      </c>
      <c r="AA300" s="2">
        <v>39101</v>
      </c>
      <c r="AB300" s="2">
        <v>39406</v>
      </c>
      <c r="AC300" s="2">
        <v>40813</v>
      </c>
      <c r="AD300" s="2">
        <v>41836</v>
      </c>
      <c r="AE300" s="2">
        <v>42422</v>
      </c>
      <c r="AF300" s="2">
        <v>43018</v>
      </c>
      <c r="AG300" s="2">
        <v>43769</v>
      </c>
      <c r="AH300" s="2">
        <v>45149</v>
      </c>
      <c r="AI300" s="2">
        <v>44821</v>
      </c>
      <c r="AJ300" s="2">
        <v>45835</v>
      </c>
      <c r="AK300" s="2">
        <v>45803</v>
      </c>
      <c r="AL300" s="2">
        <v>46506</v>
      </c>
      <c r="AM300" s="2">
        <v>47351</v>
      </c>
      <c r="AN300" s="2">
        <v>45525</v>
      </c>
      <c r="AO300" s="2">
        <v>44416</v>
      </c>
      <c r="AP300" s="2">
        <v>42854</v>
      </c>
      <c r="AQ300" s="2">
        <v>42711</v>
      </c>
      <c r="AR300" s="2">
        <v>42457</v>
      </c>
      <c r="AS300" s="2">
        <v>42817</v>
      </c>
      <c r="AT300" s="2">
        <v>42120</v>
      </c>
      <c r="AU300" s="2">
        <v>40786</v>
      </c>
      <c r="AV300" s="2">
        <v>38926</v>
      </c>
      <c r="AW300" s="2">
        <v>38345</v>
      </c>
      <c r="AX300" s="2">
        <v>37327</v>
      </c>
      <c r="AY300" s="2">
        <v>38309</v>
      </c>
      <c r="AZ300" s="2">
        <v>39641</v>
      </c>
      <c r="BA300" s="2">
        <v>40607</v>
      </c>
      <c r="BB300" s="2">
        <v>40896</v>
      </c>
      <c r="BC300" s="2">
        <v>41616</v>
      </c>
      <c r="BD300" s="2">
        <v>41169</v>
      </c>
      <c r="BE300" s="2">
        <v>40846</v>
      </c>
      <c r="BF300" s="2">
        <v>40522</v>
      </c>
      <c r="BG300" s="2">
        <v>39756</v>
      </c>
      <c r="BH300" s="2">
        <v>39319</v>
      </c>
      <c r="BI300" s="2">
        <v>39858</v>
      </c>
      <c r="BJ300" s="2">
        <v>40132</v>
      </c>
      <c r="BK300" s="2">
        <v>40908</v>
      </c>
      <c r="BL300" s="2">
        <v>41043</v>
      </c>
      <c r="BM300" s="2">
        <v>42268</v>
      </c>
      <c r="BN300" s="2">
        <v>42520</v>
      </c>
      <c r="BO300" s="2">
        <v>42477</v>
      </c>
      <c r="BP300" s="2">
        <v>41852</v>
      </c>
      <c r="BQ300" s="2">
        <v>40131</v>
      </c>
      <c r="BR300" s="2">
        <v>40175</v>
      </c>
      <c r="BS300" s="2">
        <v>40198</v>
      </c>
      <c r="BT300" s="2">
        <v>40317</v>
      </c>
      <c r="BU300" s="2">
        <v>39516</v>
      </c>
      <c r="BV300" s="2">
        <v>39312</v>
      </c>
      <c r="BW300" s="2">
        <v>39391</v>
      </c>
      <c r="BX300" s="2">
        <v>38834</v>
      </c>
      <c r="BY300" s="2">
        <v>38523</v>
      </c>
      <c r="BZ300" s="2">
        <v>38844</v>
      </c>
      <c r="CA300" s="2">
        <v>40012</v>
      </c>
      <c r="CB300" s="2">
        <v>40573</v>
      </c>
      <c r="CC300" s="2">
        <v>41871</v>
      </c>
      <c r="CD300" s="2">
        <v>42401</v>
      </c>
    </row>
    <row r="301" spans="1:82" x14ac:dyDescent="0.25">
      <c r="A301" s="2" t="str">
        <f>"64 jaar"</f>
        <v>64 jaar</v>
      </c>
      <c r="B301" s="2">
        <v>32387</v>
      </c>
      <c r="C301" s="2">
        <v>31489</v>
      </c>
      <c r="D301" s="2">
        <v>32378</v>
      </c>
      <c r="E301" s="2">
        <v>32817</v>
      </c>
      <c r="F301" s="2">
        <v>34808</v>
      </c>
      <c r="G301" s="2">
        <v>34609</v>
      </c>
      <c r="H301" s="2">
        <v>34513</v>
      </c>
      <c r="I301" s="2">
        <v>32974</v>
      </c>
      <c r="J301" s="2">
        <v>32973</v>
      </c>
      <c r="K301" s="2">
        <v>32108</v>
      </c>
      <c r="L301" s="2">
        <v>32028</v>
      </c>
      <c r="M301" s="2">
        <v>32499</v>
      </c>
      <c r="N301" s="2">
        <v>33560</v>
      </c>
      <c r="O301" s="2">
        <v>32706</v>
      </c>
      <c r="P301" s="2">
        <v>29613</v>
      </c>
      <c r="Q301" s="2">
        <v>26488</v>
      </c>
      <c r="R301" s="2">
        <v>28812</v>
      </c>
      <c r="S301" s="2">
        <v>32769</v>
      </c>
      <c r="T301" s="2">
        <v>34108</v>
      </c>
      <c r="U301" s="2">
        <v>34167</v>
      </c>
      <c r="V301" s="2">
        <v>37875</v>
      </c>
      <c r="W301" s="2">
        <v>37352</v>
      </c>
      <c r="X301" s="2">
        <v>37717</v>
      </c>
      <c r="Y301" s="2">
        <v>37172</v>
      </c>
      <c r="Z301" s="2">
        <v>37486</v>
      </c>
      <c r="AA301" s="2">
        <v>37318</v>
      </c>
      <c r="AB301" s="2">
        <v>38872</v>
      </c>
      <c r="AC301" s="2">
        <v>39158</v>
      </c>
      <c r="AD301" s="2">
        <v>40556</v>
      </c>
      <c r="AE301" s="2">
        <v>41566</v>
      </c>
      <c r="AF301" s="2">
        <v>42151</v>
      </c>
      <c r="AG301" s="2">
        <v>42735</v>
      </c>
      <c r="AH301" s="2">
        <v>43481</v>
      </c>
      <c r="AI301" s="2">
        <v>44854</v>
      </c>
      <c r="AJ301" s="2">
        <v>44526</v>
      </c>
      <c r="AK301" s="2">
        <v>45540</v>
      </c>
      <c r="AL301" s="2">
        <v>45501</v>
      </c>
      <c r="AM301" s="2">
        <v>46210</v>
      </c>
      <c r="AN301" s="2">
        <v>47049</v>
      </c>
      <c r="AO301" s="2">
        <v>45231</v>
      </c>
      <c r="AP301" s="2">
        <v>44129</v>
      </c>
      <c r="AQ301" s="2">
        <v>42584</v>
      </c>
      <c r="AR301" s="2">
        <v>42437</v>
      </c>
      <c r="AS301" s="2">
        <v>42189</v>
      </c>
      <c r="AT301" s="2">
        <v>42544</v>
      </c>
      <c r="AU301" s="2">
        <v>41855</v>
      </c>
      <c r="AV301" s="2">
        <v>40527</v>
      </c>
      <c r="AW301" s="2">
        <v>38680</v>
      </c>
      <c r="AX301" s="2">
        <v>38104</v>
      </c>
      <c r="AY301" s="2">
        <v>37092</v>
      </c>
      <c r="AZ301" s="2">
        <v>38070</v>
      </c>
      <c r="BA301" s="2">
        <v>39395</v>
      </c>
      <c r="BB301" s="2">
        <v>40363</v>
      </c>
      <c r="BC301" s="2">
        <v>40648</v>
      </c>
      <c r="BD301" s="2">
        <v>41357</v>
      </c>
      <c r="BE301" s="2">
        <v>40918</v>
      </c>
      <c r="BF301" s="2">
        <v>40601</v>
      </c>
      <c r="BG301" s="2">
        <v>40278</v>
      </c>
      <c r="BH301" s="2">
        <v>39509</v>
      </c>
      <c r="BI301" s="2">
        <v>39075</v>
      </c>
      <c r="BJ301" s="2">
        <v>39613</v>
      </c>
      <c r="BK301" s="2">
        <v>39888</v>
      </c>
      <c r="BL301" s="2">
        <v>40656</v>
      </c>
      <c r="BM301" s="2">
        <v>40800</v>
      </c>
      <c r="BN301" s="2">
        <v>42025</v>
      </c>
      <c r="BO301" s="2">
        <v>42277</v>
      </c>
      <c r="BP301" s="2">
        <v>42235</v>
      </c>
      <c r="BQ301" s="2">
        <v>41618</v>
      </c>
      <c r="BR301" s="2">
        <v>39900</v>
      </c>
      <c r="BS301" s="2">
        <v>39944</v>
      </c>
      <c r="BT301" s="2">
        <v>39970</v>
      </c>
      <c r="BU301" s="2">
        <v>40088</v>
      </c>
      <c r="BV301" s="2">
        <v>39294</v>
      </c>
      <c r="BW301" s="2">
        <v>39092</v>
      </c>
      <c r="BX301" s="2">
        <v>39168</v>
      </c>
      <c r="BY301" s="2">
        <v>38617</v>
      </c>
      <c r="BZ301" s="2">
        <v>38310</v>
      </c>
      <c r="CA301" s="2">
        <v>38632</v>
      </c>
      <c r="CB301" s="2">
        <v>39796</v>
      </c>
      <c r="CC301" s="2">
        <v>40359</v>
      </c>
      <c r="CD301" s="2">
        <v>41653</v>
      </c>
    </row>
    <row r="302" spans="1:82" x14ac:dyDescent="0.25">
      <c r="A302" s="2" t="str">
        <f>"65 jaar"</f>
        <v>65 jaar</v>
      </c>
      <c r="B302" s="2">
        <v>32080</v>
      </c>
      <c r="C302" s="2">
        <v>32119</v>
      </c>
      <c r="D302" s="2">
        <v>31233</v>
      </c>
      <c r="E302" s="2">
        <v>32106</v>
      </c>
      <c r="F302" s="2">
        <v>32547</v>
      </c>
      <c r="G302" s="2">
        <v>34542</v>
      </c>
      <c r="H302" s="2">
        <v>34368</v>
      </c>
      <c r="I302" s="2">
        <v>34242</v>
      </c>
      <c r="J302" s="2">
        <v>32696</v>
      </c>
      <c r="K302" s="2">
        <v>32732</v>
      </c>
      <c r="L302" s="2">
        <v>31866</v>
      </c>
      <c r="M302" s="2">
        <v>31829</v>
      </c>
      <c r="N302" s="2">
        <v>32293</v>
      </c>
      <c r="O302" s="2">
        <v>33356</v>
      </c>
      <c r="P302" s="2">
        <v>32524</v>
      </c>
      <c r="Q302" s="2">
        <v>29418</v>
      </c>
      <c r="R302" s="2">
        <v>26329</v>
      </c>
      <c r="S302" s="2">
        <v>28620</v>
      </c>
      <c r="T302" s="2">
        <v>32560</v>
      </c>
      <c r="U302" s="2">
        <v>33862</v>
      </c>
      <c r="V302" s="2">
        <v>33971</v>
      </c>
      <c r="W302" s="2">
        <v>37658</v>
      </c>
      <c r="X302" s="2">
        <v>37065</v>
      </c>
      <c r="Y302" s="2">
        <v>37443</v>
      </c>
      <c r="Z302" s="2">
        <v>36920</v>
      </c>
      <c r="AA302" s="2">
        <v>37231</v>
      </c>
      <c r="AB302" s="2">
        <v>37073</v>
      </c>
      <c r="AC302" s="2">
        <v>38584</v>
      </c>
      <c r="AD302" s="2">
        <v>38897</v>
      </c>
      <c r="AE302" s="2">
        <v>40284</v>
      </c>
      <c r="AF302" s="2">
        <v>41294</v>
      </c>
      <c r="AG302" s="2">
        <v>41876</v>
      </c>
      <c r="AH302" s="2">
        <v>42450</v>
      </c>
      <c r="AI302" s="2">
        <v>43199</v>
      </c>
      <c r="AJ302" s="2">
        <v>44552</v>
      </c>
      <c r="AK302" s="2">
        <v>44224</v>
      </c>
      <c r="AL302" s="2">
        <v>45239</v>
      </c>
      <c r="AM302" s="2">
        <v>45198</v>
      </c>
      <c r="AN302" s="2">
        <v>45904</v>
      </c>
      <c r="AO302" s="2">
        <v>46738</v>
      </c>
      <c r="AP302" s="2">
        <v>44927</v>
      </c>
      <c r="AQ302" s="2">
        <v>43835</v>
      </c>
      <c r="AR302" s="2">
        <v>42299</v>
      </c>
      <c r="AS302" s="2">
        <v>42152</v>
      </c>
      <c r="AT302" s="2">
        <v>41917</v>
      </c>
      <c r="AU302" s="2">
        <v>42263</v>
      </c>
      <c r="AV302" s="2">
        <v>41583</v>
      </c>
      <c r="AW302" s="2">
        <v>40259</v>
      </c>
      <c r="AX302" s="2">
        <v>38426</v>
      </c>
      <c r="AY302" s="2">
        <v>37854</v>
      </c>
      <c r="AZ302" s="2">
        <v>36841</v>
      </c>
      <c r="BA302" s="2">
        <v>37828</v>
      </c>
      <c r="BB302" s="2">
        <v>39143</v>
      </c>
      <c r="BC302" s="2">
        <v>40108</v>
      </c>
      <c r="BD302" s="2">
        <v>40388</v>
      </c>
      <c r="BE302" s="2">
        <v>41096</v>
      </c>
      <c r="BF302" s="2">
        <v>40660</v>
      </c>
      <c r="BG302" s="2">
        <v>40339</v>
      </c>
      <c r="BH302" s="2">
        <v>40023</v>
      </c>
      <c r="BI302" s="2">
        <v>39254</v>
      </c>
      <c r="BJ302" s="2">
        <v>38817</v>
      </c>
      <c r="BK302" s="2">
        <v>39361</v>
      </c>
      <c r="BL302" s="2">
        <v>39635</v>
      </c>
      <c r="BM302" s="2">
        <v>40400</v>
      </c>
      <c r="BN302" s="2">
        <v>40547</v>
      </c>
      <c r="BO302" s="2">
        <v>41772</v>
      </c>
      <c r="BP302" s="2">
        <v>42025</v>
      </c>
      <c r="BQ302" s="2">
        <v>41985</v>
      </c>
      <c r="BR302" s="2">
        <v>41373</v>
      </c>
      <c r="BS302" s="2">
        <v>39658</v>
      </c>
      <c r="BT302" s="2">
        <v>39703</v>
      </c>
      <c r="BU302" s="2">
        <v>39737</v>
      </c>
      <c r="BV302" s="2">
        <v>39854</v>
      </c>
      <c r="BW302" s="2">
        <v>39064</v>
      </c>
      <c r="BX302" s="2">
        <v>38865</v>
      </c>
      <c r="BY302" s="2">
        <v>38941</v>
      </c>
      <c r="BZ302" s="2">
        <v>38394</v>
      </c>
      <c r="CA302" s="2">
        <v>38086</v>
      </c>
      <c r="CB302" s="2">
        <v>38412</v>
      </c>
      <c r="CC302" s="2">
        <v>39571</v>
      </c>
      <c r="CD302" s="2">
        <v>40136</v>
      </c>
    </row>
    <row r="303" spans="1:82" x14ac:dyDescent="0.25">
      <c r="A303" s="2" t="str">
        <f>"66 jaar"</f>
        <v>66 jaar</v>
      </c>
      <c r="B303" s="2">
        <v>31508</v>
      </c>
      <c r="C303" s="2">
        <v>31766</v>
      </c>
      <c r="D303" s="2">
        <v>31839</v>
      </c>
      <c r="E303" s="2">
        <v>30924</v>
      </c>
      <c r="F303" s="2">
        <v>31801</v>
      </c>
      <c r="G303" s="2">
        <v>32280</v>
      </c>
      <c r="H303" s="2">
        <v>34252</v>
      </c>
      <c r="I303" s="2">
        <v>34075</v>
      </c>
      <c r="J303" s="2">
        <v>33918</v>
      </c>
      <c r="K303" s="2">
        <v>32438</v>
      </c>
      <c r="L303" s="2">
        <v>32468</v>
      </c>
      <c r="M303" s="2">
        <v>31597</v>
      </c>
      <c r="N303" s="2">
        <v>31597</v>
      </c>
      <c r="O303" s="2">
        <v>32073</v>
      </c>
      <c r="P303" s="2">
        <v>33137</v>
      </c>
      <c r="Q303" s="2">
        <v>32315</v>
      </c>
      <c r="R303" s="2">
        <v>29213</v>
      </c>
      <c r="S303" s="2">
        <v>26146</v>
      </c>
      <c r="T303" s="2">
        <v>28429</v>
      </c>
      <c r="U303" s="2">
        <v>32326</v>
      </c>
      <c r="V303" s="2">
        <v>33624</v>
      </c>
      <c r="W303" s="2">
        <v>33693</v>
      </c>
      <c r="X303" s="2">
        <v>37368</v>
      </c>
      <c r="Y303" s="2">
        <v>36744</v>
      </c>
      <c r="Z303" s="2">
        <v>37143</v>
      </c>
      <c r="AA303" s="2">
        <v>36666</v>
      </c>
      <c r="AB303" s="2">
        <v>36961</v>
      </c>
      <c r="AC303" s="2">
        <v>36831</v>
      </c>
      <c r="AD303" s="2">
        <v>38298</v>
      </c>
      <c r="AE303" s="2">
        <v>38617</v>
      </c>
      <c r="AF303" s="2">
        <v>39995</v>
      </c>
      <c r="AG303" s="2">
        <v>41000</v>
      </c>
      <c r="AH303" s="2">
        <v>41579</v>
      </c>
      <c r="AI303" s="2">
        <v>42148</v>
      </c>
      <c r="AJ303" s="2">
        <v>42897</v>
      </c>
      <c r="AK303" s="2">
        <v>44239</v>
      </c>
      <c r="AL303" s="2">
        <v>43904</v>
      </c>
      <c r="AM303" s="2">
        <v>44922</v>
      </c>
      <c r="AN303" s="2">
        <v>44884</v>
      </c>
      <c r="AO303" s="2">
        <v>45585</v>
      </c>
      <c r="AP303" s="2">
        <v>46419</v>
      </c>
      <c r="AQ303" s="2">
        <v>44617</v>
      </c>
      <c r="AR303" s="2">
        <v>43536</v>
      </c>
      <c r="AS303" s="2">
        <v>42013</v>
      </c>
      <c r="AT303" s="2">
        <v>41867</v>
      </c>
      <c r="AU303" s="2">
        <v>41638</v>
      </c>
      <c r="AV303" s="2">
        <v>41983</v>
      </c>
      <c r="AW303" s="2">
        <v>41307</v>
      </c>
      <c r="AX303" s="2">
        <v>39996</v>
      </c>
      <c r="AY303" s="2">
        <v>38173</v>
      </c>
      <c r="AZ303" s="2">
        <v>37602</v>
      </c>
      <c r="BA303" s="2">
        <v>36595</v>
      </c>
      <c r="BB303" s="2">
        <v>37577</v>
      </c>
      <c r="BC303" s="2">
        <v>38886</v>
      </c>
      <c r="BD303" s="2">
        <v>39848</v>
      </c>
      <c r="BE303" s="2">
        <v>40129</v>
      </c>
      <c r="BF303" s="2">
        <v>40836</v>
      </c>
      <c r="BG303" s="2">
        <v>40405</v>
      </c>
      <c r="BH303" s="2">
        <v>40081</v>
      </c>
      <c r="BI303" s="2">
        <v>39771</v>
      </c>
      <c r="BJ303" s="2">
        <v>39011</v>
      </c>
      <c r="BK303" s="2">
        <v>38572</v>
      </c>
      <c r="BL303" s="2">
        <v>39116</v>
      </c>
      <c r="BM303" s="2">
        <v>39389</v>
      </c>
      <c r="BN303" s="2">
        <v>40156</v>
      </c>
      <c r="BO303" s="2">
        <v>40306</v>
      </c>
      <c r="BP303" s="2">
        <v>41523</v>
      </c>
      <c r="BQ303" s="2">
        <v>41780</v>
      </c>
      <c r="BR303" s="2">
        <v>41740</v>
      </c>
      <c r="BS303" s="2">
        <v>41133</v>
      </c>
      <c r="BT303" s="2">
        <v>39427</v>
      </c>
      <c r="BU303" s="2">
        <v>39475</v>
      </c>
      <c r="BV303" s="2">
        <v>39504</v>
      </c>
      <c r="BW303" s="2">
        <v>39627</v>
      </c>
      <c r="BX303" s="2">
        <v>38840</v>
      </c>
      <c r="BY303" s="2">
        <v>38644</v>
      </c>
      <c r="BZ303" s="2">
        <v>38723</v>
      </c>
      <c r="CA303" s="2">
        <v>38184</v>
      </c>
      <c r="CB303" s="2">
        <v>37874</v>
      </c>
      <c r="CC303" s="2">
        <v>38200</v>
      </c>
      <c r="CD303" s="2">
        <v>39358</v>
      </c>
    </row>
    <row r="304" spans="1:82" x14ac:dyDescent="0.25">
      <c r="A304" s="2" t="str">
        <f>"67 jaar"</f>
        <v>67 jaar</v>
      </c>
      <c r="B304" s="2">
        <v>31513</v>
      </c>
      <c r="C304" s="2">
        <v>31177</v>
      </c>
      <c r="D304" s="2">
        <v>31439</v>
      </c>
      <c r="E304" s="2">
        <v>31438</v>
      </c>
      <c r="F304" s="2">
        <v>30579</v>
      </c>
      <c r="G304" s="2">
        <v>31457</v>
      </c>
      <c r="H304" s="2">
        <v>31975</v>
      </c>
      <c r="I304" s="2">
        <v>33940</v>
      </c>
      <c r="J304" s="2">
        <v>33790</v>
      </c>
      <c r="K304" s="2">
        <v>33621</v>
      </c>
      <c r="L304" s="2">
        <v>32198</v>
      </c>
      <c r="M304" s="2">
        <v>32194</v>
      </c>
      <c r="N304" s="2">
        <v>31349</v>
      </c>
      <c r="O304" s="2">
        <v>31355</v>
      </c>
      <c r="P304" s="2">
        <v>31838</v>
      </c>
      <c r="Q304" s="2">
        <v>32885</v>
      </c>
      <c r="R304" s="2">
        <v>32086</v>
      </c>
      <c r="S304" s="2">
        <v>29027</v>
      </c>
      <c r="T304" s="2">
        <v>25942</v>
      </c>
      <c r="U304" s="2">
        <v>28242</v>
      </c>
      <c r="V304" s="2">
        <v>32061</v>
      </c>
      <c r="W304" s="2">
        <v>33358</v>
      </c>
      <c r="X304" s="2">
        <v>33369</v>
      </c>
      <c r="Y304" s="2">
        <v>37006</v>
      </c>
      <c r="Z304" s="2">
        <v>36433</v>
      </c>
      <c r="AA304" s="2">
        <v>36865</v>
      </c>
      <c r="AB304" s="2">
        <v>36389</v>
      </c>
      <c r="AC304" s="2">
        <v>36658</v>
      </c>
      <c r="AD304" s="2">
        <v>36547</v>
      </c>
      <c r="AE304" s="2">
        <v>38016</v>
      </c>
      <c r="AF304" s="2">
        <v>38334</v>
      </c>
      <c r="AG304" s="2">
        <v>39697</v>
      </c>
      <c r="AH304" s="2">
        <v>40697</v>
      </c>
      <c r="AI304" s="2">
        <v>41279</v>
      </c>
      <c r="AJ304" s="2">
        <v>41841</v>
      </c>
      <c r="AK304" s="2">
        <v>42585</v>
      </c>
      <c r="AL304" s="2">
        <v>43923</v>
      </c>
      <c r="AM304" s="2">
        <v>43588</v>
      </c>
      <c r="AN304" s="2">
        <v>44604</v>
      </c>
      <c r="AO304" s="2">
        <v>44569</v>
      </c>
      <c r="AP304" s="2">
        <v>45273</v>
      </c>
      <c r="AQ304" s="2">
        <v>46102</v>
      </c>
      <c r="AR304" s="2">
        <v>44314</v>
      </c>
      <c r="AS304" s="2">
        <v>43248</v>
      </c>
      <c r="AT304" s="2">
        <v>41732</v>
      </c>
      <c r="AU304" s="2">
        <v>41591</v>
      </c>
      <c r="AV304" s="2">
        <v>41364</v>
      </c>
      <c r="AW304" s="2">
        <v>41717</v>
      </c>
      <c r="AX304" s="2">
        <v>41042</v>
      </c>
      <c r="AY304" s="2">
        <v>39738</v>
      </c>
      <c r="AZ304" s="2">
        <v>37925</v>
      </c>
      <c r="BA304" s="2">
        <v>37359</v>
      </c>
      <c r="BB304" s="2">
        <v>36358</v>
      </c>
      <c r="BC304" s="2">
        <v>37342</v>
      </c>
      <c r="BD304" s="2">
        <v>38642</v>
      </c>
      <c r="BE304" s="2">
        <v>39601</v>
      </c>
      <c r="BF304" s="2">
        <v>39882</v>
      </c>
      <c r="BG304" s="2">
        <v>40588</v>
      </c>
      <c r="BH304" s="2">
        <v>40161</v>
      </c>
      <c r="BI304" s="2">
        <v>39839</v>
      </c>
      <c r="BJ304" s="2">
        <v>39535</v>
      </c>
      <c r="BK304" s="2">
        <v>38778</v>
      </c>
      <c r="BL304" s="2">
        <v>38338</v>
      </c>
      <c r="BM304" s="2">
        <v>38886</v>
      </c>
      <c r="BN304" s="2">
        <v>39155</v>
      </c>
      <c r="BO304" s="2">
        <v>39924</v>
      </c>
      <c r="BP304" s="2">
        <v>40076</v>
      </c>
      <c r="BQ304" s="2">
        <v>41290</v>
      </c>
      <c r="BR304" s="2">
        <v>41550</v>
      </c>
      <c r="BS304" s="2">
        <v>41513</v>
      </c>
      <c r="BT304" s="2">
        <v>40906</v>
      </c>
      <c r="BU304" s="2">
        <v>39207</v>
      </c>
      <c r="BV304" s="2">
        <v>39257</v>
      </c>
      <c r="BW304" s="2">
        <v>39286</v>
      </c>
      <c r="BX304" s="2">
        <v>39410</v>
      </c>
      <c r="BY304" s="2">
        <v>38629</v>
      </c>
      <c r="BZ304" s="2">
        <v>38439</v>
      </c>
      <c r="CA304" s="2">
        <v>38520</v>
      </c>
      <c r="CB304" s="2">
        <v>37984</v>
      </c>
      <c r="CC304" s="2">
        <v>37678</v>
      </c>
      <c r="CD304" s="2">
        <v>38005</v>
      </c>
    </row>
    <row r="305" spans="1:82" x14ac:dyDescent="0.25">
      <c r="A305" s="2" t="str">
        <f>"68 jaar"</f>
        <v>68 jaar</v>
      </c>
      <c r="B305" s="2">
        <v>29873</v>
      </c>
      <c r="C305" s="2">
        <v>31128</v>
      </c>
      <c r="D305" s="2">
        <v>30845</v>
      </c>
      <c r="E305" s="2">
        <v>31080</v>
      </c>
      <c r="F305" s="2">
        <v>31093</v>
      </c>
      <c r="G305" s="2">
        <v>30256</v>
      </c>
      <c r="H305" s="2">
        <v>31113</v>
      </c>
      <c r="I305" s="2">
        <v>31626</v>
      </c>
      <c r="J305" s="2">
        <v>33596</v>
      </c>
      <c r="K305" s="2">
        <v>33449</v>
      </c>
      <c r="L305" s="2">
        <v>33306</v>
      </c>
      <c r="M305" s="2">
        <v>31903</v>
      </c>
      <c r="N305" s="2">
        <v>31914</v>
      </c>
      <c r="O305" s="2">
        <v>31042</v>
      </c>
      <c r="P305" s="2">
        <v>31126</v>
      </c>
      <c r="Q305" s="2">
        <v>31565</v>
      </c>
      <c r="R305" s="2">
        <v>32595</v>
      </c>
      <c r="S305" s="2">
        <v>31824</v>
      </c>
      <c r="T305" s="2">
        <v>28795</v>
      </c>
      <c r="U305" s="2">
        <v>25736</v>
      </c>
      <c r="V305" s="2">
        <v>27998</v>
      </c>
      <c r="W305" s="2">
        <v>31789</v>
      </c>
      <c r="X305" s="2">
        <v>33054</v>
      </c>
      <c r="Y305" s="2">
        <v>33060</v>
      </c>
      <c r="Z305" s="2">
        <v>36677</v>
      </c>
      <c r="AA305" s="2">
        <v>36128</v>
      </c>
      <c r="AB305" s="2">
        <v>36573</v>
      </c>
      <c r="AC305" s="2">
        <v>36126</v>
      </c>
      <c r="AD305" s="2">
        <v>36350</v>
      </c>
      <c r="AE305" s="2">
        <v>36245</v>
      </c>
      <c r="AF305" s="2">
        <v>37713</v>
      </c>
      <c r="AG305" s="2">
        <v>38026</v>
      </c>
      <c r="AH305" s="2">
        <v>39381</v>
      </c>
      <c r="AI305" s="2">
        <v>40378</v>
      </c>
      <c r="AJ305" s="2">
        <v>40961</v>
      </c>
      <c r="AK305" s="2">
        <v>41516</v>
      </c>
      <c r="AL305" s="2">
        <v>42260</v>
      </c>
      <c r="AM305" s="2">
        <v>43592</v>
      </c>
      <c r="AN305" s="2">
        <v>43260</v>
      </c>
      <c r="AO305" s="2">
        <v>44274</v>
      </c>
      <c r="AP305" s="2">
        <v>44248</v>
      </c>
      <c r="AQ305" s="2">
        <v>44946</v>
      </c>
      <c r="AR305" s="2">
        <v>45774</v>
      </c>
      <c r="AS305" s="2">
        <v>44004</v>
      </c>
      <c r="AT305" s="2">
        <v>42948</v>
      </c>
      <c r="AU305" s="2">
        <v>41448</v>
      </c>
      <c r="AV305" s="2">
        <v>41309</v>
      </c>
      <c r="AW305" s="2">
        <v>41088</v>
      </c>
      <c r="AX305" s="2">
        <v>41436</v>
      </c>
      <c r="AY305" s="2">
        <v>40774</v>
      </c>
      <c r="AZ305" s="2">
        <v>39479</v>
      </c>
      <c r="BA305" s="2">
        <v>37669</v>
      </c>
      <c r="BB305" s="2">
        <v>37110</v>
      </c>
      <c r="BC305" s="2">
        <v>36112</v>
      </c>
      <c r="BD305" s="2">
        <v>37098</v>
      </c>
      <c r="BE305" s="2">
        <v>38393</v>
      </c>
      <c r="BF305" s="2">
        <v>39351</v>
      </c>
      <c r="BG305" s="2">
        <v>39628</v>
      </c>
      <c r="BH305" s="2">
        <v>40336</v>
      </c>
      <c r="BI305" s="2">
        <v>39915</v>
      </c>
      <c r="BJ305" s="2">
        <v>39595</v>
      </c>
      <c r="BK305" s="2">
        <v>39292</v>
      </c>
      <c r="BL305" s="2">
        <v>38541</v>
      </c>
      <c r="BM305" s="2">
        <v>38108</v>
      </c>
      <c r="BN305" s="2">
        <v>38658</v>
      </c>
      <c r="BO305" s="2">
        <v>38929</v>
      </c>
      <c r="BP305" s="2">
        <v>39693</v>
      </c>
      <c r="BQ305" s="2">
        <v>39849</v>
      </c>
      <c r="BR305" s="2">
        <v>41058</v>
      </c>
      <c r="BS305" s="2">
        <v>41315</v>
      </c>
      <c r="BT305" s="2">
        <v>41284</v>
      </c>
      <c r="BU305" s="2">
        <v>40680</v>
      </c>
      <c r="BV305" s="2">
        <v>38989</v>
      </c>
      <c r="BW305" s="2">
        <v>39040</v>
      </c>
      <c r="BX305" s="2">
        <v>39071</v>
      </c>
      <c r="BY305" s="2">
        <v>39198</v>
      </c>
      <c r="BZ305" s="2">
        <v>38423</v>
      </c>
      <c r="CA305" s="2">
        <v>38237</v>
      </c>
      <c r="CB305" s="2">
        <v>38322</v>
      </c>
      <c r="CC305" s="2">
        <v>37787</v>
      </c>
      <c r="CD305" s="2">
        <v>37487</v>
      </c>
    </row>
    <row r="306" spans="1:82" x14ac:dyDescent="0.25">
      <c r="A306" s="2" t="str">
        <f>"69 jaar"</f>
        <v>69 jaar</v>
      </c>
      <c r="B306" s="2">
        <v>29755</v>
      </c>
      <c r="C306" s="2">
        <v>29486</v>
      </c>
      <c r="D306" s="2">
        <v>30687</v>
      </c>
      <c r="E306" s="2">
        <v>30429</v>
      </c>
      <c r="F306" s="2">
        <v>30672</v>
      </c>
      <c r="G306" s="2">
        <v>30715</v>
      </c>
      <c r="H306" s="2">
        <v>29911</v>
      </c>
      <c r="I306" s="2">
        <v>30757</v>
      </c>
      <c r="J306" s="2">
        <v>31227</v>
      </c>
      <c r="K306" s="2">
        <v>33209</v>
      </c>
      <c r="L306" s="2">
        <v>33112</v>
      </c>
      <c r="M306" s="2">
        <v>32964</v>
      </c>
      <c r="N306" s="2">
        <v>31582</v>
      </c>
      <c r="O306" s="2">
        <v>31573</v>
      </c>
      <c r="P306" s="2">
        <v>30739</v>
      </c>
      <c r="Q306" s="2">
        <v>30782</v>
      </c>
      <c r="R306" s="2">
        <v>31299</v>
      </c>
      <c r="S306" s="2">
        <v>32292</v>
      </c>
      <c r="T306" s="2">
        <v>31552</v>
      </c>
      <c r="U306" s="2">
        <v>28525</v>
      </c>
      <c r="V306" s="2">
        <v>25523</v>
      </c>
      <c r="W306" s="2">
        <v>27768</v>
      </c>
      <c r="X306" s="2">
        <v>31462</v>
      </c>
      <c r="Y306" s="2">
        <v>32703</v>
      </c>
      <c r="Z306" s="2">
        <v>32764</v>
      </c>
      <c r="AA306" s="2">
        <v>36340</v>
      </c>
      <c r="AB306" s="2">
        <v>35806</v>
      </c>
      <c r="AC306" s="2">
        <v>36279</v>
      </c>
      <c r="AD306" s="2">
        <v>35808</v>
      </c>
      <c r="AE306" s="2">
        <v>36040</v>
      </c>
      <c r="AF306" s="2">
        <v>35942</v>
      </c>
      <c r="AG306" s="2">
        <v>37398</v>
      </c>
      <c r="AH306" s="2">
        <v>37718</v>
      </c>
      <c r="AI306" s="2">
        <v>39064</v>
      </c>
      <c r="AJ306" s="2">
        <v>40057</v>
      </c>
      <c r="AK306" s="2">
        <v>40639</v>
      </c>
      <c r="AL306" s="2">
        <v>41195</v>
      </c>
      <c r="AM306" s="2">
        <v>41935</v>
      </c>
      <c r="AN306" s="2">
        <v>43261</v>
      </c>
      <c r="AO306" s="2">
        <v>42937</v>
      </c>
      <c r="AP306" s="2">
        <v>43947</v>
      </c>
      <c r="AQ306" s="2">
        <v>43928</v>
      </c>
      <c r="AR306" s="2">
        <v>44625</v>
      </c>
      <c r="AS306" s="2">
        <v>45453</v>
      </c>
      <c r="AT306" s="2">
        <v>43693</v>
      </c>
      <c r="AU306" s="2">
        <v>42655</v>
      </c>
      <c r="AV306" s="2">
        <v>41167</v>
      </c>
      <c r="AW306" s="2">
        <v>41030</v>
      </c>
      <c r="AX306" s="2">
        <v>40809</v>
      </c>
      <c r="AY306" s="2">
        <v>41160</v>
      </c>
      <c r="AZ306" s="2">
        <v>40506</v>
      </c>
      <c r="BA306" s="2">
        <v>39223</v>
      </c>
      <c r="BB306" s="2">
        <v>37424</v>
      </c>
      <c r="BC306" s="2">
        <v>36872</v>
      </c>
      <c r="BD306" s="2">
        <v>35884</v>
      </c>
      <c r="BE306" s="2">
        <v>36863</v>
      </c>
      <c r="BF306" s="2">
        <v>38160</v>
      </c>
      <c r="BG306" s="2">
        <v>39116</v>
      </c>
      <c r="BH306" s="2">
        <v>39392</v>
      </c>
      <c r="BI306" s="2">
        <v>40101</v>
      </c>
      <c r="BJ306" s="2">
        <v>39686</v>
      </c>
      <c r="BK306" s="2">
        <v>39364</v>
      </c>
      <c r="BL306" s="2">
        <v>39065</v>
      </c>
      <c r="BM306" s="2">
        <v>38322</v>
      </c>
      <c r="BN306" s="2">
        <v>37895</v>
      </c>
      <c r="BO306" s="2">
        <v>38447</v>
      </c>
      <c r="BP306" s="2">
        <v>38720</v>
      </c>
      <c r="BQ306" s="2">
        <v>39480</v>
      </c>
      <c r="BR306" s="2">
        <v>39636</v>
      </c>
      <c r="BS306" s="2">
        <v>40845</v>
      </c>
      <c r="BT306" s="2">
        <v>41096</v>
      </c>
      <c r="BU306" s="2">
        <v>41073</v>
      </c>
      <c r="BV306" s="2">
        <v>40477</v>
      </c>
      <c r="BW306" s="2">
        <v>38792</v>
      </c>
      <c r="BX306" s="2">
        <v>38846</v>
      </c>
      <c r="BY306" s="2">
        <v>38878</v>
      </c>
      <c r="BZ306" s="2">
        <v>39006</v>
      </c>
      <c r="CA306" s="2">
        <v>38240</v>
      </c>
      <c r="CB306" s="2">
        <v>38055</v>
      </c>
      <c r="CC306" s="2">
        <v>38146</v>
      </c>
      <c r="CD306" s="2">
        <v>37614</v>
      </c>
    </row>
    <row r="307" spans="1:82" x14ac:dyDescent="0.25">
      <c r="A307" s="2" t="str">
        <f>"70 jaar"</f>
        <v>70 jaar</v>
      </c>
      <c r="B307" s="2">
        <v>29230</v>
      </c>
      <c r="C307" s="2">
        <v>29280</v>
      </c>
      <c r="D307" s="2">
        <v>29051</v>
      </c>
      <c r="E307" s="2">
        <v>30250</v>
      </c>
      <c r="F307" s="2">
        <v>29968</v>
      </c>
      <c r="G307" s="2">
        <v>30214</v>
      </c>
      <c r="H307" s="2">
        <v>30316</v>
      </c>
      <c r="I307" s="2">
        <v>29535</v>
      </c>
      <c r="J307" s="2">
        <v>30373</v>
      </c>
      <c r="K307" s="2">
        <v>30824</v>
      </c>
      <c r="L307" s="2">
        <v>32826</v>
      </c>
      <c r="M307" s="2">
        <v>32704</v>
      </c>
      <c r="N307" s="2">
        <v>32591</v>
      </c>
      <c r="O307" s="2">
        <v>31218</v>
      </c>
      <c r="P307" s="2">
        <v>31261</v>
      </c>
      <c r="Q307" s="2">
        <v>30442</v>
      </c>
      <c r="R307" s="2">
        <v>30452</v>
      </c>
      <c r="S307" s="2">
        <v>30998</v>
      </c>
      <c r="T307" s="2">
        <v>31967</v>
      </c>
      <c r="U307" s="2">
        <v>31209</v>
      </c>
      <c r="V307" s="2">
        <v>28212</v>
      </c>
      <c r="W307" s="2">
        <v>25246</v>
      </c>
      <c r="X307" s="2">
        <v>27439</v>
      </c>
      <c r="Y307" s="2">
        <v>31138</v>
      </c>
      <c r="Z307" s="2">
        <v>32361</v>
      </c>
      <c r="AA307" s="2">
        <v>32470</v>
      </c>
      <c r="AB307" s="2">
        <v>35942</v>
      </c>
      <c r="AC307" s="2">
        <v>35414</v>
      </c>
      <c r="AD307" s="2">
        <v>35906</v>
      </c>
      <c r="AE307" s="2">
        <v>35451</v>
      </c>
      <c r="AF307" s="2">
        <v>35690</v>
      </c>
      <c r="AG307" s="2">
        <v>35598</v>
      </c>
      <c r="AH307" s="2">
        <v>37042</v>
      </c>
      <c r="AI307" s="2">
        <v>37364</v>
      </c>
      <c r="AJ307" s="2">
        <v>38703</v>
      </c>
      <c r="AK307" s="2">
        <v>39696</v>
      </c>
      <c r="AL307" s="2">
        <v>40276</v>
      </c>
      <c r="AM307" s="2">
        <v>40833</v>
      </c>
      <c r="AN307" s="2">
        <v>41574</v>
      </c>
      <c r="AO307" s="2">
        <v>42893</v>
      </c>
      <c r="AP307" s="2">
        <v>42577</v>
      </c>
      <c r="AQ307" s="2">
        <v>43590</v>
      </c>
      <c r="AR307" s="2">
        <v>43567</v>
      </c>
      <c r="AS307" s="2">
        <v>44267</v>
      </c>
      <c r="AT307" s="2">
        <v>45096</v>
      </c>
      <c r="AU307" s="2">
        <v>43349</v>
      </c>
      <c r="AV307" s="2">
        <v>42323</v>
      </c>
      <c r="AW307" s="2">
        <v>40845</v>
      </c>
      <c r="AX307" s="2">
        <v>40712</v>
      </c>
      <c r="AY307" s="2">
        <v>40499</v>
      </c>
      <c r="AZ307" s="2">
        <v>40850</v>
      </c>
      <c r="BA307" s="2">
        <v>40203</v>
      </c>
      <c r="BB307" s="2">
        <v>38934</v>
      </c>
      <c r="BC307" s="2">
        <v>37151</v>
      </c>
      <c r="BD307" s="2">
        <v>36603</v>
      </c>
      <c r="BE307" s="2">
        <v>35618</v>
      </c>
      <c r="BF307" s="2">
        <v>36601</v>
      </c>
      <c r="BG307" s="2">
        <v>37892</v>
      </c>
      <c r="BH307" s="2">
        <v>38843</v>
      </c>
      <c r="BI307" s="2">
        <v>39115</v>
      </c>
      <c r="BJ307" s="2">
        <v>39833</v>
      </c>
      <c r="BK307" s="2">
        <v>39423</v>
      </c>
      <c r="BL307" s="2">
        <v>39103</v>
      </c>
      <c r="BM307" s="2">
        <v>38803</v>
      </c>
      <c r="BN307" s="2">
        <v>38068</v>
      </c>
      <c r="BO307" s="2">
        <v>37645</v>
      </c>
      <c r="BP307" s="2">
        <v>38198</v>
      </c>
      <c r="BQ307" s="2">
        <v>38473</v>
      </c>
      <c r="BR307" s="2">
        <v>39230</v>
      </c>
      <c r="BS307" s="2">
        <v>39392</v>
      </c>
      <c r="BT307" s="2">
        <v>40598</v>
      </c>
      <c r="BU307" s="2">
        <v>40853</v>
      </c>
      <c r="BV307" s="2">
        <v>40830</v>
      </c>
      <c r="BW307" s="2">
        <v>40241</v>
      </c>
      <c r="BX307" s="2">
        <v>38563</v>
      </c>
      <c r="BY307" s="2">
        <v>38619</v>
      </c>
      <c r="BZ307" s="2">
        <v>38650</v>
      </c>
      <c r="CA307" s="2">
        <v>38779</v>
      </c>
      <c r="CB307" s="2">
        <v>38025</v>
      </c>
      <c r="CC307" s="2">
        <v>37843</v>
      </c>
      <c r="CD307" s="2">
        <v>37937</v>
      </c>
    </row>
    <row r="308" spans="1:82" x14ac:dyDescent="0.25">
      <c r="A308" s="2" t="str">
        <f>"71 jaar"</f>
        <v>71 jaar</v>
      </c>
      <c r="B308" s="2">
        <v>22273</v>
      </c>
      <c r="C308" s="2">
        <v>28747</v>
      </c>
      <c r="D308" s="2">
        <v>28798</v>
      </c>
      <c r="E308" s="2">
        <v>28551</v>
      </c>
      <c r="F308" s="2">
        <v>29737</v>
      </c>
      <c r="G308" s="2">
        <v>29521</v>
      </c>
      <c r="H308" s="2">
        <v>29776</v>
      </c>
      <c r="I308" s="2">
        <v>29873</v>
      </c>
      <c r="J308" s="2">
        <v>29141</v>
      </c>
      <c r="K308" s="2">
        <v>29920</v>
      </c>
      <c r="L308" s="2">
        <v>30357</v>
      </c>
      <c r="M308" s="2">
        <v>32343</v>
      </c>
      <c r="N308" s="2">
        <v>32281</v>
      </c>
      <c r="O308" s="2">
        <v>32178</v>
      </c>
      <c r="P308" s="2">
        <v>30849</v>
      </c>
      <c r="Q308" s="2">
        <v>30851</v>
      </c>
      <c r="R308" s="2">
        <v>30114</v>
      </c>
      <c r="S308" s="2">
        <v>30110</v>
      </c>
      <c r="T308" s="2">
        <v>30647</v>
      </c>
      <c r="U308" s="2">
        <v>31620</v>
      </c>
      <c r="V308" s="2">
        <v>30874</v>
      </c>
      <c r="W308" s="2">
        <v>27908</v>
      </c>
      <c r="X308" s="2">
        <v>24903</v>
      </c>
      <c r="Y308" s="2">
        <v>27106</v>
      </c>
      <c r="Z308" s="2">
        <v>30767</v>
      </c>
      <c r="AA308" s="2">
        <v>32031</v>
      </c>
      <c r="AB308" s="2">
        <v>32131</v>
      </c>
      <c r="AC308" s="2">
        <v>35554</v>
      </c>
      <c r="AD308" s="2">
        <v>35024</v>
      </c>
      <c r="AE308" s="2">
        <v>35523</v>
      </c>
      <c r="AF308" s="2">
        <v>35074</v>
      </c>
      <c r="AG308" s="2">
        <v>35314</v>
      </c>
      <c r="AH308" s="2">
        <v>35237</v>
      </c>
      <c r="AI308" s="2">
        <v>36673</v>
      </c>
      <c r="AJ308" s="2">
        <v>37000</v>
      </c>
      <c r="AK308" s="2">
        <v>38328</v>
      </c>
      <c r="AL308" s="2">
        <v>39317</v>
      </c>
      <c r="AM308" s="2">
        <v>39904</v>
      </c>
      <c r="AN308" s="2">
        <v>40461</v>
      </c>
      <c r="AO308" s="2">
        <v>41202</v>
      </c>
      <c r="AP308" s="2">
        <v>42510</v>
      </c>
      <c r="AQ308" s="2">
        <v>42200</v>
      </c>
      <c r="AR308" s="2">
        <v>43217</v>
      </c>
      <c r="AS308" s="2">
        <v>43198</v>
      </c>
      <c r="AT308" s="2">
        <v>43897</v>
      </c>
      <c r="AU308" s="2">
        <v>44725</v>
      </c>
      <c r="AV308" s="2">
        <v>42999</v>
      </c>
      <c r="AW308" s="2">
        <v>41983</v>
      </c>
      <c r="AX308" s="2">
        <v>40522</v>
      </c>
      <c r="AY308" s="2">
        <v>40390</v>
      </c>
      <c r="AZ308" s="2">
        <v>40181</v>
      </c>
      <c r="BA308" s="2">
        <v>40533</v>
      </c>
      <c r="BB308" s="2">
        <v>39898</v>
      </c>
      <c r="BC308" s="2">
        <v>38638</v>
      </c>
      <c r="BD308" s="2">
        <v>36876</v>
      </c>
      <c r="BE308" s="2">
        <v>36332</v>
      </c>
      <c r="BF308" s="2">
        <v>35357</v>
      </c>
      <c r="BG308" s="2">
        <v>36340</v>
      </c>
      <c r="BH308" s="2">
        <v>37625</v>
      </c>
      <c r="BI308" s="2">
        <v>38575</v>
      </c>
      <c r="BJ308" s="2">
        <v>38851</v>
      </c>
      <c r="BK308" s="2">
        <v>39566</v>
      </c>
      <c r="BL308" s="2">
        <v>39161</v>
      </c>
      <c r="BM308" s="2">
        <v>38851</v>
      </c>
      <c r="BN308" s="2">
        <v>38549</v>
      </c>
      <c r="BO308" s="2">
        <v>37822</v>
      </c>
      <c r="BP308" s="2">
        <v>37407</v>
      </c>
      <c r="BQ308" s="2">
        <v>37958</v>
      </c>
      <c r="BR308" s="2">
        <v>38235</v>
      </c>
      <c r="BS308" s="2">
        <v>38992</v>
      </c>
      <c r="BT308" s="2">
        <v>39158</v>
      </c>
      <c r="BU308" s="2">
        <v>40361</v>
      </c>
      <c r="BV308" s="2">
        <v>40619</v>
      </c>
      <c r="BW308" s="2">
        <v>40597</v>
      </c>
      <c r="BX308" s="2">
        <v>40016</v>
      </c>
      <c r="BY308" s="2">
        <v>38347</v>
      </c>
      <c r="BZ308" s="2">
        <v>38404</v>
      </c>
      <c r="CA308" s="2">
        <v>38439</v>
      </c>
      <c r="CB308" s="2">
        <v>38569</v>
      </c>
      <c r="CC308" s="2">
        <v>37825</v>
      </c>
      <c r="CD308" s="2">
        <v>37647</v>
      </c>
    </row>
    <row r="309" spans="1:82" x14ac:dyDescent="0.25">
      <c r="A309" s="2" t="str">
        <f>"72 jaar"</f>
        <v>72 jaar</v>
      </c>
      <c r="B309" s="2">
        <v>15496</v>
      </c>
      <c r="C309" s="2">
        <v>21820</v>
      </c>
      <c r="D309" s="2">
        <v>28165</v>
      </c>
      <c r="E309" s="2">
        <v>28263</v>
      </c>
      <c r="F309" s="2">
        <v>28001</v>
      </c>
      <c r="G309" s="2">
        <v>29187</v>
      </c>
      <c r="H309" s="2">
        <v>29013</v>
      </c>
      <c r="I309" s="2">
        <v>29281</v>
      </c>
      <c r="J309" s="2">
        <v>29363</v>
      </c>
      <c r="K309" s="2">
        <v>28698</v>
      </c>
      <c r="L309" s="2">
        <v>29472</v>
      </c>
      <c r="M309" s="2">
        <v>29909</v>
      </c>
      <c r="N309" s="2">
        <v>31882</v>
      </c>
      <c r="O309" s="2">
        <v>31811</v>
      </c>
      <c r="P309" s="2">
        <v>31733</v>
      </c>
      <c r="Q309" s="2">
        <v>30432</v>
      </c>
      <c r="R309" s="2">
        <v>30460</v>
      </c>
      <c r="S309" s="2">
        <v>29750</v>
      </c>
      <c r="T309" s="2">
        <v>29704</v>
      </c>
      <c r="U309" s="2">
        <v>30226</v>
      </c>
      <c r="V309" s="2">
        <v>31225</v>
      </c>
      <c r="W309" s="2">
        <v>30484</v>
      </c>
      <c r="X309" s="2">
        <v>27539</v>
      </c>
      <c r="Y309" s="2">
        <v>24615</v>
      </c>
      <c r="Z309" s="2">
        <v>26779</v>
      </c>
      <c r="AA309" s="2">
        <v>30386</v>
      </c>
      <c r="AB309" s="2">
        <v>31628</v>
      </c>
      <c r="AC309" s="2">
        <v>31740</v>
      </c>
      <c r="AD309" s="2">
        <v>35122</v>
      </c>
      <c r="AE309" s="2">
        <v>34605</v>
      </c>
      <c r="AF309" s="2">
        <v>35103</v>
      </c>
      <c r="AG309" s="2">
        <v>34665</v>
      </c>
      <c r="AH309" s="2">
        <v>34912</v>
      </c>
      <c r="AI309" s="2">
        <v>34844</v>
      </c>
      <c r="AJ309" s="2">
        <v>36271</v>
      </c>
      <c r="AK309" s="2">
        <v>36601</v>
      </c>
      <c r="AL309" s="2">
        <v>37922</v>
      </c>
      <c r="AM309" s="2">
        <v>38908</v>
      </c>
      <c r="AN309" s="2">
        <v>39491</v>
      </c>
      <c r="AO309" s="2">
        <v>40055</v>
      </c>
      <c r="AP309" s="2">
        <v>40801</v>
      </c>
      <c r="AQ309" s="2">
        <v>42100</v>
      </c>
      <c r="AR309" s="2">
        <v>41801</v>
      </c>
      <c r="AS309" s="2">
        <v>42817</v>
      </c>
      <c r="AT309" s="2">
        <v>42801</v>
      </c>
      <c r="AU309" s="2">
        <v>43504</v>
      </c>
      <c r="AV309" s="2">
        <v>44328</v>
      </c>
      <c r="AW309" s="2">
        <v>42628</v>
      </c>
      <c r="AX309" s="2">
        <v>41629</v>
      </c>
      <c r="AY309" s="2">
        <v>40181</v>
      </c>
      <c r="AZ309" s="2">
        <v>40056</v>
      </c>
      <c r="BA309" s="2">
        <v>39853</v>
      </c>
      <c r="BB309" s="2">
        <v>40204</v>
      </c>
      <c r="BC309" s="2">
        <v>39580</v>
      </c>
      <c r="BD309" s="2">
        <v>38330</v>
      </c>
      <c r="BE309" s="2">
        <v>36586</v>
      </c>
      <c r="BF309" s="2">
        <v>36051</v>
      </c>
      <c r="BG309" s="2">
        <v>35084</v>
      </c>
      <c r="BH309" s="2">
        <v>36068</v>
      </c>
      <c r="BI309" s="2">
        <v>37351</v>
      </c>
      <c r="BJ309" s="2">
        <v>38299</v>
      </c>
      <c r="BK309" s="2">
        <v>38577</v>
      </c>
      <c r="BL309" s="2">
        <v>39289</v>
      </c>
      <c r="BM309" s="2">
        <v>38889</v>
      </c>
      <c r="BN309" s="2">
        <v>38585</v>
      </c>
      <c r="BO309" s="2">
        <v>38289</v>
      </c>
      <c r="BP309" s="2">
        <v>37567</v>
      </c>
      <c r="BQ309" s="2">
        <v>37158</v>
      </c>
      <c r="BR309" s="2">
        <v>37711</v>
      </c>
      <c r="BS309" s="2">
        <v>37985</v>
      </c>
      <c r="BT309" s="2">
        <v>38742</v>
      </c>
      <c r="BU309" s="2">
        <v>38914</v>
      </c>
      <c r="BV309" s="2">
        <v>40114</v>
      </c>
      <c r="BW309" s="2">
        <v>40372</v>
      </c>
      <c r="BX309" s="2">
        <v>40358</v>
      </c>
      <c r="BY309" s="2">
        <v>39780</v>
      </c>
      <c r="BZ309" s="2">
        <v>38122</v>
      </c>
      <c r="CA309" s="2">
        <v>38178</v>
      </c>
      <c r="CB309" s="2">
        <v>38222</v>
      </c>
      <c r="CC309" s="2">
        <v>38350</v>
      </c>
      <c r="CD309" s="2">
        <v>37616</v>
      </c>
    </row>
    <row r="310" spans="1:82" x14ac:dyDescent="0.25">
      <c r="A310" s="2" t="str">
        <f>"73 jaar"</f>
        <v>73 jaar</v>
      </c>
      <c r="B310" s="2">
        <v>15260</v>
      </c>
      <c r="C310" s="2">
        <v>15128</v>
      </c>
      <c r="D310" s="2">
        <v>21338</v>
      </c>
      <c r="E310" s="2">
        <v>27594</v>
      </c>
      <c r="F310" s="2">
        <v>27738</v>
      </c>
      <c r="G310" s="2">
        <v>27448</v>
      </c>
      <c r="H310" s="2">
        <v>28575</v>
      </c>
      <c r="I310" s="2">
        <v>28452</v>
      </c>
      <c r="J310" s="2">
        <v>28739</v>
      </c>
      <c r="K310" s="2">
        <v>28846</v>
      </c>
      <c r="L310" s="2">
        <v>28158</v>
      </c>
      <c r="M310" s="2">
        <v>28959</v>
      </c>
      <c r="N310" s="2">
        <v>29418</v>
      </c>
      <c r="O310" s="2">
        <v>31400</v>
      </c>
      <c r="P310" s="2">
        <v>31303</v>
      </c>
      <c r="Q310" s="2">
        <v>31260</v>
      </c>
      <c r="R310" s="2">
        <v>30008</v>
      </c>
      <c r="S310" s="2">
        <v>30028</v>
      </c>
      <c r="T310" s="2">
        <v>29334</v>
      </c>
      <c r="U310" s="2">
        <v>29311</v>
      </c>
      <c r="V310" s="2">
        <v>29806</v>
      </c>
      <c r="W310" s="2">
        <v>30779</v>
      </c>
      <c r="X310" s="2">
        <v>30028</v>
      </c>
      <c r="Y310" s="2">
        <v>27089</v>
      </c>
      <c r="Z310" s="2">
        <v>24267</v>
      </c>
      <c r="AA310" s="2">
        <v>26401</v>
      </c>
      <c r="AB310" s="2">
        <v>29958</v>
      </c>
      <c r="AC310" s="2">
        <v>31177</v>
      </c>
      <c r="AD310" s="2">
        <v>31329</v>
      </c>
      <c r="AE310" s="2">
        <v>34680</v>
      </c>
      <c r="AF310" s="2">
        <v>34172</v>
      </c>
      <c r="AG310" s="2">
        <v>34673</v>
      </c>
      <c r="AH310" s="2">
        <v>34248</v>
      </c>
      <c r="AI310" s="2">
        <v>34503</v>
      </c>
      <c r="AJ310" s="2">
        <v>34445</v>
      </c>
      <c r="AK310" s="2">
        <v>35860</v>
      </c>
      <c r="AL310" s="2">
        <v>36197</v>
      </c>
      <c r="AM310" s="2">
        <v>37514</v>
      </c>
      <c r="AN310" s="2">
        <v>38502</v>
      </c>
      <c r="AO310" s="2">
        <v>39087</v>
      </c>
      <c r="AP310" s="2">
        <v>39653</v>
      </c>
      <c r="AQ310" s="2">
        <v>40402</v>
      </c>
      <c r="AR310" s="2">
        <v>41691</v>
      </c>
      <c r="AS310" s="2">
        <v>41401</v>
      </c>
      <c r="AT310" s="2">
        <v>42417</v>
      </c>
      <c r="AU310" s="2">
        <v>42412</v>
      </c>
      <c r="AV310" s="2">
        <v>43115</v>
      </c>
      <c r="AW310" s="2">
        <v>43939</v>
      </c>
      <c r="AX310" s="2">
        <v>42259</v>
      </c>
      <c r="AY310" s="2">
        <v>41280</v>
      </c>
      <c r="AZ310" s="2">
        <v>39844</v>
      </c>
      <c r="BA310" s="2">
        <v>39728</v>
      </c>
      <c r="BB310" s="2">
        <v>39533</v>
      </c>
      <c r="BC310" s="2">
        <v>39890</v>
      </c>
      <c r="BD310" s="2">
        <v>39277</v>
      </c>
      <c r="BE310" s="2">
        <v>38041</v>
      </c>
      <c r="BF310" s="2">
        <v>36313</v>
      </c>
      <c r="BG310" s="2">
        <v>35786</v>
      </c>
      <c r="BH310" s="2">
        <v>34832</v>
      </c>
      <c r="BI310" s="2">
        <v>35806</v>
      </c>
      <c r="BJ310" s="2">
        <v>37092</v>
      </c>
      <c r="BK310" s="2">
        <v>38031</v>
      </c>
      <c r="BL310" s="2">
        <v>38316</v>
      </c>
      <c r="BM310" s="2">
        <v>39023</v>
      </c>
      <c r="BN310" s="2">
        <v>38628</v>
      </c>
      <c r="BO310" s="2">
        <v>38335</v>
      </c>
      <c r="BP310" s="2">
        <v>38049</v>
      </c>
      <c r="BQ310" s="2">
        <v>37332</v>
      </c>
      <c r="BR310" s="2">
        <v>36933</v>
      </c>
      <c r="BS310" s="2">
        <v>37482</v>
      </c>
      <c r="BT310" s="2">
        <v>37760</v>
      </c>
      <c r="BU310" s="2">
        <v>38516</v>
      </c>
      <c r="BV310" s="2">
        <v>38688</v>
      </c>
      <c r="BW310" s="2">
        <v>39884</v>
      </c>
      <c r="BX310" s="2">
        <v>40148</v>
      </c>
      <c r="BY310" s="2">
        <v>40141</v>
      </c>
      <c r="BZ310" s="2">
        <v>39568</v>
      </c>
      <c r="CA310" s="2">
        <v>37922</v>
      </c>
      <c r="CB310" s="2">
        <v>37976</v>
      </c>
      <c r="CC310" s="2">
        <v>38026</v>
      </c>
      <c r="CD310" s="2">
        <v>38157</v>
      </c>
    </row>
    <row r="311" spans="1:82" x14ac:dyDescent="0.25">
      <c r="A311" s="2" t="str">
        <f>"74 jaar"</f>
        <v>74 jaar</v>
      </c>
      <c r="B311" s="2">
        <v>17008</v>
      </c>
      <c r="C311" s="2">
        <v>14847</v>
      </c>
      <c r="D311" s="2">
        <v>14769</v>
      </c>
      <c r="E311" s="2">
        <v>20791</v>
      </c>
      <c r="F311" s="2">
        <v>26941</v>
      </c>
      <c r="G311" s="2">
        <v>27117</v>
      </c>
      <c r="H311" s="2">
        <v>26822</v>
      </c>
      <c r="I311" s="2">
        <v>27981</v>
      </c>
      <c r="J311" s="2">
        <v>27871</v>
      </c>
      <c r="K311" s="2">
        <v>28112</v>
      </c>
      <c r="L311" s="2">
        <v>28263</v>
      </c>
      <c r="M311" s="2">
        <v>27603</v>
      </c>
      <c r="N311" s="2">
        <v>28443</v>
      </c>
      <c r="O311" s="2">
        <v>28860</v>
      </c>
      <c r="P311" s="2">
        <v>30852</v>
      </c>
      <c r="Q311" s="2">
        <v>30737</v>
      </c>
      <c r="R311" s="2">
        <v>30722</v>
      </c>
      <c r="S311" s="2">
        <v>29511</v>
      </c>
      <c r="T311" s="2">
        <v>29541</v>
      </c>
      <c r="U311" s="2">
        <v>28899</v>
      </c>
      <c r="V311" s="2">
        <v>28844</v>
      </c>
      <c r="W311" s="2">
        <v>29374</v>
      </c>
      <c r="X311" s="2">
        <v>30256</v>
      </c>
      <c r="Y311" s="2">
        <v>29578</v>
      </c>
      <c r="Z311" s="2">
        <v>26683</v>
      </c>
      <c r="AA311" s="2">
        <v>23867</v>
      </c>
      <c r="AB311" s="2">
        <v>26031</v>
      </c>
      <c r="AC311" s="2">
        <v>29531</v>
      </c>
      <c r="AD311" s="2">
        <v>30730</v>
      </c>
      <c r="AE311" s="2">
        <v>30891</v>
      </c>
      <c r="AF311" s="2">
        <v>34204</v>
      </c>
      <c r="AG311" s="2">
        <v>33707</v>
      </c>
      <c r="AH311" s="2">
        <v>34215</v>
      </c>
      <c r="AI311" s="2">
        <v>33804</v>
      </c>
      <c r="AJ311" s="2">
        <v>34066</v>
      </c>
      <c r="AK311" s="2">
        <v>34019</v>
      </c>
      <c r="AL311" s="2">
        <v>35428</v>
      </c>
      <c r="AM311" s="2">
        <v>35768</v>
      </c>
      <c r="AN311" s="2">
        <v>37081</v>
      </c>
      <c r="AO311" s="2">
        <v>38067</v>
      </c>
      <c r="AP311" s="2">
        <v>38661</v>
      </c>
      <c r="AQ311" s="2">
        <v>39224</v>
      </c>
      <c r="AR311" s="2">
        <v>39980</v>
      </c>
      <c r="AS311" s="2">
        <v>41260</v>
      </c>
      <c r="AT311" s="2">
        <v>40983</v>
      </c>
      <c r="AU311" s="2">
        <v>41999</v>
      </c>
      <c r="AV311" s="2">
        <v>42000</v>
      </c>
      <c r="AW311" s="2">
        <v>42706</v>
      </c>
      <c r="AX311" s="2">
        <v>43531</v>
      </c>
      <c r="AY311" s="2">
        <v>41873</v>
      </c>
      <c r="AZ311" s="2">
        <v>40913</v>
      </c>
      <c r="BA311" s="2">
        <v>39492</v>
      </c>
      <c r="BB311" s="2">
        <v>39384</v>
      </c>
      <c r="BC311" s="2">
        <v>39194</v>
      </c>
      <c r="BD311" s="2">
        <v>39553</v>
      </c>
      <c r="BE311" s="2">
        <v>38951</v>
      </c>
      <c r="BF311" s="2">
        <v>37728</v>
      </c>
      <c r="BG311" s="2">
        <v>36022</v>
      </c>
      <c r="BH311" s="2">
        <v>35501</v>
      </c>
      <c r="BI311" s="2">
        <v>34557</v>
      </c>
      <c r="BJ311" s="2">
        <v>35528</v>
      </c>
      <c r="BK311" s="2">
        <v>36814</v>
      </c>
      <c r="BL311" s="2">
        <v>37747</v>
      </c>
      <c r="BM311" s="2">
        <v>38037</v>
      </c>
      <c r="BN311" s="2">
        <v>38746</v>
      </c>
      <c r="BO311" s="2">
        <v>38354</v>
      </c>
      <c r="BP311" s="2">
        <v>38069</v>
      </c>
      <c r="BQ311" s="2">
        <v>37791</v>
      </c>
      <c r="BR311" s="2">
        <v>37084</v>
      </c>
      <c r="BS311" s="2">
        <v>36689</v>
      </c>
      <c r="BT311" s="2">
        <v>37237</v>
      </c>
      <c r="BU311" s="2">
        <v>37520</v>
      </c>
      <c r="BV311" s="2">
        <v>38274</v>
      </c>
      <c r="BW311" s="2">
        <v>38450</v>
      </c>
      <c r="BX311" s="2">
        <v>39643</v>
      </c>
      <c r="BY311" s="2">
        <v>39913</v>
      </c>
      <c r="BZ311" s="2">
        <v>39907</v>
      </c>
      <c r="CA311" s="2">
        <v>39344</v>
      </c>
      <c r="CB311" s="2">
        <v>37709</v>
      </c>
      <c r="CC311" s="2">
        <v>37763</v>
      </c>
      <c r="CD311" s="2">
        <v>37812</v>
      </c>
    </row>
    <row r="312" spans="1:82" x14ac:dyDescent="0.25">
      <c r="A312" s="2" t="str">
        <f>"75 jaar"</f>
        <v>75 jaar</v>
      </c>
      <c r="B312" s="2">
        <v>19979</v>
      </c>
      <c r="C312" s="2">
        <v>16533</v>
      </c>
      <c r="D312" s="2">
        <v>14444</v>
      </c>
      <c r="E312" s="2">
        <v>14362</v>
      </c>
      <c r="F312" s="2">
        <v>20199</v>
      </c>
      <c r="G312" s="2">
        <v>26204</v>
      </c>
      <c r="H312" s="2">
        <v>26427</v>
      </c>
      <c r="I312" s="2">
        <v>26147</v>
      </c>
      <c r="J312" s="2">
        <v>27334</v>
      </c>
      <c r="K312" s="2">
        <v>27193</v>
      </c>
      <c r="L312" s="2">
        <v>27471</v>
      </c>
      <c r="M312" s="2">
        <v>27615</v>
      </c>
      <c r="N312" s="2">
        <v>27018</v>
      </c>
      <c r="O312" s="2">
        <v>27800</v>
      </c>
      <c r="P312" s="2">
        <v>28307</v>
      </c>
      <c r="Q312" s="2">
        <v>30219</v>
      </c>
      <c r="R312" s="2">
        <v>30152</v>
      </c>
      <c r="S312" s="2">
        <v>30149</v>
      </c>
      <c r="T312" s="2">
        <v>28993</v>
      </c>
      <c r="U312" s="2">
        <v>29021</v>
      </c>
      <c r="V312" s="2">
        <v>28361</v>
      </c>
      <c r="W312" s="2">
        <v>28404</v>
      </c>
      <c r="X312" s="2">
        <v>28851</v>
      </c>
      <c r="Y312" s="2">
        <v>29726</v>
      </c>
      <c r="Z312" s="2">
        <v>29106</v>
      </c>
      <c r="AA312" s="2">
        <v>26243</v>
      </c>
      <c r="AB312" s="2">
        <v>23469</v>
      </c>
      <c r="AC312" s="2">
        <v>25626</v>
      </c>
      <c r="AD312" s="2">
        <v>29068</v>
      </c>
      <c r="AE312" s="2">
        <v>30259</v>
      </c>
      <c r="AF312" s="2">
        <v>30433</v>
      </c>
      <c r="AG312" s="2">
        <v>33707</v>
      </c>
      <c r="AH312" s="2">
        <v>33221</v>
      </c>
      <c r="AI312" s="2">
        <v>33736</v>
      </c>
      <c r="AJ312" s="2">
        <v>33339</v>
      </c>
      <c r="AK312" s="2">
        <v>33608</v>
      </c>
      <c r="AL312" s="2">
        <v>33579</v>
      </c>
      <c r="AM312" s="2">
        <v>34973</v>
      </c>
      <c r="AN312" s="2">
        <v>35322</v>
      </c>
      <c r="AO312" s="2">
        <v>36629</v>
      </c>
      <c r="AP312" s="2">
        <v>37618</v>
      </c>
      <c r="AQ312" s="2">
        <v>38210</v>
      </c>
      <c r="AR312" s="2">
        <v>38779</v>
      </c>
      <c r="AS312" s="2">
        <v>39534</v>
      </c>
      <c r="AT312" s="2">
        <v>40817</v>
      </c>
      <c r="AU312" s="2">
        <v>40548</v>
      </c>
      <c r="AV312" s="2">
        <v>41567</v>
      </c>
      <c r="AW312" s="2">
        <v>41578</v>
      </c>
      <c r="AX312" s="2">
        <v>42277</v>
      </c>
      <c r="AY312" s="2">
        <v>43110</v>
      </c>
      <c r="AZ312" s="2">
        <v>41469</v>
      </c>
      <c r="BA312" s="2">
        <v>40527</v>
      </c>
      <c r="BB312" s="2">
        <v>39125</v>
      </c>
      <c r="BC312" s="2">
        <v>39022</v>
      </c>
      <c r="BD312" s="2">
        <v>38845</v>
      </c>
      <c r="BE312" s="2">
        <v>39208</v>
      </c>
      <c r="BF312" s="2">
        <v>38613</v>
      </c>
      <c r="BG312" s="2">
        <v>37407</v>
      </c>
      <c r="BH312" s="2">
        <v>35721</v>
      </c>
      <c r="BI312" s="2">
        <v>35214</v>
      </c>
      <c r="BJ312" s="2">
        <v>34278</v>
      </c>
      <c r="BK312" s="2">
        <v>35245</v>
      </c>
      <c r="BL312" s="2">
        <v>36529</v>
      </c>
      <c r="BM312" s="2">
        <v>37461</v>
      </c>
      <c r="BN312" s="2">
        <v>37760</v>
      </c>
      <c r="BO312" s="2">
        <v>38467</v>
      </c>
      <c r="BP312" s="2">
        <v>38082</v>
      </c>
      <c r="BQ312" s="2">
        <v>37803</v>
      </c>
      <c r="BR312" s="2">
        <v>37531</v>
      </c>
      <c r="BS312" s="2">
        <v>36832</v>
      </c>
      <c r="BT312" s="2">
        <v>36444</v>
      </c>
      <c r="BU312" s="2">
        <v>36994</v>
      </c>
      <c r="BV312" s="2">
        <v>37281</v>
      </c>
      <c r="BW312" s="2">
        <v>38032</v>
      </c>
      <c r="BX312" s="2">
        <v>38210</v>
      </c>
      <c r="BY312" s="2">
        <v>39403</v>
      </c>
      <c r="BZ312" s="2">
        <v>39677</v>
      </c>
      <c r="CA312" s="2">
        <v>39676</v>
      </c>
      <c r="CB312" s="2">
        <v>39119</v>
      </c>
      <c r="CC312" s="2">
        <v>37496</v>
      </c>
      <c r="CD312" s="2">
        <v>37556</v>
      </c>
    </row>
    <row r="313" spans="1:82" x14ac:dyDescent="0.25">
      <c r="A313" s="2" t="str">
        <f>"76 jaar"</f>
        <v>76 jaar</v>
      </c>
      <c r="B313" s="2">
        <v>22613</v>
      </c>
      <c r="C313" s="2">
        <v>19356</v>
      </c>
      <c r="D313" s="2">
        <v>15969</v>
      </c>
      <c r="E313" s="2">
        <v>14001</v>
      </c>
      <c r="F313" s="2">
        <v>13890</v>
      </c>
      <c r="G313" s="2">
        <v>19572</v>
      </c>
      <c r="H313" s="2">
        <v>25458</v>
      </c>
      <c r="I313" s="2">
        <v>25653</v>
      </c>
      <c r="J313" s="2">
        <v>25413</v>
      </c>
      <c r="K313" s="2">
        <v>26565</v>
      </c>
      <c r="L313" s="2">
        <v>26425</v>
      </c>
      <c r="M313" s="2">
        <v>26777</v>
      </c>
      <c r="N313" s="2">
        <v>26917</v>
      </c>
      <c r="O313" s="2">
        <v>26380</v>
      </c>
      <c r="P313" s="2">
        <v>27169</v>
      </c>
      <c r="Q313" s="2">
        <v>27672</v>
      </c>
      <c r="R313" s="2">
        <v>29551</v>
      </c>
      <c r="S313" s="2">
        <v>29536</v>
      </c>
      <c r="T313" s="2">
        <v>29506</v>
      </c>
      <c r="U313" s="2">
        <v>28398</v>
      </c>
      <c r="V313" s="2">
        <v>28458</v>
      </c>
      <c r="W313" s="2">
        <v>27836</v>
      </c>
      <c r="X313" s="2">
        <v>27864</v>
      </c>
      <c r="Y313" s="2">
        <v>28296</v>
      </c>
      <c r="Z313" s="2">
        <v>29184</v>
      </c>
      <c r="AA313" s="2">
        <v>28566</v>
      </c>
      <c r="AB313" s="2">
        <v>25763</v>
      </c>
      <c r="AC313" s="2">
        <v>23043</v>
      </c>
      <c r="AD313" s="2">
        <v>25179</v>
      </c>
      <c r="AE313" s="2">
        <v>28563</v>
      </c>
      <c r="AF313" s="2">
        <v>29746</v>
      </c>
      <c r="AG313" s="2">
        <v>29932</v>
      </c>
      <c r="AH313" s="2">
        <v>33158</v>
      </c>
      <c r="AI313" s="2">
        <v>32694</v>
      </c>
      <c r="AJ313" s="2">
        <v>33212</v>
      </c>
      <c r="AK313" s="2">
        <v>32838</v>
      </c>
      <c r="AL313" s="2">
        <v>33113</v>
      </c>
      <c r="AM313" s="2">
        <v>33099</v>
      </c>
      <c r="AN313" s="2">
        <v>34482</v>
      </c>
      <c r="AO313" s="2">
        <v>34833</v>
      </c>
      <c r="AP313" s="2">
        <v>36137</v>
      </c>
      <c r="AQ313" s="2">
        <v>37125</v>
      </c>
      <c r="AR313" s="2">
        <v>37720</v>
      </c>
      <c r="AS313" s="2">
        <v>38297</v>
      </c>
      <c r="AT313" s="2">
        <v>39050</v>
      </c>
      <c r="AU313" s="2">
        <v>40324</v>
      </c>
      <c r="AV313" s="2">
        <v>40071</v>
      </c>
      <c r="AW313" s="2">
        <v>41091</v>
      </c>
      <c r="AX313" s="2">
        <v>41113</v>
      </c>
      <c r="AY313" s="2">
        <v>41810</v>
      </c>
      <c r="AZ313" s="2">
        <v>42647</v>
      </c>
      <c r="BA313" s="2">
        <v>41036</v>
      </c>
      <c r="BB313" s="2">
        <v>40107</v>
      </c>
      <c r="BC313" s="2">
        <v>38731</v>
      </c>
      <c r="BD313" s="2">
        <v>38631</v>
      </c>
      <c r="BE313" s="2">
        <v>38464</v>
      </c>
      <c r="BF313" s="2">
        <v>38835</v>
      </c>
      <c r="BG313" s="2">
        <v>38244</v>
      </c>
      <c r="BH313" s="2">
        <v>37058</v>
      </c>
      <c r="BI313" s="2">
        <v>35392</v>
      </c>
      <c r="BJ313" s="2">
        <v>34897</v>
      </c>
      <c r="BK313" s="2">
        <v>33977</v>
      </c>
      <c r="BL313" s="2">
        <v>34944</v>
      </c>
      <c r="BM313" s="2">
        <v>36224</v>
      </c>
      <c r="BN313" s="2">
        <v>37154</v>
      </c>
      <c r="BO313" s="2">
        <v>37456</v>
      </c>
      <c r="BP313" s="2">
        <v>38162</v>
      </c>
      <c r="BQ313" s="2">
        <v>37783</v>
      </c>
      <c r="BR313" s="2">
        <v>37513</v>
      </c>
      <c r="BS313" s="2">
        <v>37251</v>
      </c>
      <c r="BT313" s="2">
        <v>36557</v>
      </c>
      <c r="BU313" s="2">
        <v>36181</v>
      </c>
      <c r="BV313" s="2">
        <v>36729</v>
      </c>
      <c r="BW313" s="2">
        <v>37018</v>
      </c>
      <c r="BX313" s="2">
        <v>37770</v>
      </c>
      <c r="BY313" s="2">
        <v>37954</v>
      </c>
      <c r="BZ313" s="2">
        <v>39142</v>
      </c>
      <c r="CA313" s="2">
        <v>39419</v>
      </c>
      <c r="CB313" s="2">
        <v>39423</v>
      </c>
      <c r="CC313" s="2">
        <v>38875</v>
      </c>
      <c r="CD313" s="2">
        <v>37262</v>
      </c>
    </row>
    <row r="314" spans="1:82" x14ac:dyDescent="0.25">
      <c r="A314" s="2" t="str">
        <f>"77 jaar"</f>
        <v>77 jaar</v>
      </c>
      <c r="B314" s="2">
        <v>22045</v>
      </c>
      <c r="C314" s="2">
        <v>21805</v>
      </c>
      <c r="D314" s="2">
        <v>18686</v>
      </c>
      <c r="E314" s="2">
        <v>15443</v>
      </c>
      <c r="F314" s="2">
        <v>13519</v>
      </c>
      <c r="G314" s="2">
        <v>13429</v>
      </c>
      <c r="H314" s="2">
        <v>18917</v>
      </c>
      <c r="I314" s="2">
        <v>24654</v>
      </c>
      <c r="J314" s="2">
        <v>24857</v>
      </c>
      <c r="K314" s="2">
        <v>24668</v>
      </c>
      <c r="L314" s="2">
        <v>25821</v>
      </c>
      <c r="M314" s="2">
        <v>25659</v>
      </c>
      <c r="N314" s="2">
        <v>25988</v>
      </c>
      <c r="O314" s="2">
        <v>26167</v>
      </c>
      <c r="P314" s="2">
        <v>25659</v>
      </c>
      <c r="Q314" s="2">
        <v>26469</v>
      </c>
      <c r="R314" s="2">
        <v>26972</v>
      </c>
      <c r="S314" s="2">
        <v>28860</v>
      </c>
      <c r="T314" s="2">
        <v>28823</v>
      </c>
      <c r="U314" s="2">
        <v>28848</v>
      </c>
      <c r="V314" s="2">
        <v>27728</v>
      </c>
      <c r="W314" s="2">
        <v>27831</v>
      </c>
      <c r="X314" s="2">
        <v>27230</v>
      </c>
      <c r="Y314" s="2">
        <v>27226</v>
      </c>
      <c r="Z314" s="2">
        <v>27769</v>
      </c>
      <c r="AA314" s="2">
        <v>28598</v>
      </c>
      <c r="AB314" s="2">
        <v>27983</v>
      </c>
      <c r="AC314" s="2">
        <v>25210</v>
      </c>
      <c r="AD314" s="2">
        <v>22604</v>
      </c>
      <c r="AE314" s="2">
        <v>24698</v>
      </c>
      <c r="AF314" s="2">
        <v>28044</v>
      </c>
      <c r="AG314" s="2">
        <v>29207</v>
      </c>
      <c r="AH314" s="2">
        <v>29415</v>
      </c>
      <c r="AI314" s="2">
        <v>32593</v>
      </c>
      <c r="AJ314" s="2">
        <v>32153</v>
      </c>
      <c r="AK314" s="2">
        <v>32674</v>
      </c>
      <c r="AL314" s="2">
        <v>32319</v>
      </c>
      <c r="AM314" s="2">
        <v>32604</v>
      </c>
      <c r="AN314" s="2">
        <v>32606</v>
      </c>
      <c r="AO314" s="2">
        <v>33980</v>
      </c>
      <c r="AP314" s="2">
        <v>34335</v>
      </c>
      <c r="AQ314" s="2">
        <v>35637</v>
      </c>
      <c r="AR314" s="2">
        <v>36618</v>
      </c>
      <c r="AS314" s="2">
        <v>37219</v>
      </c>
      <c r="AT314" s="2">
        <v>37804</v>
      </c>
      <c r="AU314" s="2">
        <v>38556</v>
      </c>
      <c r="AV314" s="2">
        <v>39829</v>
      </c>
      <c r="AW314" s="2">
        <v>39589</v>
      </c>
      <c r="AX314" s="2">
        <v>40609</v>
      </c>
      <c r="AY314" s="2">
        <v>40641</v>
      </c>
      <c r="AZ314" s="2">
        <v>41336</v>
      </c>
      <c r="BA314" s="2">
        <v>42178</v>
      </c>
      <c r="BB314" s="2">
        <v>40598</v>
      </c>
      <c r="BC314" s="2">
        <v>39691</v>
      </c>
      <c r="BD314" s="2">
        <v>38334</v>
      </c>
      <c r="BE314" s="2">
        <v>38243</v>
      </c>
      <c r="BF314" s="2">
        <v>38085</v>
      </c>
      <c r="BG314" s="2">
        <v>38465</v>
      </c>
      <c r="BH314" s="2">
        <v>37884</v>
      </c>
      <c r="BI314" s="2">
        <v>36714</v>
      </c>
      <c r="BJ314" s="2">
        <v>35069</v>
      </c>
      <c r="BK314" s="2">
        <v>34587</v>
      </c>
      <c r="BL314" s="2">
        <v>33679</v>
      </c>
      <c r="BM314" s="2">
        <v>34645</v>
      </c>
      <c r="BN314" s="2">
        <v>35919</v>
      </c>
      <c r="BO314" s="2">
        <v>36852</v>
      </c>
      <c r="BP314" s="2">
        <v>37155</v>
      </c>
      <c r="BQ314" s="2">
        <v>37860</v>
      </c>
      <c r="BR314" s="2">
        <v>37491</v>
      </c>
      <c r="BS314" s="2">
        <v>37229</v>
      </c>
      <c r="BT314" s="2">
        <v>36974</v>
      </c>
      <c r="BU314" s="2">
        <v>36295</v>
      </c>
      <c r="BV314" s="2">
        <v>35921</v>
      </c>
      <c r="BW314" s="2">
        <v>36476</v>
      </c>
      <c r="BX314" s="2">
        <v>36765</v>
      </c>
      <c r="BY314" s="2">
        <v>37519</v>
      </c>
      <c r="BZ314" s="2">
        <v>37703</v>
      </c>
      <c r="CA314" s="2">
        <v>38893</v>
      </c>
      <c r="CB314" s="2">
        <v>39175</v>
      </c>
      <c r="CC314" s="2">
        <v>39181</v>
      </c>
      <c r="CD314" s="2">
        <v>38649</v>
      </c>
    </row>
    <row r="315" spans="1:82" x14ac:dyDescent="0.25">
      <c r="A315" s="2" t="str">
        <f>"78 jaar"</f>
        <v>78 jaar</v>
      </c>
      <c r="B315" s="2">
        <v>21004</v>
      </c>
      <c r="C315" s="2">
        <v>21191</v>
      </c>
      <c r="D315" s="2">
        <v>20917</v>
      </c>
      <c r="E315" s="2">
        <v>17930</v>
      </c>
      <c r="F315" s="2">
        <v>14849</v>
      </c>
      <c r="G315" s="2">
        <v>12953</v>
      </c>
      <c r="H315" s="2">
        <v>12942</v>
      </c>
      <c r="I315" s="2">
        <v>18243</v>
      </c>
      <c r="J315" s="2">
        <v>23710</v>
      </c>
      <c r="K315" s="2">
        <v>24007</v>
      </c>
      <c r="L315" s="2">
        <v>23827</v>
      </c>
      <c r="M315" s="2">
        <v>24947</v>
      </c>
      <c r="N315" s="2">
        <v>24790</v>
      </c>
      <c r="O315" s="2">
        <v>25121</v>
      </c>
      <c r="P315" s="2">
        <v>25326</v>
      </c>
      <c r="Q315" s="2">
        <v>24895</v>
      </c>
      <c r="R315" s="2">
        <v>25766</v>
      </c>
      <c r="S315" s="2">
        <v>26191</v>
      </c>
      <c r="T315" s="2">
        <v>28041</v>
      </c>
      <c r="U315" s="2">
        <v>28076</v>
      </c>
      <c r="V315" s="2">
        <v>28100</v>
      </c>
      <c r="W315" s="2">
        <v>27052</v>
      </c>
      <c r="X315" s="2">
        <v>27153</v>
      </c>
      <c r="Y315" s="2">
        <v>26549</v>
      </c>
      <c r="Z315" s="2">
        <v>26548</v>
      </c>
      <c r="AA315" s="2">
        <v>27098</v>
      </c>
      <c r="AB315" s="2">
        <v>27950</v>
      </c>
      <c r="AC315" s="2">
        <v>27386</v>
      </c>
      <c r="AD315" s="2">
        <v>24652</v>
      </c>
      <c r="AE315" s="2">
        <v>22120</v>
      </c>
      <c r="AF315" s="2">
        <v>24170</v>
      </c>
      <c r="AG315" s="2">
        <v>27468</v>
      </c>
      <c r="AH315" s="2">
        <v>28620</v>
      </c>
      <c r="AI315" s="2">
        <v>28832</v>
      </c>
      <c r="AJ315" s="2">
        <v>31956</v>
      </c>
      <c r="AK315" s="2">
        <v>31540</v>
      </c>
      <c r="AL315" s="2">
        <v>32066</v>
      </c>
      <c r="AM315" s="2">
        <v>31729</v>
      </c>
      <c r="AN315" s="2">
        <v>32023</v>
      </c>
      <c r="AO315" s="2">
        <v>32037</v>
      </c>
      <c r="AP315" s="2">
        <v>33410</v>
      </c>
      <c r="AQ315" s="2">
        <v>33775</v>
      </c>
      <c r="AR315" s="2">
        <v>35069</v>
      </c>
      <c r="AS315" s="2">
        <v>36043</v>
      </c>
      <c r="AT315" s="2">
        <v>36651</v>
      </c>
      <c r="AU315" s="2">
        <v>37240</v>
      </c>
      <c r="AV315" s="2">
        <v>37995</v>
      </c>
      <c r="AW315" s="2">
        <v>39261</v>
      </c>
      <c r="AX315" s="2">
        <v>39033</v>
      </c>
      <c r="AY315" s="2">
        <v>40054</v>
      </c>
      <c r="AZ315" s="2">
        <v>40097</v>
      </c>
      <c r="BA315" s="2">
        <v>40797</v>
      </c>
      <c r="BB315" s="2">
        <v>41641</v>
      </c>
      <c r="BC315" s="2">
        <v>40089</v>
      </c>
      <c r="BD315" s="2">
        <v>39205</v>
      </c>
      <c r="BE315" s="2">
        <v>37872</v>
      </c>
      <c r="BF315" s="2">
        <v>37792</v>
      </c>
      <c r="BG315" s="2">
        <v>37643</v>
      </c>
      <c r="BH315" s="2">
        <v>38035</v>
      </c>
      <c r="BI315" s="2">
        <v>37463</v>
      </c>
      <c r="BJ315" s="2">
        <v>36317</v>
      </c>
      <c r="BK315" s="2">
        <v>34693</v>
      </c>
      <c r="BL315" s="2">
        <v>34220</v>
      </c>
      <c r="BM315" s="2">
        <v>33331</v>
      </c>
      <c r="BN315" s="2">
        <v>34297</v>
      </c>
      <c r="BO315" s="2">
        <v>35563</v>
      </c>
      <c r="BP315" s="2">
        <v>36499</v>
      </c>
      <c r="BQ315" s="2">
        <v>36804</v>
      </c>
      <c r="BR315" s="2">
        <v>37513</v>
      </c>
      <c r="BS315" s="2">
        <v>37151</v>
      </c>
      <c r="BT315" s="2">
        <v>36903</v>
      </c>
      <c r="BU315" s="2">
        <v>36649</v>
      </c>
      <c r="BV315" s="2">
        <v>35985</v>
      </c>
      <c r="BW315" s="2">
        <v>35620</v>
      </c>
      <c r="BX315" s="2">
        <v>36177</v>
      </c>
      <c r="BY315" s="2">
        <v>36466</v>
      </c>
      <c r="BZ315" s="2">
        <v>37226</v>
      </c>
      <c r="CA315" s="2">
        <v>37411</v>
      </c>
      <c r="CB315" s="2">
        <v>38600</v>
      </c>
      <c r="CC315" s="2">
        <v>38880</v>
      </c>
      <c r="CD315" s="2">
        <v>38898</v>
      </c>
    </row>
    <row r="316" spans="1:82" x14ac:dyDescent="0.25">
      <c r="A316" s="2" t="str">
        <f>"79 jaar"</f>
        <v>79 jaar</v>
      </c>
      <c r="B316" s="2">
        <v>19047</v>
      </c>
      <c r="C316" s="2">
        <v>20011</v>
      </c>
      <c r="D316" s="2">
        <v>20212</v>
      </c>
      <c r="E316" s="2">
        <v>19968</v>
      </c>
      <c r="F316" s="2">
        <v>17197</v>
      </c>
      <c r="G316" s="2">
        <v>14154</v>
      </c>
      <c r="H316" s="2">
        <v>12447</v>
      </c>
      <c r="I316" s="2">
        <v>12391</v>
      </c>
      <c r="J316" s="2">
        <v>17498</v>
      </c>
      <c r="K316" s="2">
        <v>22726</v>
      </c>
      <c r="L316" s="2">
        <v>23087</v>
      </c>
      <c r="M316" s="2">
        <v>22958</v>
      </c>
      <c r="N316" s="2">
        <v>24062</v>
      </c>
      <c r="O316" s="2">
        <v>23821</v>
      </c>
      <c r="P316" s="2">
        <v>24224</v>
      </c>
      <c r="Q316" s="2">
        <v>24427</v>
      </c>
      <c r="R316" s="2">
        <v>24038</v>
      </c>
      <c r="S316" s="2">
        <v>24973</v>
      </c>
      <c r="T316" s="2">
        <v>25395</v>
      </c>
      <c r="U316" s="2">
        <v>27210</v>
      </c>
      <c r="V316" s="2">
        <v>27277</v>
      </c>
      <c r="W316" s="2">
        <v>27316</v>
      </c>
      <c r="X316" s="2">
        <v>26281</v>
      </c>
      <c r="Y316" s="2">
        <v>26403</v>
      </c>
      <c r="Z316" s="2">
        <v>25857</v>
      </c>
      <c r="AA316" s="2">
        <v>25816</v>
      </c>
      <c r="AB316" s="2">
        <v>26397</v>
      </c>
      <c r="AC316" s="2">
        <v>27214</v>
      </c>
      <c r="AD316" s="2">
        <v>26686</v>
      </c>
      <c r="AE316" s="2">
        <v>24032</v>
      </c>
      <c r="AF316" s="2">
        <v>21577</v>
      </c>
      <c r="AG316" s="2">
        <v>23586</v>
      </c>
      <c r="AH316" s="2">
        <v>26828</v>
      </c>
      <c r="AI316" s="2">
        <v>27958</v>
      </c>
      <c r="AJ316" s="2">
        <v>28189</v>
      </c>
      <c r="AK316" s="2">
        <v>31258</v>
      </c>
      <c r="AL316" s="2">
        <v>30868</v>
      </c>
      <c r="AM316" s="2">
        <v>31397</v>
      </c>
      <c r="AN316" s="2">
        <v>31080</v>
      </c>
      <c r="AO316" s="2">
        <v>31382</v>
      </c>
      <c r="AP316" s="2">
        <v>31410</v>
      </c>
      <c r="AQ316" s="2">
        <v>32777</v>
      </c>
      <c r="AR316" s="2">
        <v>33149</v>
      </c>
      <c r="AS316" s="2">
        <v>34430</v>
      </c>
      <c r="AT316" s="2">
        <v>35408</v>
      </c>
      <c r="AU316" s="2">
        <v>36018</v>
      </c>
      <c r="AV316" s="2">
        <v>36613</v>
      </c>
      <c r="AW316" s="2">
        <v>37370</v>
      </c>
      <c r="AX316" s="2">
        <v>38624</v>
      </c>
      <c r="AY316" s="2">
        <v>38417</v>
      </c>
      <c r="AZ316" s="2">
        <v>39440</v>
      </c>
      <c r="BA316" s="2">
        <v>39496</v>
      </c>
      <c r="BB316" s="2">
        <v>40194</v>
      </c>
      <c r="BC316" s="2">
        <v>41041</v>
      </c>
      <c r="BD316" s="2">
        <v>39524</v>
      </c>
      <c r="BE316" s="2">
        <v>38669</v>
      </c>
      <c r="BF316" s="2">
        <v>37368</v>
      </c>
      <c r="BG316" s="2">
        <v>37293</v>
      </c>
      <c r="BH316" s="2">
        <v>37153</v>
      </c>
      <c r="BI316" s="2">
        <v>37555</v>
      </c>
      <c r="BJ316" s="2">
        <v>36998</v>
      </c>
      <c r="BK316" s="2">
        <v>35875</v>
      </c>
      <c r="BL316" s="2">
        <v>34282</v>
      </c>
      <c r="BM316" s="2">
        <v>33822</v>
      </c>
      <c r="BN316" s="2">
        <v>32948</v>
      </c>
      <c r="BO316" s="2">
        <v>33913</v>
      </c>
      <c r="BP316" s="2">
        <v>35172</v>
      </c>
      <c r="BQ316" s="2">
        <v>36112</v>
      </c>
      <c r="BR316" s="2">
        <v>36418</v>
      </c>
      <c r="BS316" s="2">
        <v>37127</v>
      </c>
      <c r="BT316" s="2">
        <v>36775</v>
      </c>
      <c r="BU316" s="2">
        <v>36542</v>
      </c>
      <c r="BV316" s="2">
        <v>36298</v>
      </c>
      <c r="BW316" s="2">
        <v>35648</v>
      </c>
      <c r="BX316" s="2">
        <v>35293</v>
      </c>
      <c r="BY316" s="2">
        <v>35850</v>
      </c>
      <c r="BZ316" s="2">
        <v>36140</v>
      </c>
      <c r="CA316" s="2">
        <v>36900</v>
      </c>
      <c r="CB316" s="2">
        <v>37090</v>
      </c>
      <c r="CC316" s="2">
        <v>38273</v>
      </c>
      <c r="CD316" s="2">
        <v>38561</v>
      </c>
    </row>
    <row r="317" spans="1:82" x14ac:dyDescent="0.25">
      <c r="A317" s="2" t="str">
        <f>"80 jaar"</f>
        <v>80 jaar</v>
      </c>
      <c r="B317" s="2">
        <v>18243</v>
      </c>
      <c r="C317" s="2">
        <v>18016</v>
      </c>
      <c r="D317" s="2">
        <v>19033</v>
      </c>
      <c r="E317" s="2">
        <v>19158</v>
      </c>
      <c r="F317" s="2">
        <v>19025</v>
      </c>
      <c r="G317" s="2">
        <v>16352</v>
      </c>
      <c r="H317" s="2">
        <v>13453</v>
      </c>
      <c r="I317" s="2">
        <v>11885</v>
      </c>
      <c r="J317" s="2">
        <v>11771</v>
      </c>
      <c r="K317" s="2">
        <v>16686</v>
      </c>
      <c r="L317" s="2">
        <v>21664</v>
      </c>
      <c r="M317" s="2">
        <v>22089</v>
      </c>
      <c r="N317" s="2">
        <v>21985</v>
      </c>
      <c r="O317" s="2">
        <v>23040</v>
      </c>
      <c r="P317" s="2">
        <v>22883</v>
      </c>
      <c r="Q317" s="2">
        <v>23252</v>
      </c>
      <c r="R317" s="2">
        <v>23449</v>
      </c>
      <c r="S317" s="2">
        <v>23159</v>
      </c>
      <c r="T317" s="2">
        <v>23995</v>
      </c>
      <c r="U317" s="2">
        <v>24499</v>
      </c>
      <c r="V317" s="2">
        <v>26242</v>
      </c>
      <c r="W317" s="2">
        <v>26345</v>
      </c>
      <c r="X317" s="2">
        <v>26394</v>
      </c>
      <c r="Y317" s="2">
        <v>25428</v>
      </c>
      <c r="Z317" s="2">
        <v>25575</v>
      </c>
      <c r="AA317" s="2">
        <v>25050</v>
      </c>
      <c r="AB317" s="2">
        <v>25061</v>
      </c>
      <c r="AC317" s="2">
        <v>25621</v>
      </c>
      <c r="AD317" s="2">
        <v>26417</v>
      </c>
      <c r="AE317" s="2">
        <v>25915</v>
      </c>
      <c r="AF317" s="2">
        <v>23351</v>
      </c>
      <c r="AG317" s="2">
        <v>20978</v>
      </c>
      <c r="AH317" s="2">
        <v>22944</v>
      </c>
      <c r="AI317" s="2">
        <v>26118</v>
      </c>
      <c r="AJ317" s="2">
        <v>27228</v>
      </c>
      <c r="AK317" s="2">
        <v>27475</v>
      </c>
      <c r="AL317" s="2">
        <v>30480</v>
      </c>
      <c r="AM317" s="2">
        <v>30114</v>
      </c>
      <c r="AN317" s="2">
        <v>30653</v>
      </c>
      <c r="AO317" s="2">
        <v>30359</v>
      </c>
      <c r="AP317" s="2">
        <v>30673</v>
      </c>
      <c r="AQ317" s="2">
        <v>30719</v>
      </c>
      <c r="AR317" s="2">
        <v>32072</v>
      </c>
      <c r="AS317" s="2">
        <v>32451</v>
      </c>
      <c r="AT317" s="2">
        <v>33723</v>
      </c>
      <c r="AU317" s="2">
        <v>34693</v>
      </c>
      <c r="AV317" s="2">
        <v>35314</v>
      </c>
      <c r="AW317" s="2">
        <v>35912</v>
      </c>
      <c r="AX317" s="2">
        <v>36666</v>
      </c>
      <c r="AY317" s="2">
        <v>37913</v>
      </c>
      <c r="AZ317" s="2">
        <v>37722</v>
      </c>
      <c r="BA317" s="2">
        <v>38747</v>
      </c>
      <c r="BB317" s="2">
        <v>38813</v>
      </c>
      <c r="BC317" s="2">
        <v>39516</v>
      </c>
      <c r="BD317" s="2">
        <v>40363</v>
      </c>
      <c r="BE317" s="2">
        <v>38881</v>
      </c>
      <c r="BF317" s="2">
        <v>38052</v>
      </c>
      <c r="BG317" s="2">
        <v>36783</v>
      </c>
      <c r="BH317" s="2">
        <v>36718</v>
      </c>
      <c r="BI317" s="2">
        <v>36598</v>
      </c>
      <c r="BJ317" s="2">
        <v>37002</v>
      </c>
      <c r="BK317" s="2">
        <v>36464</v>
      </c>
      <c r="BL317" s="2">
        <v>35376</v>
      </c>
      <c r="BM317" s="2">
        <v>33808</v>
      </c>
      <c r="BN317" s="2">
        <v>33362</v>
      </c>
      <c r="BO317" s="2">
        <v>32511</v>
      </c>
      <c r="BP317" s="2">
        <v>33473</v>
      </c>
      <c r="BQ317" s="2">
        <v>34724</v>
      </c>
      <c r="BR317" s="2">
        <v>35661</v>
      </c>
      <c r="BS317" s="2">
        <v>35968</v>
      </c>
      <c r="BT317" s="2">
        <v>36678</v>
      </c>
      <c r="BU317" s="2">
        <v>36344</v>
      </c>
      <c r="BV317" s="2">
        <v>36120</v>
      </c>
      <c r="BW317" s="2">
        <v>35888</v>
      </c>
      <c r="BX317" s="2">
        <v>35254</v>
      </c>
      <c r="BY317" s="2">
        <v>34911</v>
      </c>
      <c r="BZ317" s="2">
        <v>35466</v>
      </c>
      <c r="CA317" s="2">
        <v>35758</v>
      </c>
      <c r="CB317" s="2">
        <v>36515</v>
      </c>
      <c r="CC317" s="2">
        <v>36716</v>
      </c>
      <c r="CD317" s="2">
        <v>37895</v>
      </c>
    </row>
    <row r="318" spans="1:82" x14ac:dyDescent="0.25">
      <c r="A318" s="2" t="str">
        <f>"81 jaar"</f>
        <v>81 jaar</v>
      </c>
      <c r="B318" s="2">
        <v>16821</v>
      </c>
      <c r="C318" s="2">
        <v>17124</v>
      </c>
      <c r="D318" s="2">
        <v>17023</v>
      </c>
      <c r="E318" s="2">
        <v>17903</v>
      </c>
      <c r="F318" s="2">
        <v>18080</v>
      </c>
      <c r="G318" s="2">
        <v>18012</v>
      </c>
      <c r="H318" s="2">
        <v>15431</v>
      </c>
      <c r="I318" s="2">
        <v>12723</v>
      </c>
      <c r="J318" s="2">
        <v>11215</v>
      </c>
      <c r="K318" s="2">
        <v>11146</v>
      </c>
      <c r="L318" s="2">
        <v>15856</v>
      </c>
      <c r="M318" s="2">
        <v>20608</v>
      </c>
      <c r="N318" s="2">
        <v>21016</v>
      </c>
      <c r="O318" s="2">
        <v>20847</v>
      </c>
      <c r="P318" s="2">
        <v>22002</v>
      </c>
      <c r="Q318" s="2">
        <v>21815</v>
      </c>
      <c r="R318" s="2">
        <v>22279</v>
      </c>
      <c r="S318" s="2">
        <v>22484</v>
      </c>
      <c r="T318" s="2">
        <v>22181</v>
      </c>
      <c r="U318" s="2">
        <v>22963</v>
      </c>
      <c r="V318" s="2">
        <v>23490</v>
      </c>
      <c r="W318" s="2">
        <v>25139</v>
      </c>
      <c r="X318" s="2">
        <v>25304</v>
      </c>
      <c r="Y318" s="2">
        <v>25412</v>
      </c>
      <c r="Z318" s="2">
        <v>24508</v>
      </c>
      <c r="AA318" s="2">
        <v>24666</v>
      </c>
      <c r="AB318" s="2">
        <v>24131</v>
      </c>
      <c r="AC318" s="2">
        <v>24205</v>
      </c>
      <c r="AD318" s="2">
        <v>24744</v>
      </c>
      <c r="AE318" s="2">
        <v>25524</v>
      </c>
      <c r="AF318" s="2">
        <v>25057</v>
      </c>
      <c r="AG318" s="2">
        <v>22589</v>
      </c>
      <c r="AH318" s="2">
        <v>20310</v>
      </c>
      <c r="AI318" s="2">
        <v>22225</v>
      </c>
      <c r="AJ318" s="2">
        <v>25320</v>
      </c>
      <c r="AK318" s="2">
        <v>26416</v>
      </c>
      <c r="AL318" s="2">
        <v>26679</v>
      </c>
      <c r="AM318" s="2">
        <v>29609</v>
      </c>
      <c r="AN318" s="2">
        <v>29272</v>
      </c>
      <c r="AO318" s="2">
        <v>29815</v>
      </c>
      <c r="AP318" s="2">
        <v>29551</v>
      </c>
      <c r="AQ318" s="2">
        <v>29867</v>
      </c>
      <c r="AR318" s="2">
        <v>29934</v>
      </c>
      <c r="AS318" s="2">
        <v>31269</v>
      </c>
      <c r="AT318" s="2">
        <v>31652</v>
      </c>
      <c r="AU318" s="2">
        <v>32919</v>
      </c>
      <c r="AV318" s="2">
        <v>33878</v>
      </c>
      <c r="AW318" s="2">
        <v>34506</v>
      </c>
      <c r="AX318" s="2">
        <v>35105</v>
      </c>
      <c r="AY318" s="2">
        <v>35856</v>
      </c>
      <c r="AZ318" s="2">
        <v>37093</v>
      </c>
      <c r="BA318" s="2">
        <v>36925</v>
      </c>
      <c r="BB318" s="2">
        <v>37944</v>
      </c>
      <c r="BC318" s="2">
        <v>38026</v>
      </c>
      <c r="BD318" s="2">
        <v>38730</v>
      </c>
      <c r="BE318" s="2">
        <v>39579</v>
      </c>
      <c r="BF318" s="2">
        <v>38141</v>
      </c>
      <c r="BG318" s="2">
        <v>37343</v>
      </c>
      <c r="BH318" s="2">
        <v>36106</v>
      </c>
      <c r="BI318" s="2">
        <v>36054</v>
      </c>
      <c r="BJ318" s="2">
        <v>35951</v>
      </c>
      <c r="BK318" s="2">
        <v>36362</v>
      </c>
      <c r="BL318" s="2">
        <v>35846</v>
      </c>
      <c r="BM318" s="2">
        <v>34788</v>
      </c>
      <c r="BN318" s="2">
        <v>33256</v>
      </c>
      <c r="BO318" s="2">
        <v>32826</v>
      </c>
      <c r="BP318" s="2">
        <v>32000</v>
      </c>
      <c r="BQ318" s="2">
        <v>32955</v>
      </c>
      <c r="BR318" s="2">
        <v>34197</v>
      </c>
      <c r="BS318" s="2">
        <v>35134</v>
      </c>
      <c r="BT318" s="2">
        <v>35445</v>
      </c>
      <c r="BU318" s="2">
        <v>36155</v>
      </c>
      <c r="BV318" s="2">
        <v>35836</v>
      </c>
      <c r="BW318" s="2">
        <v>35627</v>
      </c>
      <c r="BX318" s="2">
        <v>35412</v>
      </c>
      <c r="BY318" s="2">
        <v>34792</v>
      </c>
      <c r="BZ318" s="2">
        <v>34462</v>
      </c>
      <c r="CA318" s="2">
        <v>35015</v>
      </c>
      <c r="CB318" s="2">
        <v>35311</v>
      </c>
      <c r="CC318" s="2">
        <v>36068</v>
      </c>
      <c r="CD318" s="2">
        <v>36277</v>
      </c>
    </row>
    <row r="319" spans="1:82" x14ac:dyDescent="0.25">
      <c r="A319" s="2" t="str">
        <f>"82 jaar"</f>
        <v>82 jaar</v>
      </c>
      <c r="B319" s="2">
        <v>15603</v>
      </c>
      <c r="C319" s="2">
        <v>15641</v>
      </c>
      <c r="D319" s="2">
        <v>15983</v>
      </c>
      <c r="E319" s="2">
        <v>15858</v>
      </c>
      <c r="F319" s="2">
        <v>16762</v>
      </c>
      <c r="G319" s="2">
        <v>16973</v>
      </c>
      <c r="H319" s="2">
        <v>16865</v>
      </c>
      <c r="I319" s="2">
        <v>14500</v>
      </c>
      <c r="J319" s="2">
        <v>11923</v>
      </c>
      <c r="K319" s="2">
        <v>10561</v>
      </c>
      <c r="L319" s="2">
        <v>10526</v>
      </c>
      <c r="M319" s="2">
        <v>14928</v>
      </c>
      <c r="N319" s="2">
        <v>19404</v>
      </c>
      <c r="O319" s="2">
        <v>19816</v>
      </c>
      <c r="P319" s="2">
        <v>19713</v>
      </c>
      <c r="Q319" s="2">
        <v>20837</v>
      </c>
      <c r="R319" s="2">
        <v>20681</v>
      </c>
      <c r="S319" s="2">
        <v>21232</v>
      </c>
      <c r="T319" s="2">
        <v>21350</v>
      </c>
      <c r="U319" s="2">
        <v>21213</v>
      </c>
      <c r="V319" s="2">
        <v>21912</v>
      </c>
      <c r="W319" s="2">
        <v>22463</v>
      </c>
      <c r="X319" s="2">
        <v>24006</v>
      </c>
      <c r="Y319" s="2">
        <v>24133</v>
      </c>
      <c r="Z319" s="2">
        <v>24366</v>
      </c>
      <c r="AA319" s="2">
        <v>23417</v>
      </c>
      <c r="AB319" s="2">
        <v>23711</v>
      </c>
      <c r="AC319" s="2">
        <v>23195</v>
      </c>
      <c r="AD319" s="2">
        <v>23245</v>
      </c>
      <c r="AE319" s="2">
        <v>23784</v>
      </c>
      <c r="AF319" s="2">
        <v>24552</v>
      </c>
      <c r="AG319" s="2">
        <v>24120</v>
      </c>
      <c r="AH319" s="2">
        <v>21756</v>
      </c>
      <c r="AI319" s="2">
        <v>19578</v>
      </c>
      <c r="AJ319" s="2">
        <v>21437</v>
      </c>
      <c r="AK319" s="2">
        <v>24445</v>
      </c>
      <c r="AL319" s="2">
        <v>25518</v>
      </c>
      <c r="AM319" s="2">
        <v>25797</v>
      </c>
      <c r="AN319" s="2">
        <v>28646</v>
      </c>
      <c r="AO319" s="2">
        <v>28334</v>
      </c>
      <c r="AP319" s="2">
        <v>28876</v>
      </c>
      <c r="AQ319" s="2">
        <v>28647</v>
      </c>
      <c r="AR319" s="2">
        <v>28971</v>
      </c>
      <c r="AS319" s="2">
        <v>29054</v>
      </c>
      <c r="AT319" s="2">
        <v>30373</v>
      </c>
      <c r="AU319" s="2">
        <v>30761</v>
      </c>
      <c r="AV319" s="2">
        <v>32010</v>
      </c>
      <c r="AW319" s="2">
        <v>32970</v>
      </c>
      <c r="AX319" s="2">
        <v>33599</v>
      </c>
      <c r="AY319" s="2">
        <v>34197</v>
      </c>
      <c r="AZ319" s="2">
        <v>34952</v>
      </c>
      <c r="BA319" s="2">
        <v>36173</v>
      </c>
      <c r="BB319" s="2">
        <v>36024</v>
      </c>
      <c r="BC319" s="2">
        <v>37035</v>
      </c>
      <c r="BD319" s="2">
        <v>37141</v>
      </c>
      <c r="BE319" s="2">
        <v>37847</v>
      </c>
      <c r="BF319" s="2">
        <v>38688</v>
      </c>
      <c r="BG319" s="2">
        <v>37301</v>
      </c>
      <c r="BH319" s="2">
        <v>36538</v>
      </c>
      <c r="BI319" s="2">
        <v>35342</v>
      </c>
      <c r="BJ319" s="2">
        <v>35305</v>
      </c>
      <c r="BK319" s="2">
        <v>35219</v>
      </c>
      <c r="BL319" s="2">
        <v>35640</v>
      </c>
      <c r="BM319" s="2">
        <v>35145</v>
      </c>
      <c r="BN319" s="2">
        <v>34123</v>
      </c>
      <c r="BO319" s="2">
        <v>32632</v>
      </c>
      <c r="BP319" s="2">
        <v>32219</v>
      </c>
      <c r="BQ319" s="2">
        <v>31424</v>
      </c>
      <c r="BR319" s="2">
        <v>32372</v>
      </c>
      <c r="BS319" s="2">
        <v>33603</v>
      </c>
      <c r="BT319" s="2">
        <v>34540</v>
      </c>
      <c r="BU319" s="2">
        <v>34855</v>
      </c>
      <c r="BV319" s="2">
        <v>35560</v>
      </c>
      <c r="BW319" s="2">
        <v>35261</v>
      </c>
      <c r="BX319" s="2">
        <v>35061</v>
      </c>
      <c r="BY319" s="2">
        <v>34864</v>
      </c>
      <c r="BZ319" s="2">
        <v>34266</v>
      </c>
      <c r="CA319" s="2">
        <v>33949</v>
      </c>
      <c r="CB319" s="2">
        <v>34503</v>
      </c>
      <c r="CC319" s="2">
        <v>34808</v>
      </c>
      <c r="CD319" s="2">
        <v>35560</v>
      </c>
    </row>
    <row r="320" spans="1:82" x14ac:dyDescent="0.25">
      <c r="A320" s="2" t="str">
        <f>"83 jaar"</f>
        <v>83 jaar</v>
      </c>
      <c r="B320" s="2">
        <v>14009</v>
      </c>
      <c r="C320" s="2">
        <v>14453</v>
      </c>
      <c r="D320" s="2">
        <v>14438</v>
      </c>
      <c r="E320" s="2">
        <v>14711</v>
      </c>
      <c r="F320" s="2">
        <v>14737</v>
      </c>
      <c r="G320" s="2">
        <v>15543</v>
      </c>
      <c r="H320" s="2">
        <v>15868</v>
      </c>
      <c r="I320" s="2">
        <v>15677</v>
      </c>
      <c r="J320" s="2">
        <v>13511</v>
      </c>
      <c r="K320" s="2">
        <v>11107</v>
      </c>
      <c r="L320" s="2">
        <v>9780</v>
      </c>
      <c r="M320" s="2">
        <v>9865</v>
      </c>
      <c r="N320" s="2">
        <v>13889</v>
      </c>
      <c r="O320" s="2">
        <v>18095</v>
      </c>
      <c r="P320" s="2">
        <v>18536</v>
      </c>
      <c r="Q320" s="2">
        <v>18537</v>
      </c>
      <c r="R320" s="2">
        <v>19621</v>
      </c>
      <c r="S320" s="2">
        <v>19498</v>
      </c>
      <c r="T320" s="2">
        <v>20010</v>
      </c>
      <c r="U320" s="2">
        <v>20126</v>
      </c>
      <c r="V320" s="2">
        <v>20054</v>
      </c>
      <c r="W320" s="2">
        <v>20788</v>
      </c>
      <c r="X320" s="2">
        <v>21321</v>
      </c>
      <c r="Y320" s="2">
        <v>22792</v>
      </c>
      <c r="Z320" s="2">
        <v>22996</v>
      </c>
      <c r="AA320" s="2">
        <v>23151</v>
      </c>
      <c r="AB320" s="2">
        <v>22306</v>
      </c>
      <c r="AC320" s="2">
        <v>22600</v>
      </c>
      <c r="AD320" s="2">
        <v>22108</v>
      </c>
      <c r="AE320" s="2">
        <v>22176</v>
      </c>
      <c r="AF320" s="2">
        <v>22714</v>
      </c>
      <c r="AG320" s="2">
        <v>23468</v>
      </c>
      <c r="AH320" s="2">
        <v>23082</v>
      </c>
      <c r="AI320" s="2">
        <v>20825</v>
      </c>
      <c r="AJ320" s="2">
        <v>18758</v>
      </c>
      <c r="AK320" s="2">
        <v>20557</v>
      </c>
      <c r="AL320" s="2">
        <v>23464</v>
      </c>
      <c r="AM320" s="2">
        <v>24510</v>
      </c>
      <c r="AN320" s="2">
        <v>24801</v>
      </c>
      <c r="AO320" s="2">
        <v>27557</v>
      </c>
      <c r="AP320" s="2">
        <v>27280</v>
      </c>
      <c r="AQ320" s="2">
        <v>27821</v>
      </c>
      <c r="AR320" s="2">
        <v>27620</v>
      </c>
      <c r="AS320" s="2">
        <v>27960</v>
      </c>
      <c r="AT320" s="2">
        <v>28062</v>
      </c>
      <c r="AU320" s="2">
        <v>29356</v>
      </c>
      <c r="AV320" s="2">
        <v>29745</v>
      </c>
      <c r="AW320" s="2">
        <v>30973</v>
      </c>
      <c r="AX320" s="2">
        <v>31924</v>
      </c>
      <c r="AY320" s="2">
        <v>32553</v>
      </c>
      <c r="AZ320" s="2">
        <v>33149</v>
      </c>
      <c r="BA320" s="2">
        <v>33906</v>
      </c>
      <c r="BB320" s="2">
        <v>35109</v>
      </c>
      <c r="BC320" s="2">
        <v>34982</v>
      </c>
      <c r="BD320" s="2">
        <v>35990</v>
      </c>
      <c r="BE320" s="2">
        <v>36109</v>
      </c>
      <c r="BF320" s="2">
        <v>36815</v>
      </c>
      <c r="BG320" s="2">
        <v>37651</v>
      </c>
      <c r="BH320" s="2">
        <v>36322</v>
      </c>
      <c r="BI320" s="2">
        <v>35594</v>
      </c>
      <c r="BJ320" s="2">
        <v>34444</v>
      </c>
      <c r="BK320" s="2">
        <v>34414</v>
      </c>
      <c r="BL320" s="2">
        <v>34344</v>
      </c>
      <c r="BM320" s="2">
        <v>34771</v>
      </c>
      <c r="BN320" s="2">
        <v>34299</v>
      </c>
      <c r="BO320" s="2">
        <v>33313</v>
      </c>
      <c r="BP320" s="2">
        <v>31872</v>
      </c>
      <c r="BQ320" s="2">
        <v>31484</v>
      </c>
      <c r="BR320" s="2">
        <v>30718</v>
      </c>
      <c r="BS320" s="2">
        <v>31658</v>
      </c>
      <c r="BT320" s="2">
        <v>32878</v>
      </c>
      <c r="BU320" s="2">
        <v>33809</v>
      </c>
      <c r="BV320" s="2">
        <v>34130</v>
      </c>
      <c r="BW320" s="2">
        <v>34833</v>
      </c>
      <c r="BX320" s="2">
        <v>34549</v>
      </c>
      <c r="BY320" s="2">
        <v>34363</v>
      </c>
      <c r="BZ320" s="2">
        <v>34185</v>
      </c>
      <c r="CA320" s="2">
        <v>33613</v>
      </c>
      <c r="CB320" s="2">
        <v>33312</v>
      </c>
      <c r="CC320" s="2">
        <v>33866</v>
      </c>
      <c r="CD320" s="2">
        <v>34170</v>
      </c>
    </row>
    <row r="321" spans="1:82" x14ac:dyDescent="0.25">
      <c r="A321" s="2" t="str">
        <f>"84 jaar"</f>
        <v>84 jaar</v>
      </c>
      <c r="B321" s="2">
        <v>12482</v>
      </c>
      <c r="C321" s="2">
        <v>12809</v>
      </c>
      <c r="D321" s="2">
        <v>13316</v>
      </c>
      <c r="E321" s="2">
        <v>13192</v>
      </c>
      <c r="F321" s="2">
        <v>13514</v>
      </c>
      <c r="G321" s="2">
        <v>13579</v>
      </c>
      <c r="H321" s="2">
        <v>14265</v>
      </c>
      <c r="I321" s="2">
        <v>14571</v>
      </c>
      <c r="J321" s="2">
        <v>14431</v>
      </c>
      <c r="K321" s="2">
        <v>12396</v>
      </c>
      <c r="L321" s="2">
        <v>10274</v>
      </c>
      <c r="M321" s="2">
        <v>9056</v>
      </c>
      <c r="N321" s="2">
        <v>9090</v>
      </c>
      <c r="O321" s="2">
        <v>12801</v>
      </c>
      <c r="P321" s="2">
        <v>16812</v>
      </c>
      <c r="Q321" s="2">
        <v>17237</v>
      </c>
      <c r="R321" s="2">
        <v>17292</v>
      </c>
      <c r="S321" s="2">
        <v>18385</v>
      </c>
      <c r="T321" s="2">
        <v>18250</v>
      </c>
      <c r="U321" s="2">
        <v>18710</v>
      </c>
      <c r="V321" s="2">
        <v>18846</v>
      </c>
      <c r="W321" s="2">
        <v>18844</v>
      </c>
      <c r="X321" s="2">
        <v>19530</v>
      </c>
      <c r="Y321" s="2">
        <v>20106</v>
      </c>
      <c r="Z321" s="2">
        <v>21555</v>
      </c>
      <c r="AA321" s="2">
        <v>21730</v>
      </c>
      <c r="AB321" s="2">
        <v>21907</v>
      </c>
      <c r="AC321" s="2">
        <v>21164</v>
      </c>
      <c r="AD321" s="2">
        <v>21380</v>
      </c>
      <c r="AE321" s="2">
        <v>20935</v>
      </c>
      <c r="AF321" s="2">
        <v>21026</v>
      </c>
      <c r="AG321" s="2">
        <v>21557</v>
      </c>
      <c r="AH321" s="2">
        <v>22292</v>
      </c>
      <c r="AI321" s="2">
        <v>21950</v>
      </c>
      <c r="AJ321" s="2">
        <v>19818</v>
      </c>
      <c r="AK321" s="2">
        <v>17866</v>
      </c>
      <c r="AL321" s="2">
        <v>19595</v>
      </c>
      <c r="AM321" s="2">
        <v>22395</v>
      </c>
      <c r="AN321" s="2">
        <v>23415</v>
      </c>
      <c r="AO321" s="2">
        <v>23712</v>
      </c>
      <c r="AP321" s="2">
        <v>26369</v>
      </c>
      <c r="AQ321" s="2">
        <v>26122</v>
      </c>
      <c r="AR321" s="2">
        <v>26670</v>
      </c>
      <c r="AS321" s="2">
        <v>26496</v>
      </c>
      <c r="AT321" s="2">
        <v>26844</v>
      </c>
      <c r="AU321" s="2">
        <v>26961</v>
      </c>
      <c r="AV321" s="2">
        <v>28232</v>
      </c>
      <c r="AW321" s="2">
        <v>28624</v>
      </c>
      <c r="AX321" s="2">
        <v>29820</v>
      </c>
      <c r="AY321" s="2">
        <v>30756</v>
      </c>
      <c r="AZ321" s="2">
        <v>31389</v>
      </c>
      <c r="BA321" s="2">
        <v>31978</v>
      </c>
      <c r="BB321" s="2">
        <v>32734</v>
      </c>
      <c r="BC321" s="2">
        <v>33919</v>
      </c>
      <c r="BD321" s="2">
        <v>33816</v>
      </c>
      <c r="BE321" s="2">
        <v>34812</v>
      </c>
      <c r="BF321" s="2">
        <v>34949</v>
      </c>
      <c r="BG321" s="2">
        <v>35659</v>
      </c>
      <c r="BH321" s="2">
        <v>36484</v>
      </c>
      <c r="BI321" s="2">
        <v>35215</v>
      </c>
      <c r="BJ321" s="2">
        <v>34534</v>
      </c>
      <c r="BK321" s="2">
        <v>33433</v>
      </c>
      <c r="BL321" s="2">
        <v>33421</v>
      </c>
      <c r="BM321" s="2">
        <v>33370</v>
      </c>
      <c r="BN321" s="2">
        <v>33801</v>
      </c>
      <c r="BO321" s="2">
        <v>33357</v>
      </c>
      <c r="BP321" s="2">
        <v>32408</v>
      </c>
      <c r="BQ321" s="2">
        <v>31021</v>
      </c>
      <c r="BR321" s="2">
        <v>30652</v>
      </c>
      <c r="BS321" s="2">
        <v>29924</v>
      </c>
      <c r="BT321" s="2">
        <v>30853</v>
      </c>
      <c r="BU321" s="2">
        <v>32059</v>
      </c>
      <c r="BV321" s="2">
        <v>32981</v>
      </c>
      <c r="BW321" s="2">
        <v>33308</v>
      </c>
      <c r="BX321" s="2">
        <v>34014</v>
      </c>
      <c r="BY321" s="2">
        <v>33745</v>
      </c>
      <c r="BZ321" s="2">
        <v>33578</v>
      </c>
      <c r="CA321" s="2">
        <v>33414</v>
      </c>
      <c r="CB321" s="2">
        <v>32868</v>
      </c>
      <c r="CC321" s="2">
        <v>32587</v>
      </c>
      <c r="CD321" s="2">
        <v>33142</v>
      </c>
    </row>
    <row r="322" spans="1:82" x14ac:dyDescent="0.25">
      <c r="A322" s="2" t="str">
        <f>"85 jaar"</f>
        <v>85 jaar</v>
      </c>
      <c r="B322" s="2">
        <v>11040</v>
      </c>
      <c r="C322" s="2">
        <v>11246</v>
      </c>
      <c r="D322" s="2">
        <v>11608</v>
      </c>
      <c r="E322" s="2">
        <v>12032</v>
      </c>
      <c r="F322" s="2">
        <v>11957</v>
      </c>
      <c r="G322" s="2">
        <v>12293</v>
      </c>
      <c r="H322" s="2">
        <v>12341</v>
      </c>
      <c r="I322" s="2">
        <v>12906</v>
      </c>
      <c r="J322" s="2">
        <v>13294</v>
      </c>
      <c r="K322" s="2">
        <v>13180</v>
      </c>
      <c r="L322" s="2">
        <v>11275</v>
      </c>
      <c r="M322" s="2">
        <v>9420</v>
      </c>
      <c r="N322" s="2">
        <v>8267</v>
      </c>
      <c r="O322" s="2">
        <v>8326</v>
      </c>
      <c r="P322" s="2">
        <v>11790</v>
      </c>
      <c r="Q322" s="2">
        <v>15476</v>
      </c>
      <c r="R322" s="2">
        <v>15913</v>
      </c>
      <c r="S322" s="2">
        <v>15993</v>
      </c>
      <c r="T322" s="2">
        <v>17051</v>
      </c>
      <c r="U322" s="2">
        <v>16914</v>
      </c>
      <c r="V322" s="2">
        <v>17334</v>
      </c>
      <c r="W322" s="2">
        <v>17581</v>
      </c>
      <c r="X322" s="2">
        <v>17510</v>
      </c>
      <c r="Y322" s="2">
        <v>18222</v>
      </c>
      <c r="Z322" s="2">
        <v>18845</v>
      </c>
      <c r="AA322" s="2">
        <v>20146</v>
      </c>
      <c r="AB322" s="2">
        <v>20377</v>
      </c>
      <c r="AC322" s="2">
        <v>20507</v>
      </c>
      <c r="AD322" s="2">
        <v>19845</v>
      </c>
      <c r="AE322" s="2">
        <v>20066</v>
      </c>
      <c r="AF322" s="2">
        <v>19673</v>
      </c>
      <c r="AG322" s="2">
        <v>19775</v>
      </c>
      <c r="AH322" s="2">
        <v>20301</v>
      </c>
      <c r="AI322" s="2">
        <v>21013</v>
      </c>
      <c r="AJ322" s="2">
        <v>20710</v>
      </c>
      <c r="AK322" s="2">
        <v>18718</v>
      </c>
      <c r="AL322" s="2">
        <v>16894</v>
      </c>
      <c r="AM322" s="2">
        <v>18549</v>
      </c>
      <c r="AN322" s="2">
        <v>21215</v>
      </c>
      <c r="AO322" s="2">
        <v>22197</v>
      </c>
      <c r="AP322" s="2">
        <v>22504</v>
      </c>
      <c r="AQ322" s="2">
        <v>25043</v>
      </c>
      <c r="AR322" s="2">
        <v>24832</v>
      </c>
      <c r="AS322" s="2">
        <v>25373</v>
      </c>
      <c r="AT322" s="2">
        <v>25233</v>
      </c>
      <c r="AU322" s="2">
        <v>25588</v>
      </c>
      <c r="AV322" s="2">
        <v>25719</v>
      </c>
      <c r="AW322" s="2">
        <v>26958</v>
      </c>
      <c r="AX322" s="2">
        <v>27349</v>
      </c>
      <c r="AY322" s="2">
        <v>28519</v>
      </c>
      <c r="AZ322" s="2">
        <v>29438</v>
      </c>
      <c r="BA322" s="2">
        <v>30062</v>
      </c>
      <c r="BB322" s="2">
        <v>30649</v>
      </c>
      <c r="BC322" s="2">
        <v>31392</v>
      </c>
      <c r="BD322" s="2">
        <v>32555</v>
      </c>
      <c r="BE322" s="2">
        <v>32474</v>
      </c>
      <c r="BF322" s="2">
        <v>33454</v>
      </c>
      <c r="BG322" s="2">
        <v>33610</v>
      </c>
      <c r="BH322" s="2">
        <v>34319</v>
      </c>
      <c r="BI322" s="2">
        <v>35136</v>
      </c>
      <c r="BJ322" s="2">
        <v>33931</v>
      </c>
      <c r="BK322" s="2">
        <v>33292</v>
      </c>
      <c r="BL322" s="2">
        <v>32248</v>
      </c>
      <c r="BM322" s="2">
        <v>32259</v>
      </c>
      <c r="BN322" s="2">
        <v>32226</v>
      </c>
      <c r="BO322" s="2">
        <v>32661</v>
      </c>
      <c r="BP322" s="2">
        <v>32251</v>
      </c>
      <c r="BQ322" s="2">
        <v>31348</v>
      </c>
      <c r="BR322" s="2">
        <v>30023</v>
      </c>
      <c r="BS322" s="2">
        <v>29678</v>
      </c>
      <c r="BT322" s="2">
        <v>28988</v>
      </c>
      <c r="BU322" s="2">
        <v>29900</v>
      </c>
      <c r="BV322" s="2">
        <v>31089</v>
      </c>
      <c r="BW322" s="2">
        <v>31998</v>
      </c>
      <c r="BX322" s="2">
        <v>32336</v>
      </c>
      <c r="BY322" s="2">
        <v>33035</v>
      </c>
      <c r="BZ322" s="2">
        <v>32793</v>
      </c>
      <c r="CA322" s="2">
        <v>32642</v>
      </c>
      <c r="CB322" s="2">
        <v>32500</v>
      </c>
      <c r="CC322" s="2">
        <v>31982</v>
      </c>
      <c r="CD322" s="2">
        <v>31719</v>
      </c>
    </row>
    <row r="323" spans="1:82" x14ac:dyDescent="0.25">
      <c r="A323" s="2" t="str">
        <f>"86 jaar"</f>
        <v>86 jaar</v>
      </c>
      <c r="B323" s="2">
        <v>9515</v>
      </c>
      <c r="C323" s="2">
        <v>9850</v>
      </c>
      <c r="D323" s="2">
        <v>10074</v>
      </c>
      <c r="E323" s="2">
        <v>10346</v>
      </c>
      <c r="F323" s="2">
        <v>10753</v>
      </c>
      <c r="G323" s="2">
        <v>10783</v>
      </c>
      <c r="H323" s="2">
        <v>11061</v>
      </c>
      <c r="I323" s="2">
        <v>11082</v>
      </c>
      <c r="J323" s="2">
        <v>11630</v>
      </c>
      <c r="K323" s="2">
        <v>11989</v>
      </c>
      <c r="L323" s="2">
        <v>11858</v>
      </c>
      <c r="M323" s="2">
        <v>10199</v>
      </c>
      <c r="N323" s="2">
        <v>8504</v>
      </c>
      <c r="O323" s="2">
        <v>7384</v>
      </c>
      <c r="P323" s="2">
        <v>7580</v>
      </c>
      <c r="Q323" s="2">
        <v>10709</v>
      </c>
      <c r="R323" s="2">
        <v>14057</v>
      </c>
      <c r="S323" s="2">
        <v>14554</v>
      </c>
      <c r="T323" s="2">
        <v>14602</v>
      </c>
      <c r="U323" s="2">
        <v>15592</v>
      </c>
      <c r="V323" s="2">
        <v>15515</v>
      </c>
      <c r="W323" s="2">
        <v>15942</v>
      </c>
      <c r="X323" s="2">
        <v>16176</v>
      </c>
      <c r="Y323" s="2">
        <v>16106</v>
      </c>
      <c r="Z323" s="2">
        <v>16867</v>
      </c>
      <c r="AA323" s="2">
        <v>17481</v>
      </c>
      <c r="AB323" s="2">
        <v>18735</v>
      </c>
      <c r="AC323" s="2">
        <v>18952</v>
      </c>
      <c r="AD323" s="2">
        <v>19033</v>
      </c>
      <c r="AE323" s="2">
        <v>18441</v>
      </c>
      <c r="AF323" s="2">
        <v>18664</v>
      </c>
      <c r="AG323" s="2">
        <v>18325</v>
      </c>
      <c r="AH323" s="2">
        <v>18440</v>
      </c>
      <c r="AI323" s="2">
        <v>18954</v>
      </c>
      <c r="AJ323" s="2">
        <v>19636</v>
      </c>
      <c r="AK323" s="2">
        <v>19376</v>
      </c>
      <c r="AL323" s="2">
        <v>17526</v>
      </c>
      <c r="AM323" s="2">
        <v>15839</v>
      </c>
      <c r="AN323" s="2">
        <v>17404</v>
      </c>
      <c r="AO323" s="2">
        <v>19934</v>
      </c>
      <c r="AP323" s="2">
        <v>20867</v>
      </c>
      <c r="AQ323" s="2">
        <v>21181</v>
      </c>
      <c r="AR323" s="2">
        <v>23596</v>
      </c>
      <c r="AS323" s="2">
        <v>23419</v>
      </c>
      <c r="AT323" s="2">
        <v>23955</v>
      </c>
      <c r="AU323" s="2">
        <v>23847</v>
      </c>
      <c r="AV323" s="2">
        <v>24205</v>
      </c>
      <c r="AW323" s="2">
        <v>24350</v>
      </c>
      <c r="AX323" s="2">
        <v>25546</v>
      </c>
      <c r="AY323" s="2">
        <v>25937</v>
      </c>
      <c r="AZ323" s="2">
        <v>27072</v>
      </c>
      <c r="BA323" s="2">
        <v>27964</v>
      </c>
      <c r="BB323" s="2">
        <v>28582</v>
      </c>
      <c r="BC323" s="2">
        <v>29164</v>
      </c>
      <c r="BD323" s="2">
        <v>29890</v>
      </c>
      <c r="BE323" s="2">
        <v>31022</v>
      </c>
      <c r="BF323" s="2">
        <v>30969</v>
      </c>
      <c r="BG323" s="2">
        <v>31934</v>
      </c>
      <c r="BH323" s="2">
        <v>32105</v>
      </c>
      <c r="BI323" s="2">
        <v>32798</v>
      </c>
      <c r="BJ323" s="2">
        <v>33601</v>
      </c>
      <c r="BK323" s="2">
        <v>32472</v>
      </c>
      <c r="BL323" s="2">
        <v>31882</v>
      </c>
      <c r="BM323" s="2">
        <v>30900</v>
      </c>
      <c r="BN323" s="2">
        <v>30930</v>
      </c>
      <c r="BO323" s="2">
        <v>30924</v>
      </c>
      <c r="BP323" s="2">
        <v>31361</v>
      </c>
      <c r="BQ323" s="2">
        <v>30982</v>
      </c>
      <c r="BR323" s="2">
        <v>30134</v>
      </c>
      <c r="BS323" s="2">
        <v>28872</v>
      </c>
      <c r="BT323" s="2">
        <v>28560</v>
      </c>
      <c r="BU323" s="2">
        <v>27914</v>
      </c>
      <c r="BV323" s="2">
        <v>28804</v>
      </c>
      <c r="BW323" s="2">
        <v>29972</v>
      </c>
      <c r="BX323" s="2">
        <v>30867</v>
      </c>
      <c r="BY323" s="2">
        <v>31210</v>
      </c>
      <c r="BZ323" s="2">
        <v>31900</v>
      </c>
      <c r="CA323" s="2">
        <v>31685</v>
      </c>
      <c r="CB323" s="2">
        <v>31557</v>
      </c>
      <c r="CC323" s="2">
        <v>31435</v>
      </c>
      <c r="CD323" s="2">
        <v>30951</v>
      </c>
    </row>
    <row r="324" spans="1:82" x14ac:dyDescent="0.25">
      <c r="A324" s="2" t="str">
        <f>"87 jaar"</f>
        <v>87 jaar</v>
      </c>
      <c r="B324" s="2">
        <v>7862</v>
      </c>
      <c r="C324" s="2">
        <v>8453</v>
      </c>
      <c r="D324" s="2">
        <v>8668</v>
      </c>
      <c r="E324" s="2">
        <v>8785</v>
      </c>
      <c r="F324" s="2">
        <v>9162</v>
      </c>
      <c r="G324" s="2">
        <v>9575</v>
      </c>
      <c r="H324" s="2">
        <v>9527</v>
      </c>
      <c r="I324" s="2">
        <v>9832</v>
      </c>
      <c r="J324" s="2">
        <v>9831</v>
      </c>
      <c r="K324" s="2">
        <v>10365</v>
      </c>
      <c r="L324" s="2">
        <v>10632</v>
      </c>
      <c r="M324" s="2">
        <v>10602</v>
      </c>
      <c r="N324" s="2">
        <v>9069</v>
      </c>
      <c r="O324" s="2">
        <v>7494</v>
      </c>
      <c r="P324" s="2">
        <v>6598</v>
      </c>
      <c r="Q324" s="2">
        <v>6776</v>
      </c>
      <c r="R324" s="2">
        <v>9563</v>
      </c>
      <c r="S324" s="2">
        <v>12668</v>
      </c>
      <c r="T324" s="2">
        <v>13107</v>
      </c>
      <c r="U324" s="2">
        <v>13208</v>
      </c>
      <c r="V324" s="2">
        <v>14154</v>
      </c>
      <c r="W324" s="2">
        <v>14190</v>
      </c>
      <c r="X324" s="2">
        <v>14402</v>
      </c>
      <c r="Y324" s="2">
        <v>14711</v>
      </c>
      <c r="Z324" s="2">
        <v>14763</v>
      </c>
      <c r="AA324" s="2">
        <v>15396</v>
      </c>
      <c r="AB324" s="2">
        <v>16091</v>
      </c>
      <c r="AC324" s="2">
        <v>17165</v>
      </c>
      <c r="AD324" s="2">
        <v>17369</v>
      </c>
      <c r="AE324" s="2">
        <v>17462</v>
      </c>
      <c r="AF324" s="2">
        <v>16948</v>
      </c>
      <c r="AG324" s="2">
        <v>17170</v>
      </c>
      <c r="AH324" s="2">
        <v>16882</v>
      </c>
      <c r="AI324" s="2">
        <v>17009</v>
      </c>
      <c r="AJ324" s="2">
        <v>17503</v>
      </c>
      <c r="AK324" s="2">
        <v>18151</v>
      </c>
      <c r="AL324" s="2">
        <v>17934</v>
      </c>
      <c r="AM324" s="2">
        <v>16239</v>
      </c>
      <c r="AN324" s="2">
        <v>14695</v>
      </c>
      <c r="AO324" s="2">
        <v>16164</v>
      </c>
      <c r="AP324" s="2">
        <v>18529</v>
      </c>
      <c r="AQ324" s="2">
        <v>19424</v>
      </c>
      <c r="AR324" s="2">
        <v>19730</v>
      </c>
      <c r="AS324" s="2">
        <v>22006</v>
      </c>
      <c r="AT324" s="2">
        <v>21863</v>
      </c>
      <c r="AU324" s="2">
        <v>22382</v>
      </c>
      <c r="AV324" s="2">
        <v>22307</v>
      </c>
      <c r="AW324" s="2">
        <v>22666</v>
      </c>
      <c r="AX324" s="2">
        <v>22825</v>
      </c>
      <c r="AY324" s="2">
        <v>23972</v>
      </c>
      <c r="AZ324" s="2">
        <v>24362</v>
      </c>
      <c r="BA324" s="2">
        <v>25449</v>
      </c>
      <c r="BB324" s="2">
        <v>26312</v>
      </c>
      <c r="BC324" s="2">
        <v>26920</v>
      </c>
      <c r="BD324" s="2">
        <v>27493</v>
      </c>
      <c r="BE324" s="2">
        <v>28201</v>
      </c>
      <c r="BF324" s="2">
        <v>29289</v>
      </c>
      <c r="BG324" s="2">
        <v>29266</v>
      </c>
      <c r="BH324" s="2">
        <v>30206</v>
      </c>
      <c r="BI324" s="2">
        <v>30393</v>
      </c>
      <c r="BJ324" s="2">
        <v>31072</v>
      </c>
      <c r="BK324" s="2">
        <v>31859</v>
      </c>
      <c r="BL324" s="2">
        <v>30809</v>
      </c>
      <c r="BM324" s="2">
        <v>30268</v>
      </c>
      <c r="BN324" s="2">
        <v>29361</v>
      </c>
      <c r="BO324" s="2">
        <v>29409</v>
      </c>
      <c r="BP324" s="2">
        <v>29424</v>
      </c>
      <c r="BQ324" s="2">
        <v>29864</v>
      </c>
      <c r="BR324" s="2">
        <v>29524</v>
      </c>
      <c r="BS324" s="2">
        <v>28733</v>
      </c>
      <c r="BT324" s="2">
        <v>27548</v>
      </c>
      <c r="BU324" s="2">
        <v>27266</v>
      </c>
      <c r="BV324" s="2">
        <v>26666</v>
      </c>
      <c r="BW324" s="2">
        <v>27535</v>
      </c>
      <c r="BX324" s="2">
        <v>28672</v>
      </c>
      <c r="BY324" s="2">
        <v>29549</v>
      </c>
      <c r="BZ324" s="2">
        <v>29895</v>
      </c>
      <c r="CA324" s="2">
        <v>30577</v>
      </c>
      <c r="CB324" s="2">
        <v>30389</v>
      </c>
      <c r="CC324" s="2">
        <v>30285</v>
      </c>
      <c r="CD324" s="2">
        <v>30185</v>
      </c>
    </row>
    <row r="325" spans="1:82" x14ac:dyDescent="0.25">
      <c r="A325" s="2" t="str">
        <f>"88 jaar"</f>
        <v>88 jaar</v>
      </c>
      <c r="B325" s="2">
        <v>6590</v>
      </c>
      <c r="C325" s="2">
        <v>6810</v>
      </c>
      <c r="D325" s="2">
        <v>7374</v>
      </c>
      <c r="E325" s="2">
        <v>7498</v>
      </c>
      <c r="F325" s="2">
        <v>7644</v>
      </c>
      <c r="G325" s="2">
        <v>8000</v>
      </c>
      <c r="H325" s="2">
        <v>8264</v>
      </c>
      <c r="I325" s="2">
        <v>8341</v>
      </c>
      <c r="J325" s="2">
        <v>8521</v>
      </c>
      <c r="K325" s="2">
        <v>8569</v>
      </c>
      <c r="L325" s="2">
        <v>9066</v>
      </c>
      <c r="M325" s="2">
        <v>9361</v>
      </c>
      <c r="N325" s="2">
        <v>9295</v>
      </c>
      <c r="O325" s="2">
        <v>7857</v>
      </c>
      <c r="P325" s="2">
        <v>6626</v>
      </c>
      <c r="Q325" s="2">
        <v>5810</v>
      </c>
      <c r="R325" s="2">
        <v>5982</v>
      </c>
      <c r="S325" s="2">
        <v>8498</v>
      </c>
      <c r="T325" s="2">
        <v>11246</v>
      </c>
      <c r="U325" s="2">
        <v>11682</v>
      </c>
      <c r="V325" s="2">
        <v>11803</v>
      </c>
      <c r="W325" s="2">
        <v>12678</v>
      </c>
      <c r="X325" s="2">
        <v>12712</v>
      </c>
      <c r="Y325" s="2">
        <v>12931</v>
      </c>
      <c r="Z325" s="2">
        <v>13306</v>
      </c>
      <c r="AA325" s="2">
        <v>13236</v>
      </c>
      <c r="AB325" s="2">
        <v>13893</v>
      </c>
      <c r="AC325" s="2">
        <v>14552</v>
      </c>
      <c r="AD325" s="2">
        <v>15506</v>
      </c>
      <c r="AE325" s="2">
        <v>15710</v>
      </c>
      <c r="AF325" s="2">
        <v>15819</v>
      </c>
      <c r="AG325" s="2">
        <v>15372</v>
      </c>
      <c r="AH325" s="2">
        <v>15589</v>
      </c>
      <c r="AI325" s="2">
        <v>15355</v>
      </c>
      <c r="AJ325" s="2">
        <v>15485</v>
      </c>
      <c r="AK325" s="2">
        <v>15962</v>
      </c>
      <c r="AL325" s="2">
        <v>16567</v>
      </c>
      <c r="AM325" s="2">
        <v>16395</v>
      </c>
      <c r="AN325" s="2">
        <v>14862</v>
      </c>
      <c r="AO325" s="2">
        <v>13463</v>
      </c>
      <c r="AP325" s="2">
        <v>14829</v>
      </c>
      <c r="AQ325" s="2">
        <v>17019</v>
      </c>
      <c r="AR325" s="2">
        <v>17861</v>
      </c>
      <c r="AS325" s="2">
        <v>18168</v>
      </c>
      <c r="AT325" s="2">
        <v>20278</v>
      </c>
      <c r="AU325" s="2">
        <v>20170</v>
      </c>
      <c r="AV325" s="2">
        <v>20673</v>
      </c>
      <c r="AW325" s="2">
        <v>20622</v>
      </c>
      <c r="AX325" s="2">
        <v>20977</v>
      </c>
      <c r="AY325" s="2">
        <v>21147</v>
      </c>
      <c r="AZ325" s="2">
        <v>22235</v>
      </c>
      <c r="BA325" s="2">
        <v>22618</v>
      </c>
      <c r="BB325" s="2">
        <v>23650</v>
      </c>
      <c r="BC325" s="2">
        <v>24479</v>
      </c>
      <c r="BD325" s="2">
        <v>25069</v>
      </c>
      <c r="BE325" s="2">
        <v>25624</v>
      </c>
      <c r="BF325" s="2">
        <v>26314</v>
      </c>
      <c r="BG325" s="2">
        <v>27349</v>
      </c>
      <c r="BH325" s="2">
        <v>27356</v>
      </c>
      <c r="BI325" s="2">
        <v>28259</v>
      </c>
      <c r="BJ325" s="2">
        <v>28456</v>
      </c>
      <c r="BK325" s="2">
        <v>29119</v>
      </c>
      <c r="BL325" s="2">
        <v>29883</v>
      </c>
      <c r="BM325" s="2">
        <v>28922</v>
      </c>
      <c r="BN325" s="2">
        <v>28436</v>
      </c>
      <c r="BO325" s="2">
        <v>27605</v>
      </c>
      <c r="BP325" s="2">
        <v>27671</v>
      </c>
      <c r="BQ325" s="2">
        <v>27708</v>
      </c>
      <c r="BR325" s="2">
        <v>28146</v>
      </c>
      <c r="BS325" s="2">
        <v>27844</v>
      </c>
      <c r="BT325" s="2">
        <v>27118</v>
      </c>
      <c r="BU325" s="2">
        <v>26019</v>
      </c>
      <c r="BV325" s="2">
        <v>25775</v>
      </c>
      <c r="BW325" s="2">
        <v>25221</v>
      </c>
      <c r="BX325" s="2">
        <v>26062</v>
      </c>
      <c r="BY325" s="2">
        <v>27160</v>
      </c>
      <c r="BZ325" s="2">
        <v>28014</v>
      </c>
      <c r="CA325" s="2">
        <v>28357</v>
      </c>
      <c r="CB325" s="2">
        <v>29024</v>
      </c>
      <c r="CC325" s="2">
        <v>28865</v>
      </c>
      <c r="CD325" s="2">
        <v>28788</v>
      </c>
    </row>
    <row r="326" spans="1:82" x14ac:dyDescent="0.25">
      <c r="A326" s="2" t="str">
        <f>"89 jaar"</f>
        <v>89 jaar</v>
      </c>
      <c r="B326" s="2">
        <v>5391</v>
      </c>
      <c r="C326" s="2">
        <v>5599</v>
      </c>
      <c r="D326" s="2">
        <v>5843</v>
      </c>
      <c r="E326" s="2">
        <v>6273</v>
      </c>
      <c r="F326" s="2">
        <v>6447</v>
      </c>
      <c r="G326" s="2">
        <v>6483</v>
      </c>
      <c r="H326" s="2">
        <v>6871</v>
      </c>
      <c r="I326" s="2">
        <v>7144</v>
      </c>
      <c r="J326" s="2">
        <v>7156</v>
      </c>
      <c r="K326" s="2">
        <v>7339</v>
      </c>
      <c r="L326" s="2">
        <v>7415</v>
      </c>
      <c r="M326" s="2">
        <v>7800</v>
      </c>
      <c r="N326" s="2">
        <v>8070</v>
      </c>
      <c r="O326" s="2">
        <v>7999</v>
      </c>
      <c r="P326" s="2">
        <v>6812</v>
      </c>
      <c r="Q326" s="2">
        <v>5765</v>
      </c>
      <c r="R326" s="2">
        <v>5040</v>
      </c>
      <c r="S326" s="2">
        <v>5255</v>
      </c>
      <c r="T326" s="2">
        <v>7385</v>
      </c>
      <c r="U326" s="2">
        <v>9902</v>
      </c>
      <c r="V326" s="2">
        <v>10190</v>
      </c>
      <c r="W326" s="2">
        <v>10391</v>
      </c>
      <c r="X326" s="2">
        <v>11103</v>
      </c>
      <c r="Y326" s="2">
        <v>11219</v>
      </c>
      <c r="Z326" s="2">
        <v>11483</v>
      </c>
      <c r="AA326" s="2">
        <v>11742</v>
      </c>
      <c r="AB326" s="2">
        <v>11838</v>
      </c>
      <c r="AC326" s="2">
        <v>12376</v>
      </c>
      <c r="AD326" s="2">
        <v>12931</v>
      </c>
      <c r="AE326" s="2">
        <v>13790</v>
      </c>
      <c r="AF326" s="2">
        <v>13996</v>
      </c>
      <c r="AG326" s="2">
        <v>14116</v>
      </c>
      <c r="AH326" s="2">
        <v>13741</v>
      </c>
      <c r="AI326" s="2">
        <v>13955</v>
      </c>
      <c r="AJ326" s="2">
        <v>13764</v>
      </c>
      <c r="AK326" s="2">
        <v>13900</v>
      </c>
      <c r="AL326" s="2">
        <v>14347</v>
      </c>
      <c r="AM326" s="2">
        <v>14908</v>
      </c>
      <c r="AN326" s="2">
        <v>14777</v>
      </c>
      <c r="AO326" s="2">
        <v>13407</v>
      </c>
      <c r="AP326" s="2">
        <v>12164</v>
      </c>
      <c r="AQ326" s="2">
        <v>13406</v>
      </c>
      <c r="AR326" s="2">
        <v>15405</v>
      </c>
      <c r="AS326" s="2">
        <v>16183</v>
      </c>
      <c r="AT326" s="2">
        <v>16492</v>
      </c>
      <c r="AU326" s="2">
        <v>18424</v>
      </c>
      <c r="AV326" s="2">
        <v>18350</v>
      </c>
      <c r="AW326" s="2">
        <v>18831</v>
      </c>
      <c r="AX326" s="2">
        <v>18805</v>
      </c>
      <c r="AY326" s="2">
        <v>19150</v>
      </c>
      <c r="AZ326" s="2">
        <v>19323</v>
      </c>
      <c r="BA326" s="2">
        <v>20341</v>
      </c>
      <c r="BB326" s="2">
        <v>20716</v>
      </c>
      <c r="BC326" s="2">
        <v>21681</v>
      </c>
      <c r="BD326" s="2">
        <v>22467</v>
      </c>
      <c r="BE326" s="2">
        <v>23030</v>
      </c>
      <c r="BF326" s="2">
        <v>23566</v>
      </c>
      <c r="BG326" s="2">
        <v>24229</v>
      </c>
      <c r="BH326" s="2">
        <v>25206</v>
      </c>
      <c r="BI326" s="2">
        <v>25238</v>
      </c>
      <c r="BJ326" s="2">
        <v>26098</v>
      </c>
      <c r="BK326" s="2">
        <v>26306</v>
      </c>
      <c r="BL326" s="2">
        <v>26942</v>
      </c>
      <c r="BM326" s="2">
        <v>27676</v>
      </c>
      <c r="BN326" s="2">
        <v>26808</v>
      </c>
      <c r="BO326" s="2">
        <v>26380</v>
      </c>
      <c r="BP326" s="2">
        <v>25634</v>
      </c>
      <c r="BQ326" s="2">
        <v>25716</v>
      </c>
      <c r="BR326" s="2">
        <v>25771</v>
      </c>
      <c r="BS326" s="2">
        <v>26202</v>
      </c>
      <c r="BT326" s="2">
        <v>25946</v>
      </c>
      <c r="BU326" s="2">
        <v>25289</v>
      </c>
      <c r="BV326" s="2">
        <v>24285</v>
      </c>
      <c r="BW326" s="2">
        <v>24074</v>
      </c>
      <c r="BX326" s="2">
        <v>23576</v>
      </c>
      <c r="BY326" s="2">
        <v>24382</v>
      </c>
      <c r="BZ326" s="2">
        <v>25430</v>
      </c>
      <c r="CA326" s="2">
        <v>26250</v>
      </c>
      <c r="CB326" s="2">
        <v>26591</v>
      </c>
      <c r="CC326" s="2">
        <v>27242</v>
      </c>
      <c r="CD326" s="2">
        <v>27109</v>
      </c>
    </row>
    <row r="327" spans="1:82" x14ac:dyDescent="0.25">
      <c r="A327" s="2" t="str">
        <f>"90 jaar"</f>
        <v>90 jaar</v>
      </c>
      <c r="B327" s="2">
        <v>4099</v>
      </c>
      <c r="C327" s="2">
        <v>4562</v>
      </c>
      <c r="D327" s="2">
        <v>4720</v>
      </c>
      <c r="E327" s="2">
        <v>4875</v>
      </c>
      <c r="F327" s="2">
        <v>5324</v>
      </c>
      <c r="G327" s="2">
        <v>5441</v>
      </c>
      <c r="H327" s="2">
        <v>5472</v>
      </c>
      <c r="I327" s="2">
        <v>5815</v>
      </c>
      <c r="J327" s="2">
        <v>6116</v>
      </c>
      <c r="K327" s="2">
        <v>6017</v>
      </c>
      <c r="L327" s="2">
        <v>6160</v>
      </c>
      <c r="M327" s="2">
        <v>6339</v>
      </c>
      <c r="N327" s="2">
        <v>6660</v>
      </c>
      <c r="O327" s="2">
        <v>6837</v>
      </c>
      <c r="P327" s="2">
        <v>6784</v>
      </c>
      <c r="Q327" s="2">
        <v>5775</v>
      </c>
      <c r="R327" s="2">
        <v>4921</v>
      </c>
      <c r="S327" s="2">
        <v>4320</v>
      </c>
      <c r="T327" s="2">
        <v>4484</v>
      </c>
      <c r="U327" s="2">
        <v>6343</v>
      </c>
      <c r="V327" s="2">
        <v>8571</v>
      </c>
      <c r="W327" s="2">
        <v>8852</v>
      </c>
      <c r="X327" s="2">
        <v>8962</v>
      </c>
      <c r="Y327" s="2">
        <v>9568</v>
      </c>
      <c r="Z327" s="2">
        <v>9796</v>
      </c>
      <c r="AA327" s="2">
        <v>9917</v>
      </c>
      <c r="AB327" s="2">
        <v>10285</v>
      </c>
      <c r="AC327" s="2">
        <v>10330</v>
      </c>
      <c r="AD327" s="2">
        <v>10806</v>
      </c>
      <c r="AE327" s="2">
        <v>11305</v>
      </c>
      <c r="AF327" s="2">
        <v>12075</v>
      </c>
      <c r="AG327" s="2">
        <v>12278</v>
      </c>
      <c r="AH327" s="2">
        <v>12398</v>
      </c>
      <c r="AI327" s="2">
        <v>12089</v>
      </c>
      <c r="AJ327" s="2">
        <v>12288</v>
      </c>
      <c r="AK327" s="2">
        <v>12138</v>
      </c>
      <c r="AL327" s="2">
        <v>12277</v>
      </c>
      <c r="AM327" s="2">
        <v>12693</v>
      </c>
      <c r="AN327" s="2">
        <v>13204</v>
      </c>
      <c r="AO327" s="2">
        <v>13110</v>
      </c>
      <c r="AP327" s="2">
        <v>11910</v>
      </c>
      <c r="AQ327" s="2">
        <v>10820</v>
      </c>
      <c r="AR327" s="2">
        <v>11941</v>
      </c>
      <c r="AS327" s="2">
        <v>13734</v>
      </c>
      <c r="AT327" s="2">
        <v>14451</v>
      </c>
      <c r="AU327" s="2">
        <v>14745</v>
      </c>
      <c r="AV327" s="2">
        <v>16492</v>
      </c>
      <c r="AW327" s="2">
        <v>16442</v>
      </c>
      <c r="AX327" s="2">
        <v>16888</v>
      </c>
      <c r="AY327" s="2">
        <v>16892</v>
      </c>
      <c r="AZ327" s="2">
        <v>17225</v>
      </c>
      <c r="BA327" s="2">
        <v>17401</v>
      </c>
      <c r="BB327" s="2">
        <v>18337</v>
      </c>
      <c r="BC327" s="2">
        <v>18700</v>
      </c>
      <c r="BD327" s="2">
        <v>19592</v>
      </c>
      <c r="BE327" s="2">
        <v>20328</v>
      </c>
      <c r="BF327" s="2">
        <v>20857</v>
      </c>
      <c r="BG327" s="2">
        <v>21365</v>
      </c>
      <c r="BH327" s="2">
        <v>21991</v>
      </c>
      <c r="BI327" s="2">
        <v>22900</v>
      </c>
      <c r="BJ327" s="2">
        <v>22951</v>
      </c>
      <c r="BK327" s="2">
        <v>23768</v>
      </c>
      <c r="BL327" s="2">
        <v>23975</v>
      </c>
      <c r="BM327" s="2">
        <v>24580</v>
      </c>
      <c r="BN327" s="2">
        <v>25278</v>
      </c>
      <c r="BO327" s="2">
        <v>24505</v>
      </c>
      <c r="BP327" s="2">
        <v>24138</v>
      </c>
      <c r="BQ327" s="2">
        <v>23470</v>
      </c>
      <c r="BR327" s="2">
        <v>23570</v>
      </c>
      <c r="BS327" s="2">
        <v>23646</v>
      </c>
      <c r="BT327" s="2">
        <v>24062</v>
      </c>
      <c r="BU327" s="2">
        <v>23849</v>
      </c>
      <c r="BV327" s="2">
        <v>23260</v>
      </c>
      <c r="BW327" s="2">
        <v>22353</v>
      </c>
      <c r="BX327" s="2">
        <v>22178</v>
      </c>
      <c r="BY327" s="2">
        <v>21738</v>
      </c>
      <c r="BZ327" s="2">
        <v>22501</v>
      </c>
      <c r="CA327" s="2">
        <v>23489</v>
      </c>
      <c r="CB327" s="2">
        <v>24264</v>
      </c>
      <c r="CC327" s="2">
        <v>24602</v>
      </c>
      <c r="CD327" s="2">
        <v>25224</v>
      </c>
    </row>
    <row r="328" spans="1:82" x14ac:dyDescent="0.25">
      <c r="A328" s="2" t="str">
        <f>"91 jaar"</f>
        <v>91 jaar</v>
      </c>
      <c r="B328" s="2">
        <v>3271</v>
      </c>
      <c r="C328" s="2">
        <v>3355</v>
      </c>
      <c r="D328" s="2">
        <v>3780</v>
      </c>
      <c r="E328" s="2">
        <v>3839</v>
      </c>
      <c r="F328" s="2">
        <v>3998</v>
      </c>
      <c r="G328" s="2">
        <v>4378</v>
      </c>
      <c r="H328" s="2">
        <v>4489</v>
      </c>
      <c r="I328" s="2">
        <v>4523</v>
      </c>
      <c r="J328" s="2">
        <v>4851</v>
      </c>
      <c r="K328" s="2">
        <v>5100</v>
      </c>
      <c r="L328" s="2">
        <v>4938</v>
      </c>
      <c r="M328" s="2">
        <v>5117</v>
      </c>
      <c r="N328" s="2">
        <v>5220</v>
      </c>
      <c r="O328" s="2">
        <v>5497</v>
      </c>
      <c r="P328" s="2">
        <v>5723</v>
      </c>
      <c r="Q328" s="2">
        <v>5589</v>
      </c>
      <c r="R328" s="2">
        <v>4875</v>
      </c>
      <c r="S328" s="2">
        <v>4170</v>
      </c>
      <c r="T328" s="2">
        <v>3649</v>
      </c>
      <c r="U328" s="2">
        <v>3807</v>
      </c>
      <c r="V328" s="2">
        <v>5356</v>
      </c>
      <c r="W328" s="2">
        <v>7318</v>
      </c>
      <c r="X328" s="2">
        <v>7508</v>
      </c>
      <c r="Y328" s="2">
        <v>7608</v>
      </c>
      <c r="Z328" s="2">
        <v>8194</v>
      </c>
      <c r="AA328" s="2">
        <v>8364</v>
      </c>
      <c r="AB328" s="2">
        <v>8552</v>
      </c>
      <c r="AC328" s="2">
        <v>8797</v>
      </c>
      <c r="AD328" s="2">
        <v>8859</v>
      </c>
      <c r="AE328" s="2">
        <v>9277</v>
      </c>
      <c r="AF328" s="2">
        <v>9722</v>
      </c>
      <c r="AG328" s="2">
        <v>10398</v>
      </c>
      <c r="AH328" s="2">
        <v>10588</v>
      </c>
      <c r="AI328" s="2">
        <v>10711</v>
      </c>
      <c r="AJ328" s="2">
        <v>10463</v>
      </c>
      <c r="AK328" s="2">
        <v>10651</v>
      </c>
      <c r="AL328" s="2">
        <v>10538</v>
      </c>
      <c r="AM328" s="2">
        <v>10675</v>
      </c>
      <c r="AN328" s="2">
        <v>11048</v>
      </c>
      <c r="AO328" s="2">
        <v>11506</v>
      </c>
      <c r="AP328" s="2">
        <v>11440</v>
      </c>
      <c r="AQ328" s="2">
        <v>10408</v>
      </c>
      <c r="AR328" s="2">
        <v>9471</v>
      </c>
      <c r="AS328" s="2">
        <v>10467</v>
      </c>
      <c r="AT328" s="2">
        <v>12050</v>
      </c>
      <c r="AU328" s="2">
        <v>12699</v>
      </c>
      <c r="AV328" s="2">
        <v>12978</v>
      </c>
      <c r="AW328" s="2">
        <v>14526</v>
      </c>
      <c r="AX328" s="2">
        <v>14503</v>
      </c>
      <c r="AY328" s="2">
        <v>14920</v>
      </c>
      <c r="AZ328" s="2">
        <v>14941</v>
      </c>
      <c r="BA328" s="2">
        <v>15255</v>
      </c>
      <c r="BB328" s="2">
        <v>15426</v>
      </c>
      <c r="BC328" s="2">
        <v>16276</v>
      </c>
      <c r="BD328" s="2">
        <v>16620</v>
      </c>
      <c r="BE328" s="2">
        <v>17432</v>
      </c>
      <c r="BF328" s="2">
        <v>18112</v>
      </c>
      <c r="BG328" s="2">
        <v>18605</v>
      </c>
      <c r="BH328" s="2">
        <v>19083</v>
      </c>
      <c r="BI328" s="2">
        <v>19657</v>
      </c>
      <c r="BJ328" s="2">
        <v>20495</v>
      </c>
      <c r="BK328" s="2">
        <v>20564</v>
      </c>
      <c r="BL328" s="2">
        <v>21319</v>
      </c>
      <c r="BM328" s="2">
        <v>21530</v>
      </c>
      <c r="BN328" s="2">
        <v>22093</v>
      </c>
      <c r="BO328" s="2">
        <v>22746</v>
      </c>
      <c r="BP328" s="2">
        <v>22070</v>
      </c>
      <c r="BQ328" s="2">
        <v>21764</v>
      </c>
      <c r="BR328" s="2">
        <v>21181</v>
      </c>
      <c r="BS328" s="2">
        <v>21293</v>
      </c>
      <c r="BT328" s="2">
        <v>21383</v>
      </c>
      <c r="BU328" s="2">
        <v>21778</v>
      </c>
      <c r="BV328" s="2">
        <v>21607</v>
      </c>
      <c r="BW328" s="2">
        <v>21091</v>
      </c>
      <c r="BX328" s="2">
        <v>20291</v>
      </c>
      <c r="BY328" s="2">
        <v>20148</v>
      </c>
      <c r="BZ328" s="2">
        <v>19767</v>
      </c>
      <c r="CA328" s="2">
        <v>20483</v>
      </c>
      <c r="CB328" s="2">
        <v>21400</v>
      </c>
      <c r="CC328" s="2">
        <v>22125</v>
      </c>
      <c r="CD328" s="2">
        <v>22456</v>
      </c>
    </row>
    <row r="329" spans="1:82" x14ac:dyDescent="0.25">
      <c r="A329" s="2" t="str">
        <f>"92 jaar"</f>
        <v>92 jaar</v>
      </c>
      <c r="B329" s="2">
        <v>2375</v>
      </c>
      <c r="C329" s="2">
        <v>2613</v>
      </c>
      <c r="D329" s="2">
        <v>2741</v>
      </c>
      <c r="E329" s="2">
        <v>2976</v>
      </c>
      <c r="F329" s="2">
        <v>3090</v>
      </c>
      <c r="G329" s="2">
        <v>3187</v>
      </c>
      <c r="H329" s="2">
        <v>3528</v>
      </c>
      <c r="I329" s="2">
        <v>3633</v>
      </c>
      <c r="J329" s="2">
        <v>3658</v>
      </c>
      <c r="K329" s="2">
        <v>3895</v>
      </c>
      <c r="L329" s="2">
        <v>4168</v>
      </c>
      <c r="M329" s="2">
        <v>4031</v>
      </c>
      <c r="N329" s="2">
        <v>4149</v>
      </c>
      <c r="O329" s="2">
        <v>4198</v>
      </c>
      <c r="P329" s="2">
        <v>4507</v>
      </c>
      <c r="Q329" s="2">
        <v>4687</v>
      </c>
      <c r="R329" s="2">
        <v>4630</v>
      </c>
      <c r="S329" s="2">
        <v>3989</v>
      </c>
      <c r="T329" s="2">
        <v>3469</v>
      </c>
      <c r="U329" s="2">
        <v>2989</v>
      </c>
      <c r="V329" s="2">
        <v>3135</v>
      </c>
      <c r="W329" s="2">
        <v>4473</v>
      </c>
      <c r="X329" s="2">
        <v>6038</v>
      </c>
      <c r="Y329" s="2">
        <v>6233</v>
      </c>
      <c r="Z329" s="2">
        <v>6430</v>
      </c>
      <c r="AA329" s="2">
        <v>6772</v>
      </c>
      <c r="AB329" s="2">
        <v>7069</v>
      </c>
      <c r="AC329" s="2">
        <v>7171</v>
      </c>
      <c r="AD329" s="2">
        <v>7391</v>
      </c>
      <c r="AE329" s="2">
        <v>7455</v>
      </c>
      <c r="AF329" s="2">
        <v>7825</v>
      </c>
      <c r="AG329" s="2">
        <v>8208</v>
      </c>
      <c r="AH329" s="2">
        <v>8793</v>
      </c>
      <c r="AI329" s="2">
        <v>8972</v>
      </c>
      <c r="AJ329" s="2">
        <v>9085</v>
      </c>
      <c r="AK329" s="2">
        <v>8887</v>
      </c>
      <c r="AL329" s="2">
        <v>9061</v>
      </c>
      <c r="AM329" s="2">
        <v>8982</v>
      </c>
      <c r="AN329" s="2">
        <v>9111</v>
      </c>
      <c r="AO329" s="2">
        <v>9441</v>
      </c>
      <c r="AP329" s="2">
        <v>9848</v>
      </c>
      <c r="AQ329" s="2">
        <v>9804</v>
      </c>
      <c r="AR329" s="2">
        <v>8933</v>
      </c>
      <c r="AS329" s="2">
        <v>8141</v>
      </c>
      <c r="AT329" s="2">
        <v>9010</v>
      </c>
      <c r="AU329" s="2">
        <v>10383</v>
      </c>
      <c r="AV329" s="2">
        <v>10957</v>
      </c>
      <c r="AW329" s="2">
        <v>11211</v>
      </c>
      <c r="AX329" s="2">
        <v>12571</v>
      </c>
      <c r="AY329" s="2">
        <v>12562</v>
      </c>
      <c r="AZ329" s="2">
        <v>12945</v>
      </c>
      <c r="BA329" s="2">
        <v>12980</v>
      </c>
      <c r="BB329" s="2">
        <v>13264</v>
      </c>
      <c r="BC329" s="2">
        <v>13436</v>
      </c>
      <c r="BD329" s="2">
        <v>14193</v>
      </c>
      <c r="BE329" s="2">
        <v>14507</v>
      </c>
      <c r="BF329" s="2">
        <v>15236</v>
      </c>
      <c r="BG329" s="2">
        <v>15850</v>
      </c>
      <c r="BH329" s="2">
        <v>16301</v>
      </c>
      <c r="BI329" s="2">
        <v>16742</v>
      </c>
      <c r="BJ329" s="2">
        <v>17262</v>
      </c>
      <c r="BK329" s="2">
        <v>18023</v>
      </c>
      <c r="BL329" s="2">
        <v>18103</v>
      </c>
      <c r="BM329" s="2">
        <v>18788</v>
      </c>
      <c r="BN329" s="2">
        <v>18993</v>
      </c>
      <c r="BO329" s="2">
        <v>19513</v>
      </c>
      <c r="BP329" s="2">
        <v>20112</v>
      </c>
      <c r="BQ329" s="2">
        <v>19537</v>
      </c>
      <c r="BR329" s="2">
        <v>19289</v>
      </c>
      <c r="BS329" s="2">
        <v>18789</v>
      </c>
      <c r="BT329" s="2">
        <v>18908</v>
      </c>
      <c r="BU329" s="2">
        <v>19006</v>
      </c>
      <c r="BV329" s="2">
        <v>19377</v>
      </c>
      <c r="BW329" s="2">
        <v>19248</v>
      </c>
      <c r="BX329" s="2">
        <v>18807</v>
      </c>
      <c r="BY329" s="2">
        <v>18113</v>
      </c>
      <c r="BZ329" s="2">
        <v>17999</v>
      </c>
      <c r="CA329" s="2">
        <v>17672</v>
      </c>
      <c r="CB329" s="2">
        <v>18335</v>
      </c>
      <c r="CC329" s="2">
        <v>19174</v>
      </c>
      <c r="CD329" s="2">
        <v>19845</v>
      </c>
    </row>
    <row r="330" spans="1:82" x14ac:dyDescent="0.25">
      <c r="A330" s="2" t="str">
        <f>"93 jaar"</f>
        <v>93 jaar</v>
      </c>
      <c r="B330" s="2">
        <v>1749</v>
      </c>
      <c r="C330" s="2">
        <v>1863</v>
      </c>
      <c r="D330" s="2">
        <v>1996</v>
      </c>
      <c r="E330" s="2">
        <v>2095</v>
      </c>
      <c r="F330" s="2">
        <v>2371</v>
      </c>
      <c r="G330" s="2">
        <v>2473</v>
      </c>
      <c r="H330" s="2">
        <v>2511</v>
      </c>
      <c r="I330" s="2">
        <v>2821</v>
      </c>
      <c r="J330" s="2">
        <v>2911</v>
      </c>
      <c r="K330" s="2">
        <v>2905</v>
      </c>
      <c r="L330" s="2">
        <v>3102</v>
      </c>
      <c r="M330" s="2">
        <v>3339</v>
      </c>
      <c r="N330" s="2">
        <v>3129</v>
      </c>
      <c r="O330" s="2">
        <v>3243</v>
      </c>
      <c r="P330" s="2">
        <v>3289</v>
      </c>
      <c r="Q330" s="2">
        <v>3630</v>
      </c>
      <c r="R330" s="2">
        <v>3758</v>
      </c>
      <c r="S330" s="2">
        <v>3747</v>
      </c>
      <c r="T330" s="2">
        <v>3181</v>
      </c>
      <c r="U330" s="2">
        <v>2773</v>
      </c>
      <c r="V330" s="2">
        <v>2459</v>
      </c>
      <c r="W330" s="2">
        <v>2562</v>
      </c>
      <c r="X330" s="2">
        <v>3624</v>
      </c>
      <c r="Y330" s="2">
        <v>4933</v>
      </c>
      <c r="Z330" s="2">
        <v>5122</v>
      </c>
      <c r="AA330" s="2">
        <v>5197</v>
      </c>
      <c r="AB330" s="2">
        <v>5576</v>
      </c>
      <c r="AC330" s="2">
        <v>5837</v>
      </c>
      <c r="AD330" s="2">
        <v>5887</v>
      </c>
      <c r="AE330" s="2">
        <v>6078</v>
      </c>
      <c r="AF330" s="2">
        <v>6140</v>
      </c>
      <c r="AG330" s="2">
        <v>6453</v>
      </c>
      <c r="AH330" s="2">
        <v>6782</v>
      </c>
      <c r="AI330" s="2">
        <v>7275</v>
      </c>
      <c r="AJ330" s="2">
        <v>7441</v>
      </c>
      <c r="AK330" s="2">
        <v>7547</v>
      </c>
      <c r="AL330" s="2">
        <v>7391</v>
      </c>
      <c r="AM330" s="2">
        <v>7547</v>
      </c>
      <c r="AN330" s="2">
        <v>7490</v>
      </c>
      <c r="AO330" s="2">
        <v>7615</v>
      </c>
      <c r="AP330" s="2">
        <v>7902</v>
      </c>
      <c r="AQ330" s="2">
        <v>8252</v>
      </c>
      <c r="AR330" s="2">
        <v>8226</v>
      </c>
      <c r="AS330" s="2">
        <v>7506</v>
      </c>
      <c r="AT330" s="2">
        <v>6855</v>
      </c>
      <c r="AU330" s="2">
        <v>7595</v>
      </c>
      <c r="AV330" s="2">
        <v>8765</v>
      </c>
      <c r="AW330" s="2">
        <v>9262</v>
      </c>
      <c r="AX330" s="2">
        <v>9489</v>
      </c>
      <c r="AY330" s="2">
        <v>10654</v>
      </c>
      <c r="AZ330" s="2">
        <v>10664</v>
      </c>
      <c r="BA330" s="2">
        <v>11001</v>
      </c>
      <c r="BB330" s="2">
        <v>11046</v>
      </c>
      <c r="BC330" s="2">
        <v>11302</v>
      </c>
      <c r="BD330" s="2">
        <v>11467</v>
      </c>
      <c r="BE330" s="2">
        <v>12128</v>
      </c>
      <c r="BF330" s="2">
        <v>12416</v>
      </c>
      <c r="BG330" s="2">
        <v>13055</v>
      </c>
      <c r="BH330" s="2">
        <v>13601</v>
      </c>
      <c r="BI330" s="2">
        <v>14002</v>
      </c>
      <c r="BJ330" s="2">
        <v>14397</v>
      </c>
      <c r="BK330" s="2">
        <v>14866</v>
      </c>
      <c r="BL330" s="2">
        <v>15536</v>
      </c>
      <c r="BM330" s="2">
        <v>15626</v>
      </c>
      <c r="BN330" s="2">
        <v>16239</v>
      </c>
      <c r="BO330" s="2">
        <v>16435</v>
      </c>
      <c r="BP330" s="2">
        <v>16908</v>
      </c>
      <c r="BQ330" s="2">
        <v>17446</v>
      </c>
      <c r="BR330" s="2">
        <v>16966</v>
      </c>
      <c r="BS330" s="2">
        <v>16767</v>
      </c>
      <c r="BT330" s="2">
        <v>16351</v>
      </c>
      <c r="BU330" s="2">
        <v>16470</v>
      </c>
      <c r="BV330" s="2">
        <v>16577</v>
      </c>
      <c r="BW330" s="2">
        <v>16917</v>
      </c>
      <c r="BX330" s="2">
        <v>16827</v>
      </c>
      <c r="BY330" s="2">
        <v>16458</v>
      </c>
      <c r="BZ330" s="2">
        <v>15870</v>
      </c>
      <c r="CA330" s="2">
        <v>15784</v>
      </c>
      <c r="CB330" s="2">
        <v>15509</v>
      </c>
      <c r="CC330" s="2">
        <v>16115</v>
      </c>
      <c r="CD330" s="2">
        <v>16864</v>
      </c>
    </row>
    <row r="331" spans="1:82" x14ac:dyDescent="0.25">
      <c r="A331" s="2" t="str">
        <f>"94 jaar"</f>
        <v>94 jaar</v>
      </c>
      <c r="B331" s="2">
        <v>1239</v>
      </c>
      <c r="C331" s="2">
        <v>1342</v>
      </c>
      <c r="D331" s="2">
        <v>1432</v>
      </c>
      <c r="E331" s="2">
        <v>1493</v>
      </c>
      <c r="F331" s="2">
        <v>1600</v>
      </c>
      <c r="G331" s="2">
        <v>1840</v>
      </c>
      <c r="H331" s="2">
        <v>1894</v>
      </c>
      <c r="I331" s="2">
        <v>1944</v>
      </c>
      <c r="J331" s="2">
        <v>2178</v>
      </c>
      <c r="K331" s="2">
        <v>2224</v>
      </c>
      <c r="L331" s="2">
        <v>2254</v>
      </c>
      <c r="M331" s="2">
        <v>2419</v>
      </c>
      <c r="N331" s="2">
        <v>2563</v>
      </c>
      <c r="O331" s="2">
        <v>2378</v>
      </c>
      <c r="P331" s="2">
        <v>2508</v>
      </c>
      <c r="Q331" s="2">
        <v>2552</v>
      </c>
      <c r="R331" s="2">
        <v>2837</v>
      </c>
      <c r="S331" s="2">
        <v>2933</v>
      </c>
      <c r="T331" s="2">
        <v>2916</v>
      </c>
      <c r="U331" s="2">
        <v>2540</v>
      </c>
      <c r="V331" s="2">
        <v>2171</v>
      </c>
      <c r="W331" s="2">
        <v>1960</v>
      </c>
      <c r="X331" s="2">
        <v>1990</v>
      </c>
      <c r="Y331" s="2">
        <v>2900</v>
      </c>
      <c r="Z331" s="2">
        <v>4002</v>
      </c>
      <c r="AA331" s="2">
        <v>4043</v>
      </c>
      <c r="AB331" s="2">
        <v>4178</v>
      </c>
      <c r="AC331" s="2">
        <v>4485</v>
      </c>
      <c r="AD331" s="2">
        <v>4672</v>
      </c>
      <c r="AE331" s="2">
        <v>4717</v>
      </c>
      <c r="AF331" s="2">
        <v>4881</v>
      </c>
      <c r="AG331" s="2">
        <v>4940</v>
      </c>
      <c r="AH331" s="2">
        <v>5200</v>
      </c>
      <c r="AI331" s="2">
        <v>5477</v>
      </c>
      <c r="AJ331" s="2">
        <v>5883</v>
      </c>
      <c r="AK331" s="2">
        <v>6030</v>
      </c>
      <c r="AL331" s="2">
        <v>6128</v>
      </c>
      <c r="AM331" s="2">
        <v>6008</v>
      </c>
      <c r="AN331" s="2">
        <v>6147</v>
      </c>
      <c r="AO331" s="2">
        <v>6109</v>
      </c>
      <c r="AP331" s="2">
        <v>6214</v>
      </c>
      <c r="AQ331" s="2">
        <v>6457</v>
      </c>
      <c r="AR331" s="2">
        <v>6758</v>
      </c>
      <c r="AS331" s="2">
        <v>6747</v>
      </c>
      <c r="AT331" s="2">
        <v>6168</v>
      </c>
      <c r="AU331" s="2">
        <v>5639</v>
      </c>
      <c r="AV331" s="2">
        <v>6255</v>
      </c>
      <c r="AW331" s="2">
        <v>7235</v>
      </c>
      <c r="AX331" s="2">
        <v>7655</v>
      </c>
      <c r="AY331" s="2">
        <v>7858</v>
      </c>
      <c r="AZ331" s="2">
        <v>8834</v>
      </c>
      <c r="BA331" s="2">
        <v>8855</v>
      </c>
      <c r="BB331" s="2">
        <v>9150</v>
      </c>
      <c r="BC331" s="2">
        <v>9199</v>
      </c>
      <c r="BD331" s="2">
        <v>9426</v>
      </c>
      <c r="BE331" s="2">
        <v>9578</v>
      </c>
      <c r="BF331" s="2">
        <v>10146</v>
      </c>
      <c r="BG331" s="2">
        <v>10402</v>
      </c>
      <c r="BH331" s="2">
        <v>10951</v>
      </c>
      <c r="BI331" s="2">
        <v>11421</v>
      </c>
      <c r="BJ331" s="2">
        <v>11769</v>
      </c>
      <c r="BK331" s="2">
        <v>12116</v>
      </c>
      <c r="BL331" s="2">
        <v>12531</v>
      </c>
      <c r="BM331" s="2">
        <v>13114</v>
      </c>
      <c r="BN331" s="2">
        <v>13207</v>
      </c>
      <c r="BO331" s="2">
        <v>13742</v>
      </c>
      <c r="BP331" s="2">
        <v>13925</v>
      </c>
      <c r="BQ331" s="2">
        <v>14343</v>
      </c>
      <c r="BR331" s="2">
        <v>14820</v>
      </c>
      <c r="BS331" s="2">
        <v>14431</v>
      </c>
      <c r="BT331" s="2">
        <v>14278</v>
      </c>
      <c r="BU331" s="2">
        <v>13938</v>
      </c>
      <c r="BV331" s="2">
        <v>14053</v>
      </c>
      <c r="BW331" s="2">
        <v>14163</v>
      </c>
      <c r="BX331" s="2">
        <v>14473</v>
      </c>
      <c r="BY331" s="2">
        <v>14411</v>
      </c>
      <c r="BZ331" s="2">
        <v>14112</v>
      </c>
      <c r="CA331" s="2">
        <v>13627</v>
      </c>
      <c r="CB331" s="2">
        <v>13568</v>
      </c>
      <c r="CC331" s="2">
        <v>13338</v>
      </c>
      <c r="CD331" s="2">
        <v>13878</v>
      </c>
    </row>
    <row r="332" spans="1:82" x14ac:dyDescent="0.25">
      <c r="A332" s="2" t="str">
        <f>"95 jaar"</f>
        <v>95 jaar</v>
      </c>
      <c r="B332" s="2">
        <v>877</v>
      </c>
      <c r="C332" s="2">
        <v>920</v>
      </c>
      <c r="D332" s="2">
        <v>984</v>
      </c>
      <c r="E332" s="2">
        <v>1032</v>
      </c>
      <c r="F332" s="2">
        <v>1105</v>
      </c>
      <c r="G332" s="2">
        <v>1185</v>
      </c>
      <c r="H332" s="2">
        <v>1356</v>
      </c>
      <c r="I332" s="2">
        <v>1429</v>
      </c>
      <c r="J332" s="2">
        <v>1498</v>
      </c>
      <c r="K332" s="2">
        <v>1613</v>
      </c>
      <c r="L332" s="2">
        <v>1698</v>
      </c>
      <c r="M332" s="2">
        <v>1706</v>
      </c>
      <c r="N332" s="2">
        <v>1823</v>
      </c>
      <c r="O332" s="2">
        <v>1878</v>
      </c>
      <c r="P332" s="2">
        <v>1782</v>
      </c>
      <c r="Q332" s="2">
        <v>1928</v>
      </c>
      <c r="R332" s="2">
        <v>1957</v>
      </c>
      <c r="S332" s="2">
        <v>2208</v>
      </c>
      <c r="T332" s="2">
        <v>2216</v>
      </c>
      <c r="U332" s="2">
        <v>2209</v>
      </c>
      <c r="V332" s="2">
        <v>1956</v>
      </c>
      <c r="W332" s="2">
        <v>1732</v>
      </c>
      <c r="X332" s="2">
        <v>1455</v>
      </c>
      <c r="Y332" s="2">
        <v>1511</v>
      </c>
      <c r="Z332" s="2">
        <v>2261</v>
      </c>
      <c r="AA332" s="2">
        <v>3057</v>
      </c>
      <c r="AB332" s="2">
        <v>3117</v>
      </c>
      <c r="AC332" s="2">
        <v>3231</v>
      </c>
      <c r="AD332" s="2">
        <v>3489</v>
      </c>
      <c r="AE332" s="2">
        <v>3642</v>
      </c>
      <c r="AF332" s="2">
        <v>3688</v>
      </c>
      <c r="AG332" s="2">
        <v>3823</v>
      </c>
      <c r="AH332" s="2">
        <v>3874</v>
      </c>
      <c r="AI332" s="2">
        <v>4087</v>
      </c>
      <c r="AJ332" s="2">
        <v>4309</v>
      </c>
      <c r="AK332" s="2">
        <v>4639</v>
      </c>
      <c r="AL332" s="2">
        <v>4762</v>
      </c>
      <c r="AM332" s="2">
        <v>4847</v>
      </c>
      <c r="AN332" s="2">
        <v>4759</v>
      </c>
      <c r="AO332" s="2">
        <v>4880</v>
      </c>
      <c r="AP332" s="2">
        <v>4854</v>
      </c>
      <c r="AQ332" s="2">
        <v>4950</v>
      </c>
      <c r="AR332" s="2">
        <v>5149</v>
      </c>
      <c r="AS332" s="2">
        <v>5396</v>
      </c>
      <c r="AT332" s="2">
        <v>5395</v>
      </c>
      <c r="AU332" s="2">
        <v>4939</v>
      </c>
      <c r="AV332" s="2">
        <v>4526</v>
      </c>
      <c r="AW332" s="2">
        <v>5021</v>
      </c>
      <c r="AX332" s="2">
        <v>5820</v>
      </c>
      <c r="AY332" s="2">
        <v>6167</v>
      </c>
      <c r="AZ332" s="2">
        <v>6345</v>
      </c>
      <c r="BA332" s="2">
        <v>7137</v>
      </c>
      <c r="BB332" s="2">
        <v>7162</v>
      </c>
      <c r="BC332" s="2">
        <v>7413</v>
      </c>
      <c r="BD332" s="2">
        <v>7462</v>
      </c>
      <c r="BE332" s="2">
        <v>7660</v>
      </c>
      <c r="BF332" s="2">
        <v>7795</v>
      </c>
      <c r="BG332" s="2">
        <v>8267</v>
      </c>
      <c r="BH332" s="2">
        <v>8488</v>
      </c>
      <c r="BI332" s="2">
        <v>8953</v>
      </c>
      <c r="BJ332" s="2">
        <v>9350</v>
      </c>
      <c r="BK332" s="2">
        <v>9646</v>
      </c>
      <c r="BL332" s="2">
        <v>9945</v>
      </c>
      <c r="BM332" s="2">
        <v>10296</v>
      </c>
      <c r="BN332" s="2">
        <v>10792</v>
      </c>
      <c r="BO332" s="2">
        <v>10882</v>
      </c>
      <c r="BP332" s="2">
        <v>11341</v>
      </c>
      <c r="BQ332" s="2">
        <v>11504</v>
      </c>
      <c r="BR332" s="2">
        <v>11865</v>
      </c>
      <c r="BS332" s="2">
        <v>12275</v>
      </c>
      <c r="BT332" s="2">
        <v>11968</v>
      </c>
      <c r="BU332" s="2">
        <v>11859</v>
      </c>
      <c r="BV332" s="2">
        <v>11593</v>
      </c>
      <c r="BW332" s="2">
        <v>11701</v>
      </c>
      <c r="BX332" s="2">
        <v>11808</v>
      </c>
      <c r="BY332" s="2">
        <v>12078</v>
      </c>
      <c r="BZ332" s="2">
        <v>12044</v>
      </c>
      <c r="CA332" s="2">
        <v>11804</v>
      </c>
      <c r="CB332" s="2">
        <v>11411</v>
      </c>
      <c r="CC332" s="2">
        <v>11380</v>
      </c>
      <c r="CD332" s="2">
        <v>11196</v>
      </c>
    </row>
    <row r="333" spans="1:82" x14ac:dyDescent="0.25">
      <c r="A333" s="2" t="str">
        <f>"96 jaar"</f>
        <v>96 jaar</v>
      </c>
      <c r="B333" s="2">
        <v>597</v>
      </c>
      <c r="C333" s="2">
        <v>637</v>
      </c>
      <c r="D333" s="2">
        <v>690</v>
      </c>
      <c r="E333" s="2">
        <v>705</v>
      </c>
      <c r="F333" s="2">
        <v>735</v>
      </c>
      <c r="G333" s="2">
        <v>808</v>
      </c>
      <c r="H333" s="2">
        <v>873</v>
      </c>
      <c r="I333" s="2">
        <v>1002</v>
      </c>
      <c r="J333" s="2">
        <v>1085</v>
      </c>
      <c r="K333" s="2">
        <v>1092</v>
      </c>
      <c r="L333" s="2">
        <v>1136</v>
      </c>
      <c r="M333" s="2">
        <v>1235</v>
      </c>
      <c r="N333" s="2">
        <v>1247</v>
      </c>
      <c r="O333" s="2">
        <v>1312</v>
      </c>
      <c r="P333" s="2">
        <v>1391</v>
      </c>
      <c r="Q333" s="2">
        <v>1323</v>
      </c>
      <c r="R333" s="2">
        <v>1388</v>
      </c>
      <c r="S333" s="2">
        <v>1487</v>
      </c>
      <c r="T333" s="2">
        <v>1623</v>
      </c>
      <c r="U333" s="2">
        <v>1646</v>
      </c>
      <c r="V333" s="2">
        <v>1648</v>
      </c>
      <c r="W333" s="2">
        <v>1485</v>
      </c>
      <c r="X333" s="2">
        <v>1289</v>
      </c>
      <c r="Y333" s="2">
        <v>1092</v>
      </c>
      <c r="Z333" s="2">
        <v>1138</v>
      </c>
      <c r="AA333" s="2">
        <v>1707</v>
      </c>
      <c r="AB333" s="2">
        <v>2300</v>
      </c>
      <c r="AC333" s="2">
        <v>2340</v>
      </c>
      <c r="AD333" s="2">
        <v>2438</v>
      </c>
      <c r="AE333" s="2">
        <v>2639</v>
      </c>
      <c r="AF333" s="2">
        <v>2763</v>
      </c>
      <c r="AG333" s="2">
        <v>2804</v>
      </c>
      <c r="AH333" s="2">
        <v>2913</v>
      </c>
      <c r="AI333" s="2">
        <v>2952</v>
      </c>
      <c r="AJ333" s="2">
        <v>3125</v>
      </c>
      <c r="AK333" s="2">
        <v>3296</v>
      </c>
      <c r="AL333" s="2">
        <v>3557</v>
      </c>
      <c r="AM333" s="2">
        <v>3656</v>
      </c>
      <c r="AN333" s="2">
        <v>3730</v>
      </c>
      <c r="AO333" s="2">
        <v>3667</v>
      </c>
      <c r="AP333" s="2">
        <v>3767</v>
      </c>
      <c r="AQ333" s="2">
        <v>3754</v>
      </c>
      <c r="AR333" s="2">
        <v>3837</v>
      </c>
      <c r="AS333" s="2">
        <v>3999</v>
      </c>
      <c r="AT333" s="2">
        <v>4194</v>
      </c>
      <c r="AU333" s="2">
        <v>4205</v>
      </c>
      <c r="AV333" s="2">
        <v>3851</v>
      </c>
      <c r="AW333" s="2">
        <v>3538</v>
      </c>
      <c r="AX333" s="2">
        <v>3927</v>
      </c>
      <c r="AY333" s="2">
        <v>4562</v>
      </c>
      <c r="AZ333" s="2">
        <v>4839</v>
      </c>
      <c r="BA333" s="2">
        <v>4987</v>
      </c>
      <c r="BB333" s="2">
        <v>5619</v>
      </c>
      <c r="BC333" s="2">
        <v>5648</v>
      </c>
      <c r="BD333" s="2">
        <v>5855</v>
      </c>
      <c r="BE333" s="2">
        <v>5904</v>
      </c>
      <c r="BF333" s="2">
        <v>6067</v>
      </c>
      <c r="BG333" s="2">
        <v>6182</v>
      </c>
      <c r="BH333" s="2">
        <v>6565</v>
      </c>
      <c r="BI333" s="2">
        <v>6753</v>
      </c>
      <c r="BJ333" s="2">
        <v>7135</v>
      </c>
      <c r="BK333" s="2">
        <v>7461</v>
      </c>
      <c r="BL333" s="2">
        <v>7705</v>
      </c>
      <c r="BM333" s="2">
        <v>7957</v>
      </c>
      <c r="BN333" s="2">
        <v>8248</v>
      </c>
      <c r="BO333" s="2">
        <v>8659</v>
      </c>
      <c r="BP333" s="2">
        <v>8742</v>
      </c>
      <c r="BQ333" s="2">
        <v>9125</v>
      </c>
      <c r="BR333" s="2">
        <v>9266</v>
      </c>
      <c r="BS333" s="2">
        <v>9566</v>
      </c>
      <c r="BT333" s="2">
        <v>9912</v>
      </c>
      <c r="BU333" s="2">
        <v>9677</v>
      </c>
      <c r="BV333" s="2">
        <v>9603</v>
      </c>
      <c r="BW333" s="2">
        <v>9399</v>
      </c>
      <c r="BX333" s="2">
        <v>9498</v>
      </c>
      <c r="BY333" s="2">
        <v>9602</v>
      </c>
      <c r="BZ333" s="2">
        <v>9833</v>
      </c>
      <c r="CA333" s="2">
        <v>9823</v>
      </c>
      <c r="CB333" s="2">
        <v>9631</v>
      </c>
      <c r="CC333" s="2">
        <v>9327</v>
      </c>
      <c r="CD333" s="2">
        <v>9313</v>
      </c>
    </row>
    <row r="334" spans="1:82" x14ac:dyDescent="0.25">
      <c r="A334" s="2" t="str">
        <f>"97 jaar"</f>
        <v>97 jaar</v>
      </c>
      <c r="B334" s="2">
        <v>374</v>
      </c>
      <c r="C334" s="2">
        <v>417</v>
      </c>
      <c r="D334" s="2">
        <v>450</v>
      </c>
      <c r="E334" s="2">
        <v>495</v>
      </c>
      <c r="F334" s="2">
        <v>509</v>
      </c>
      <c r="G334" s="2">
        <v>529</v>
      </c>
      <c r="H334" s="2">
        <v>574</v>
      </c>
      <c r="I334" s="2">
        <v>637</v>
      </c>
      <c r="J334" s="2">
        <v>734</v>
      </c>
      <c r="K334" s="2">
        <v>772</v>
      </c>
      <c r="L334" s="2">
        <v>802</v>
      </c>
      <c r="M334" s="2">
        <v>836</v>
      </c>
      <c r="N334" s="2">
        <v>878</v>
      </c>
      <c r="O334" s="2">
        <v>869</v>
      </c>
      <c r="P334" s="2">
        <v>945</v>
      </c>
      <c r="Q334" s="2">
        <v>1005</v>
      </c>
      <c r="R334" s="2">
        <v>963</v>
      </c>
      <c r="S334" s="2">
        <v>997</v>
      </c>
      <c r="T334" s="2">
        <v>1099</v>
      </c>
      <c r="U334" s="2">
        <v>1166</v>
      </c>
      <c r="V334" s="2">
        <v>1186</v>
      </c>
      <c r="W334" s="2">
        <v>1210</v>
      </c>
      <c r="X334" s="2">
        <v>1088</v>
      </c>
      <c r="Y334" s="2">
        <v>936</v>
      </c>
      <c r="Z334" s="2">
        <v>810</v>
      </c>
      <c r="AA334" s="2">
        <v>782</v>
      </c>
      <c r="AB334" s="2">
        <v>1221</v>
      </c>
      <c r="AC334" s="2">
        <v>1665</v>
      </c>
      <c r="AD334" s="2">
        <v>1702</v>
      </c>
      <c r="AE334" s="2">
        <v>1777</v>
      </c>
      <c r="AF334" s="2">
        <v>1928</v>
      </c>
      <c r="AG334" s="2">
        <v>2027</v>
      </c>
      <c r="AH334" s="2">
        <v>2058</v>
      </c>
      <c r="AI334" s="2">
        <v>2144</v>
      </c>
      <c r="AJ334" s="2">
        <v>2181</v>
      </c>
      <c r="AK334" s="2">
        <v>2306</v>
      </c>
      <c r="AL334" s="2">
        <v>2437</v>
      </c>
      <c r="AM334" s="2">
        <v>2633</v>
      </c>
      <c r="AN334" s="2">
        <v>2718</v>
      </c>
      <c r="AO334" s="2">
        <v>2773</v>
      </c>
      <c r="AP334" s="2">
        <v>2728</v>
      </c>
      <c r="AQ334" s="2">
        <v>2808</v>
      </c>
      <c r="AR334" s="2">
        <v>2806</v>
      </c>
      <c r="AS334" s="2">
        <v>2872</v>
      </c>
      <c r="AT334" s="2">
        <v>2999</v>
      </c>
      <c r="AU334" s="2">
        <v>3152</v>
      </c>
      <c r="AV334" s="2">
        <v>3164</v>
      </c>
      <c r="AW334" s="2">
        <v>2902</v>
      </c>
      <c r="AX334" s="2">
        <v>2670</v>
      </c>
      <c r="AY334" s="2">
        <v>2972</v>
      </c>
      <c r="AZ334" s="2">
        <v>3457</v>
      </c>
      <c r="BA334" s="2">
        <v>3670</v>
      </c>
      <c r="BB334" s="2">
        <v>3793</v>
      </c>
      <c r="BC334" s="2">
        <v>4279</v>
      </c>
      <c r="BD334" s="2">
        <v>4306</v>
      </c>
      <c r="BE334" s="2">
        <v>4473</v>
      </c>
      <c r="BF334" s="2">
        <v>4515</v>
      </c>
      <c r="BG334" s="2">
        <v>4645</v>
      </c>
      <c r="BH334" s="2">
        <v>4744</v>
      </c>
      <c r="BI334" s="2">
        <v>5046</v>
      </c>
      <c r="BJ334" s="2">
        <v>5200</v>
      </c>
      <c r="BK334" s="2">
        <v>5500</v>
      </c>
      <c r="BL334" s="2">
        <v>5758</v>
      </c>
      <c r="BM334" s="2">
        <v>5957</v>
      </c>
      <c r="BN334" s="2">
        <v>6163</v>
      </c>
      <c r="BO334" s="2">
        <v>6394</v>
      </c>
      <c r="BP334" s="2">
        <v>6719</v>
      </c>
      <c r="BQ334" s="2">
        <v>6796</v>
      </c>
      <c r="BR334" s="2">
        <v>7106</v>
      </c>
      <c r="BS334" s="2">
        <v>7225</v>
      </c>
      <c r="BT334" s="2">
        <v>7468</v>
      </c>
      <c r="BU334" s="2">
        <v>7753</v>
      </c>
      <c r="BV334" s="2">
        <v>7574</v>
      </c>
      <c r="BW334" s="2">
        <v>7529</v>
      </c>
      <c r="BX334" s="2">
        <v>7373</v>
      </c>
      <c r="BY334" s="2">
        <v>7462</v>
      </c>
      <c r="BZ334" s="2">
        <v>7553</v>
      </c>
      <c r="CA334" s="2">
        <v>7751</v>
      </c>
      <c r="CB334" s="2">
        <v>7749</v>
      </c>
      <c r="CC334" s="2">
        <v>7609</v>
      </c>
      <c r="CD334" s="2">
        <v>7377</v>
      </c>
    </row>
    <row r="335" spans="1:82" x14ac:dyDescent="0.25">
      <c r="A335" s="2" t="str">
        <f>"98 jaar"</f>
        <v>98 jaar</v>
      </c>
      <c r="B335" s="2">
        <v>219</v>
      </c>
      <c r="C335" s="2">
        <v>257</v>
      </c>
      <c r="D335" s="2">
        <v>299</v>
      </c>
      <c r="E335" s="2">
        <v>304</v>
      </c>
      <c r="F335" s="2">
        <v>343</v>
      </c>
      <c r="G335" s="2">
        <v>356</v>
      </c>
      <c r="H335" s="2">
        <v>381</v>
      </c>
      <c r="I335" s="2">
        <v>388</v>
      </c>
      <c r="J335" s="2">
        <v>452</v>
      </c>
      <c r="K335" s="2">
        <v>512</v>
      </c>
      <c r="L335" s="2">
        <v>548</v>
      </c>
      <c r="M335" s="2">
        <v>552</v>
      </c>
      <c r="N335" s="2">
        <v>594</v>
      </c>
      <c r="O335" s="2">
        <v>601</v>
      </c>
      <c r="P335" s="2">
        <v>608</v>
      </c>
      <c r="Q335" s="2">
        <v>678</v>
      </c>
      <c r="R335" s="2">
        <v>689</v>
      </c>
      <c r="S335" s="2">
        <v>680</v>
      </c>
      <c r="T335" s="2">
        <v>717</v>
      </c>
      <c r="U335" s="2">
        <v>787</v>
      </c>
      <c r="V335" s="2">
        <v>816</v>
      </c>
      <c r="W335" s="2">
        <v>861</v>
      </c>
      <c r="X335" s="2">
        <v>817</v>
      </c>
      <c r="Y335" s="2">
        <v>761</v>
      </c>
      <c r="Z335" s="2">
        <v>661</v>
      </c>
      <c r="AA335" s="2">
        <v>573</v>
      </c>
      <c r="AB335" s="2">
        <v>543</v>
      </c>
      <c r="AC335" s="2">
        <v>856</v>
      </c>
      <c r="AD335" s="2">
        <v>1167</v>
      </c>
      <c r="AE335" s="2">
        <v>1202</v>
      </c>
      <c r="AF335" s="2">
        <v>1256</v>
      </c>
      <c r="AG335" s="2">
        <v>1365</v>
      </c>
      <c r="AH335" s="2">
        <v>1438</v>
      </c>
      <c r="AI335" s="2">
        <v>1465</v>
      </c>
      <c r="AJ335" s="2">
        <v>1525</v>
      </c>
      <c r="AK335" s="2">
        <v>1557</v>
      </c>
      <c r="AL335" s="2">
        <v>1649</v>
      </c>
      <c r="AM335" s="2">
        <v>1744</v>
      </c>
      <c r="AN335" s="2">
        <v>1887</v>
      </c>
      <c r="AO335" s="2">
        <v>1955</v>
      </c>
      <c r="AP335" s="2">
        <v>1996</v>
      </c>
      <c r="AQ335" s="2">
        <v>1962</v>
      </c>
      <c r="AR335" s="2">
        <v>2029</v>
      </c>
      <c r="AS335" s="2">
        <v>2028</v>
      </c>
      <c r="AT335" s="2">
        <v>2078</v>
      </c>
      <c r="AU335" s="2">
        <v>2177</v>
      </c>
      <c r="AV335" s="2">
        <v>2292</v>
      </c>
      <c r="AW335" s="2">
        <v>2306</v>
      </c>
      <c r="AX335" s="2">
        <v>2118</v>
      </c>
      <c r="AY335" s="2">
        <v>1949</v>
      </c>
      <c r="AZ335" s="2">
        <v>2174</v>
      </c>
      <c r="BA335" s="2">
        <v>2534</v>
      </c>
      <c r="BB335" s="2">
        <v>2695</v>
      </c>
      <c r="BC335" s="2">
        <v>2792</v>
      </c>
      <c r="BD335" s="2">
        <v>3153</v>
      </c>
      <c r="BE335" s="2">
        <v>3177</v>
      </c>
      <c r="BF335" s="2">
        <v>3303</v>
      </c>
      <c r="BG335" s="2">
        <v>3338</v>
      </c>
      <c r="BH335" s="2">
        <v>3442</v>
      </c>
      <c r="BI335" s="2">
        <v>3519</v>
      </c>
      <c r="BJ335" s="2">
        <v>3751</v>
      </c>
      <c r="BK335" s="2">
        <v>3869</v>
      </c>
      <c r="BL335" s="2">
        <v>4099</v>
      </c>
      <c r="BM335" s="2">
        <v>4300</v>
      </c>
      <c r="BN335" s="2">
        <v>4455</v>
      </c>
      <c r="BO335" s="2">
        <v>4620</v>
      </c>
      <c r="BP335" s="2">
        <v>4798</v>
      </c>
      <c r="BQ335" s="2">
        <v>5047</v>
      </c>
      <c r="BR335" s="2">
        <v>5117</v>
      </c>
      <c r="BS335" s="2">
        <v>5357</v>
      </c>
      <c r="BT335" s="2">
        <v>5452</v>
      </c>
      <c r="BU335" s="2">
        <v>5646</v>
      </c>
      <c r="BV335" s="2">
        <v>5866</v>
      </c>
      <c r="BW335" s="2">
        <v>5738</v>
      </c>
      <c r="BX335" s="2">
        <v>5715</v>
      </c>
      <c r="BY335" s="2">
        <v>5603</v>
      </c>
      <c r="BZ335" s="2">
        <v>5675</v>
      </c>
      <c r="CA335" s="2">
        <v>5755</v>
      </c>
      <c r="CB335" s="2">
        <v>5913</v>
      </c>
      <c r="CC335" s="2">
        <v>5920</v>
      </c>
      <c r="CD335" s="2">
        <v>5819</v>
      </c>
    </row>
    <row r="336" spans="1:82" x14ac:dyDescent="0.25">
      <c r="A336" s="2" t="str">
        <f>"99 jaar"</f>
        <v>99 jaar</v>
      </c>
      <c r="B336" s="2">
        <v>141</v>
      </c>
      <c r="C336" s="2">
        <v>153</v>
      </c>
      <c r="D336" s="2">
        <v>166</v>
      </c>
      <c r="E336" s="2">
        <v>190</v>
      </c>
      <c r="F336" s="2">
        <v>215</v>
      </c>
      <c r="G336" s="2">
        <v>241</v>
      </c>
      <c r="H336" s="2">
        <v>240</v>
      </c>
      <c r="I336" s="2">
        <v>243</v>
      </c>
      <c r="J336" s="2">
        <v>258</v>
      </c>
      <c r="K336" s="2">
        <v>306</v>
      </c>
      <c r="L336" s="2">
        <v>359</v>
      </c>
      <c r="M336" s="2">
        <v>375</v>
      </c>
      <c r="N336" s="2">
        <v>351</v>
      </c>
      <c r="O336" s="2">
        <v>377</v>
      </c>
      <c r="P336" s="2">
        <v>415</v>
      </c>
      <c r="Q336" s="2">
        <v>397</v>
      </c>
      <c r="R336" s="2">
        <v>444</v>
      </c>
      <c r="S336" s="2">
        <v>500</v>
      </c>
      <c r="T336" s="2">
        <v>463</v>
      </c>
      <c r="U336" s="2">
        <v>496</v>
      </c>
      <c r="V336" s="2">
        <v>553</v>
      </c>
      <c r="W336" s="2">
        <v>574</v>
      </c>
      <c r="X336" s="2">
        <v>579</v>
      </c>
      <c r="Y336" s="2">
        <v>562</v>
      </c>
      <c r="Z336" s="2">
        <v>532</v>
      </c>
      <c r="AA336" s="2">
        <v>426</v>
      </c>
      <c r="AB336" s="2">
        <v>405</v>
      </c>
      <c r="AC336" s="2">
        <v>361</v>
      </c>
      <c r="AD336" s="2">
        <v>576</v>
      </c>
      <c r="AE336" s="2">
        <v>790</v>
      </c>
      <c r="AF336" s="2">
        <v>814</v>
      </c>
      <c r="AG336" s="2">
        <v>852</v>
      </c>
      <c r="AH336" s="2">
        <v>931</v>
      </c>
      <c r="AI336" s="2">
        <v>980</v>
      </c>
      <c r="AJ336" s="2">
        <v>1003</v>
      </c>
      <c r="AK336" s="2">
        <v>1041</v>
      </c>
      <c r="AL336" s="2">
        <v>1068</v>
      </c>
      <c r="AM336" s="2">
        <v>1133</v>
      </c>
      <c r="AN336" s="2">
        <v>1200</v>
      </c>
      <c r="AO336" s="2">
        <v>1303</v>
      </c>
      <c r="AP336" s="2">
        <v>1351</v>
      </c>
      <c r="AQ336" s="2">
        <v>1381</v>
      </c>
      <c r="AR336" s="2">
        <v>1359</v>
      </c>
      <c r="AS336" s="2">
        <v>1408</v>
      </c>
      <c r="AT336" s="2">
        <v>1410</v>
      </c>
      <c r="AU336" s="2">
        <v>1449</v>
      </c>
      <c r="AV336" s="2">
        <v>1520</v>
      </c>
      <c r="AW336" s="2">
        <v>1602</v>
      </c>
      <c r="AX336" s="2">
        <v>1616</v>
      </c>
      <c r="AY336" s="2">
        <v>1484</v>
      </c>
      <c r="AZ336" s="2">
        <v>1368</v>
      </c>
      <c r="BA336" s="2">
        <v>1531</v>
      </c>
      <c r="BB336" s="2">
        <v>1787</v>
      </c>
      <c r="BC336" s="2">
        <v>1906</v>
      </c>
      <c r="BD336" s="2">
        <v>1979</v>
      </c>
      <c r="BE336" s="2">
        <v>2235</v>
      </c>
      <c r="BF336" s="2">
        <v>2257</v>
      </c>
      <c r="BG336" s="2">
        <v>2353</v>
      </c>
      <c r="BH336" s="2">
        <v>2379</v>
      </c>
      <c r="BI336" s="2">
        <v>2457</v>
      </c>
      <c r="BJ336" s="2">
        <v>2517</v>
      </c>
      <c r="BK336" s="2">
        <v>2687</v>
      </c>
      <c r="BL336" s="2">
        <v>2778</v>
      </c>
      <c r="BM336" s="2">
        <v>2942</v>
      </c>
      <c r="BN336" s="2">
        <v>3093</v>
      </c>
      <c r="BO336" s="2">
        <v>3209</v>
      </c>
      <c r="BP336" s="2">
        <v>3333</v>
      </c>
      <c r="BQ336" s="2">
        <v>3467</v>
      </c>
      <c r="BR336" s="2">
        <v>3652</v>
      </c>
      <c r="BS336" s="2">
        <v>3713</v>
      </c>
      <c r="BT336" s="2">
        <v>3889</v>
      </c>
      <c r="BU336" s="2">
        <v>3965</v>
      </c>
      <c r="BV336" s="2">
        <v>4112</v>
      </c>
      <c r="BW336" s="2">
        <v>4281</v>
      </c>
      <c r="BX336" s="2">
        <v>4192</v>
      </c>
      <c r="BY336" s="2">
        <v>4179</v>
      </c>
      <c r="BZ336" s="2">
        <v>4102</v>
      </c>
      <c r="CA336" s="2">
        <v>4158</v>
      </c>
      <c r="CB336" s="2">
        <v>4223</v>
      </c>
      <c r="CC336" s="2">
        <v>4349</v>
      </c>
      <c r="CD336" s="2">
        <v>4359</v>
      </c>
    </row>
    <row r="337" spans="1:82" x14ac:dyDescent="0.25">
      <c r="A337" s="2" t="str">
        <f>"100 jaar"</f>
        <v>100 jaar</v>
      </c>
      <c r="B337" s="2">
        <v>83</v>
      </c>
      <c r="C337" s="2">
        <v>92</v>
      </c>
      <c r="D337" s="2">
        <v>94</v>
      </c>
      <c r="E337" s="2">
        <v>97</v>
      </c>
      <c r="F337" s="2">
        <v>115</v>
      </c>
      <c r="G337" s="2">
        <v>159</v>
      </c>
      <c r="H337" s="2">
        <v>167</v>
      </c>
      <c r="I337" s="2">
        <v>165</v>
      </c>
      <c r="J337" s="2">
        <v>159</v>
      </c>
      <c r="K337" s="2">
        <v>161</v>
      </c>
      <c r="L337" s="2">
        <v>199</v>
      </c>
      <c r="M337" s="2">
        <v>228</v>
      </c>
      <c r="N337" s="2">
        <v>249</v>
      </c>
      <c r="O337" s="2">
        <v>226</v>
      </c>
      <c r="P337" s="2">
        <v>267</v>
      </c>
      <c r="Q337" s="2">
        <v>286</v>
      </c>
      <c r="R337" s="2">
        <v>266</v>
      </c>
      <c r="S337" s="2">
        <v>298</v>
      </c>
      <c r="T337" s="2">
        <v>316</v>
      </c>
      <c r="U337" s="2">
        <v>315</v>
      </c>
      <c r="V337" s="2">
        <v>326</v>
      </c>
      <c r="W337" s="2">
        <v>367</v>
      </c>
      <c r="X337" s="2">
        <v>384</v>
      </c>
      <c r="Y337" s="2">
        <v>380</v>
      </c>
      <c r="Z337" s="2">
        <v>389</v>
      </c>
      <c r="AA337" s="2">
        <v>341</v>
      </c>
      <c r="AB337" s="2">
        <v>290</v>
      </c>
      <c r="AC337" s="2">
        <v>283</v>
      </c>
      <c r="AD337" s="2">
        <v>234</v>
      </c>
      <c r="AE337" s="2">
        <v>372</v>
      </c>
      <c r="AF337" s="2">
        <v>513</v>
      </c>
      <c r="AG337" s="2">
        <v>530</v>
      </c>
      <c r="AH337" s="2">
        <v>557</v>
      </c>
      <c r="AI337" s="2">
        <v>609</v>
      </c>
      <c r="AJ337" s="2">
        <v>644</v>
      </c>
      <c r="AK337" s="2">
        <v>662</v>
      </c>
      <c r="AL337" s="2">
        <v>689</v>
      </c>
      <c r="AM337" s="2">
        <v>708</v>
      </c>
      <c r="AN337" s="2">
        <v>751</v>
      </c>
      <c r="AO337" s="2">
        <v>796</v>
      </c>
      <c r="AP337" s="2">
        <v>867</v>
      </c>
      <c r="AQ337" s="2">
        <v>900</v>
      </c>
      <c r="AR337" s="2">
        <v>917</v>
      </c>
      <c r="AS337" s="2">
        <v>907</v>
      </c>
      <c r="AT337" s="2">
        <v>942</v>
      </c>
      <c r="AU337" s="2">
        <v>946</v>
      </c>
      <c r="AV337" s="2">
        <v>971</v>
      </c>
      <c r="AW337" s="2">
        <v>1022</v>
      </c>
      <c r="AX337" s="2">
        <v>1078</v>
      </c>
      <c r="AY337" s="2">
        <v>1086</v>
      </c>
      <c r="AZ337" s="2">
        <v>1002</v>
      </c>
      <c r="BA337" s="2">
        <v>922</v>
      </c>
      <c r="BB337" s="2">
        <v>1038</v>
      </c>
      <c r="BC337" s="2">
        <v>1211</v>
      </c>
      <c r="BD337" s="2">
        <v>1294</v>
      </c>
      <c r="BE337" s="2">
        <v>1345</v>
      </c>
      <c r="BF337" s="2">
        <v>1520</v>
      </c>
      <c r="BG337" s="2">
        <v>1540</v>
      </c>
      <c r="BH337" s="2">
        <v>1607</v>
      </c>
      <c r="BI337" s="2">
        <v>1626</v>
      </c>
      <c r="BJ337" s="2">
        <v>1683</v>
      </c>
      <c r="BK337" s="2">
        <v>1725</v>
      </c>
      <c r="BL337" s="2">
        <v>1842</v>
      </c>
      <c r="BM337" s="2">
        <v>1911</v>
      </c>
      <c r="BN337" s="2">
        <v>2028</v>
      </c>
      <c r="BO337" s="2">
        <v>2135</v>
      </c>
      <c r="BP337" s="2">
        <v>2218</v>
      </c>
      <c r="BQ337" s="2">
        <v>2309</v>
      </c>
      <c r="BR337" s="2">
        <v>2404</v>
      </c>
      <c r="BS337" s="2">
        <v>2536</v>
      </c>
      <c r="BT337" s="2">
        <v>2581</v>
      </c>
      <c r="BU337" s="2">
        <v>2708</v>
      </c>
      <c r="BV337" s="2">
        <v>2764</v>
      </c>
      <c r="BW337" s="2">
        <v>2876</v>
      </c>
      <c r="BX337" s="2">
        <v>2999</v>
      </c>
      <c r="BY337" s="2">
        <v>2941</v>
      </c>
      <c r="BZ337" s="2">
        <v>2936</v>
      </c>
      <c r="CA337" s="2">
        <v>2883</v>
      </c>
      <c r="CB337" s="2">
        <v>2926</v>
      </c>
      <c r="CC337" s="2">
        <v>2976</v>
      </c>
      <c r="CD337" s="2">
        <v>3070</v>
      </c>
    </row>
    <row r="338" spans="1:82" x14ac:dyDescent="0.25">
      <c r="A338" s="2" t="str">
        <f>"101 jaar"</f>
        <v>101 jaar</v>
      </c>
      <c r="B338" s="2">
        <v>61</v>
      </c>
      <c r="C338" s="2">
        <v>47</v>
      </c>
      <c r="D338" s="2">
        <v>53</v>
      </c>
      <c r="E338" s="2">
        <v>62</v>
      </c>
      <c r="F338" s="2">
        <v>65</v>
      </c>
      <c r="G338" s="2">
        <v>78</v>
      </c>
      <c r="H338" s="2">
        <v>108</v>
      </c>
      <c r="I338" s="2">
        <v>108</v>
      </c>
      <c r="J338" s="2">
        <v>106</v>
      </c>
      <c r="K338" s="2">
        <v>97</v>
      </c>
      <c r="L338" s="2">
        <v>110</v>
      </c>
      <c r="M338" s="2">
        <v>128</v>
      </c>
      <c r="N338" s="2">
        <v>144</v>
      </c>
      <c r="O338" s="2">
        <v>143</v>
      </c>
      <c r="P338" s="2">
        <v>152</v>
      </c>
      <c r="Q338" s="2">
        <v>166</v>
      </c>
      <c r="R338" s="2">
        <v>184</v>
      </c>
      <c r="S338" s="2">
        <v>162</v>
      </c>
      <c r="T338" s="2">
        <v>184</v>
      </c>
      <c r="U338" s="2">
        <v>197</v>
      </c>
      <c r="V338" s="2">
        <v>215</v>
      </c>
      <c r="W338" s="2">
        <v>203</v>
      </c>
      <c r="X338" s="2">
        <v>246</v>
      </c>
      <c r="Y338" s="2">
        <v>249</v>
      </c>
      <c r="Z338" s="2">
        <v>244</v>
      </c>
      <c r="AA338" s="2">
        <v>218</v>
      </c>
      <c r="AB338" s="2">
        <v>221</v>
      </c>
      <c r="AC338" s="2">
        <v>184</v>
      </c>
      <c r="AD338" s="2">
        <v>175</v>
      </c>
      <c r="AE338" s="2">
        <v>145</v>
      </c>
      <c r="AF338" s="2">
        <v>232</v>
      </c>
      <c r="AG338" s="2">
        <v>320</v>
      </c>
      <c r="AH338" s="2">
        <v>332</v>
      </c>
      <c r="AI338" s="2">
        <v>351</v>
      </c>
      <c r="AJ338" s="2">
        <v>386</v>
      </c>
      <c r="AK338" s="2">
        <v>406</v>
      </c>
      <c r="AL338" s="2">
        <v>417</v>
      </c>
      <c r="AM338" s="2">
        <v>435</v>
      </c>
      <c r="AN338" s="2">
        <v>450</v>
      </c>
      <c r="AO338" s="2">
        <v>479</v>
      </c>
      <c r="AP338" s="2">
        <v>503</v>
      </c>
      <c r="AQ338" s="2">
        <v>551</v>
      </c>
      <c r="AR338" s="2">
        <v>571</v>
      </c>
      <c r="AS338" s="2">
        <v>583</v>
      </c>
      <c r="AT338" s="2">
        <v>581</v>
      </c>
      <c r="AU338" s="2">
        <v>606</v>
      </c>
      <c r="AV338" s="2">
        <v>608</v>
      </c>
      <c r="AW338" s="2">
        <v>623</v>
      </c>
      <c r="AX338" s="2">
        <v>657</v>
      </c>
      <c r="AY338" s="2">
        <v>694</v>
      </c>
      <c r="AZ338" s="2">
        <v>699</v>
      </c>
      <c r="BA338" s="2">
        <v>645</v>
      </c>
      <c r="BB338" s="2">
        <v>597</v>
      </c>
      <c r="BC338" s="2">
        <v>671</v>
      </c>
      <c r="BD338" s="2">
        <v>783</v>
      </c>
      <c r="BE338" s="2">
        <v>838</v>
      </c>
      <c r="BF338" s="2">
        <v>871</v>
      </c>
      <c r="BG338" s="2">
        <v>989</v>
      </c>
      <c r="BH338" s="2">
        <v>1000</v>
      </c>
      <c r="BI338" s="2">
        <v>1045</v>
      </c>
      <c r="BJ338" s="2">
        <v>1062</v>
      </c>
      <c r="BK338" s="2">
        <v>1099</v>
      </c>
      <c r="BL338" s="2">
        <v>1130</v>
      </c>
      <c r="BM338" s="2">
        <v>1207</v>
      </c>
      <c r="BN338" s="2">
        <v>1254</v>
      </c>
      <c r="BO338" s="2">
        <v>1335</v>
      </c>
      <c r="BP338" s="2">
        <v>1407</v>
      </c>
      <c r="BQ338" s="2">
        <v>1465</v>
      </c>
      <c r="BR338" s="2">
        <v>1523</v>
      </c>
      <c r="BS338" s="2">
        <v>1592</v>
      </c>
      <c r="BT338" s="2">
        <v>1680</v>
      </c>
      <c r="BU338" s="2">
        <v>1715</v>
      </c>
      <c r="BV338" s="2">
        <v>1803</v>
      </c>
      <c r="BW338" s="2">
        <v>1842</v>
      </c>
      <c r="BX338" s="2">
        <v>1916</v>
      </c>
      <c r="BY338" s="2">
        <v>2004</v>
      </c>
      <c r="BZ338" s="2">
        <v>1967</v>
      </c>
      <c r="CA338" s="2">
        <v>1968</v>
      </c>
      <c r="CB338" s="2">
        <v>1934</v>
      </c>
      <c r="CC338" s="2">
        <v>1968</v>
      </c>
      <c r="CD338" s="2">
        <v>2002</v>
      </c>
    </row>
    <row r="339" spans="1:82" x14ac:dyDescent="0.25">
      <c r="A339" s="2" t="str">
        <f>"102 jaar"</f>
        <v>102 jaar</v>
      </c>
      <c r="B339" s="2">
        <v>35</v>
      </c>
      <c r="C339" s="2">
        <v>30</v>
      </c>
      <c r="D339" s="2">
        <v>28</v>
      </c>
      <c r="E339" s="2">
        <v>28</v>
      </c>
      <c r="F339" s="2">
        <v>37</v>
      </c>
      <c r="G339" s="2">
        <v>42</v>
      </c>
      <c r="H339" s="2">
        <v>43</v>
      </c>
      <c r="I339" s="2">
        <v>62</v>
      </c>
      <c r="J339" s="2">
        <v>68</v>
      </c>
      <c r="K339" s="2">
        <v>68</v>
      </c>
      <c r="L339" s="2">
        <v>54</v>
      </c>
      <c r="M339" s="2">
        <v>69</v>
      </c>
      <c r="N339" s="2">
        <v>72</v>
      </c>
      <c r="O339" s="2">
        <v>87</v>
      </c>
      <c r="P339" s="2">
        <v>91</v>
      </c>
      <c r="Q339" s="2">
        <v>80</v>
      </c>
      <c r="R339" s="2">
        <v>96</v>
      </c>
      <c r="S339" s="2">
        <v>115</v>
      </c>
      <c r="T339" s="2">
        <v>75</v>
      </c>
      <c r="U339" s="2">
        <v>115</v>
      </c>
      <c r="V339" s="2">
        <v>109</v>
      </c>
      <c r="W339" s="2">
        <v>155</v>
      </c>
      <c r="X339" s="2">
        <v>124</v>
      </c>
      <c r="Y339" s="2">
        <v>149</v>
      </c>
      <c r="Z339" s="2">
        <v>159</v>
      </c>
      <c r="AA339" s="2">
        <v>143</v>
      </c>
      <c r="AB339" s="2">
        <v>136</v>
      </c>
      <c r="AC339" s="2">
        <v>141</v>
      </c>
      <c r="AD339" s="2">
        <v>106</v>
      </c>
      <c r="AE339" s="2">
        <v>100</v>
      </c>
      <c r="AF339" s="2">
        <v>87</v>
      </c>
      <c r="AG339" s="2">
        <v>141</v>
      </c>
      <c r="AH339" s="2">
        <v>192</v>
      </c>
      <c r="AI339" s="2">
        <v>200</v>
      </c>
      <c r="AJ339" s="2">
        <v>208</v>
      </c>
      <c r="AK339" s="2">
        <v>230</v>
      </c>
      <c r="AL339" s="2">
        <v>245</v>
      </c>
      <c r="AM339" s="2">
        <v>249</v>
      </c>
      <c r="AN339" s="2">
        <v>262</v>
      </c>
      <c r="AO339" s="2">
        <v>273</v>
      </c>
      <c r="AP339" s="2">
        <v>292</v>
      </c>
      <c r="AQ339" s="2">
        <v>307</v>
      </c>
      <c r="AR339" s="2">
        <v>333</v>
      </c>
      <c r="AS339" s="2">
        <v>347</v>
      </c>
      <c r="AT339" s="2">
        <v>354</v>
      </c>
      <c r="AU339" s="2">
        <v>354</v>
      </c>
      <c r="AV339" s="2">
        <v>370</v>
      </c>
      <c r="AW339" s="2">
        <v>372</v>
      </c>
      <c r="AX339" s="2">
        <v>384</v>
      </c>
      <c r="AY339" s="2">
        <v>401</v>
      </c>
      <c r="AZ339" s="2">
        <v>425</v>
      </c>
      <c r="BA339" s="2">
        <v>431</v>
      </c>
      <c r="BB339" s="2">
        <v>396</v>
      </c>
      <c r="BC339" s="2">
        <v>368</v>
      </c>
      <c r="BD339" s="2">
        <v>412</v>
      </c>
      <c r="BE339" s="2">
        <v>482</v>
      </c>
      <c r="BF339" s="2">
        <v>513</v>
      </c>
      <c r="BG339" s="2">
        <v>538</v>
      </c>
      <c r="BH339" s="2">
        <v>613</v>
      </c>
      <c r="BI339" s="2">
        <v>619</v>
      </c>
      <c r="BJ339" s="2">
        <v>649</v>
      </c>
      <c r="BK339" s="2">
        <v>658</v>
      </c>
      <c r="BL339" s="2">
        <v>682</v>
      </c>
      <c r="BM339" s="2">
        <v>704</v>
      </c>
      <c r="BN339" s="2">
        <v>754</v>
      </c>
      <c r="BO339" s="2">
        <v>784</v>
      </c>
      <c r="BP339" s="2">
        <v>832</v>
      </c>
      <c r="BQ339" s="2">
        <v>883</v>
      </c>
      <c r="BR339" s="2">
        <v>919</v>
      </c>
      <c r="BS339" s="2">
        <v>958</v>
      </c>
      <c r="BT339" s="2">
        <v>1003</v>
      </c>
      <c r="BU339" s="2">
        <v>1059</v>
      </c>
      <c r="BV339" s="2">
        <v>1085</v>
      </c>
      <c r="BW339" s="2">
        <v>1140</v>
      </c>
      <c r="BX339" s="2">
        <v>1167</v>
      </c>
      <c r="BY339" s="2">
        <v>1214</v>
      </c>
      <c r="BZ339" s="2">
        <v>1272</v>
      </c>
      <c r="CA339" s="2">
        <v>1252</v>
      </c>
      <c r="CB339" s="2">
        <v>1254</v>
      </c>
      <c r="CC339" s="2">
        <v>1234</v>
      </c>
      <c r="CD339" s="2">
        <v>1260</v>
      </c>
    </row>
    <row r="340" spans="1:82" x14ac:dyDescent="0.25">
      <c r="A340" s="2" t="str">
        <f>"103 jaar"</f>
        <v>103 jaar</v>
      </c>
      <c r="B340" s="2">
        <v>22</v>
      </c>
      <c r="C340" s="2">
        <v>25</v>
      </c>
      <c r="D340" s="2">
        <v>13</v>
      </c>
      <c r="E340" s="2">
        <v>14</v>
      </c>
      <c r="F340" s="2">
        <v>14</v>
      </c>
      <c r="G340" s="2">
        <v>19</v>
      </c>
      <c r="H340" s="2">
        <v>26</v>
      </c>
      <c r="I340" s="2">
        <v>27</v>
      </c>
      <c r="J340" s="2">
        <v>38</v>
      </c>
      <c r="K340" s="2">
        <v>40</v>
      </c>
      <c r="L340" s="2">
        <v>38</v>
      </c>
      <c r="M340" s="2">
        <v>31</v>
      </c>
      <c r="N340" s="2">
        <v>46</v>
      </c>
      <c r="O340" s="2">
        <v>37</v>
      </c>
      <c r="P340" s="2">
        <v>50</v>
      </c>
      <c r="Q340" s="2">
        <v>53</v>
      </c>
      <c r="R340" s="2">
        <v>44</v>
      </c>
      <c r="S340" s="2">
        <v>54</v>
      </c>
      <c r="T340" s="2">
        <v>80</v>
      </c>
      <c r="U340" s="2">
        <v>50</v>
      </c>
      <c r="V340" s="2">
        <v>70</v>
      </c>
      <c r="W340" s="2">
        <v>69</v>
      </c>
      <c r="X340" s="2">
        <v>91</v>
      </c>
      <c r="Y340" s="2">
        <v>68</v>
      </c>
      <c r="Z340" s="2">
        <v>93</v>
      </c>
      <c r="AA340" s="2">
        <v>89</v>
      </c>
      <c r="AB340" s="2">
        <v>80</v>
      </c>
      <c r="AC340" s="2">
        <v>99</v>
      </c>
      <c r="AD340" s="2">
        <v>78</v>
      </c>
      <c r="AE340" s="2">
        <v>59</v>
      </c>
      <c r="AF340" s="2">
        <v>58</v>
      </c>
      <c r="AG340" s="2">
        <v>53</v>
      </c>
      <c r="AH340" s="2">
        <v>78</v>
      </c>
      <c r="AI340" s="2">
        <v>108</v>
      </c>
      <c r="AJ340" s="2">
        <v>114</v>
      </c>
      <c r="AK340" s="2">
        <v>118</v>
      </c>
      <c r="AL340" s="2">
        <v>131</v>
      </c>
      <c r="AM340" s="2">
        <v>136</v>
      </c>
      <c r="AN340" s="2">
        <v>141</v>
      </c>
      <c r="AO340" s="2">
        <v>149</v>
      </c>
      <c r="AP340" s="2">
        <v>155</v>
      </c>
      <c r="AQ340" s="2">
        <v>167</v>
      </c>
      <c r="AR340" s="2">
        <v>176</v>
      </c>
      <c r="AS340" s="2">
        <v>190</v>
      </c>
      <c r="AT340" s="2">
        <v>199</v>
      </c>
      <c r="AU340" s="2">
        <v>204</v>
      </c>
      <c r="AV340" s="2">
        <v>201</v>
      </c>
      <c r="AW340" s="2">
        <v>212</v>
      </c>
      <c r="AX340" s="2">
        <v>215</v>
      </c>
      <c r="AY340" s="2">
        <v>222</v>
      </c>
      <c r="AZ340" s="2">
        <v>230</v>
      </c>
      <c r="BA340" s="2">
        <v>247</v>
      </c>
      <c r="BB340" s="2">
        <v>251</v>
      </c>
      <c r="BC340" s="2">
        <v>231</v>
      </c>
      <c r="BD340" s="2">
        <v>214</v>
      </c>
      <c r="BE340" s="2">
        <v>243</v>
      </c>
      <c r="BF340" s="2">
        <v>281</v>
      </c>
      <c r="BG340" s="2">
        <v>302</v>
      </c>
      <c r="BH340" s="2">
        <v>314</v>
      </c>
      <c r="BI340" s="2">
        <v>362</v>
      </c>
      <c r="BJ340" s="2">
        <v>367</v>
      </c>
      <c r="BK340" s="2">
        <v>383</v>
      </c>
      <c r="BL340" s="2">
        <v>389</v>
      </c>
      <c r="BM340" s="2">
        <v>406</v>
      </c>
      <c r="BN340" s="2">
        <v>417</v>
      </c>
      <c r="BO340" s="2">
        <v>445</v>
      </c>
      <c r="BP340" s="2">
        <v>466</v>
      </c>
      <c r="BQ340" s="2">
        <v>492</v>
      </c>
      <c r="BR340" s="2">
        <v>522</v>
      </c>
      <c r="BS340" s="2">
        <v>545</v>
      </c>
      <c r="BT340" s="2">
        <v>571</v>
      </c>
      <c r="BU340" s="2">
        <v>596</v>
      </c>
      <c r="BV340" s="2">
        <v>633</v>
      </c>
      <c r="BW340" s="2">
        <v>645</v>
      </c>
      <c r="BX340" s="2">
        <v>681</v>
      </c>
      <c r="BY340" s="2">
        <v>700</v>
      </c>
      <c r="BZ340" s="2">
        <v>726</v>
      </c>
      <c r="CA340" s="2">
        <v>763</v>
      </c>
      <c r="CB340" s="2">
        <v>752</v>
      </c>
      <c r="CC340" s="2">
        <v>754</v>
      </c>
      <c r="CD340" s="2">
        <v>744</v>
      </c>
    </row>
    <row r="341" spans="1:82" x14ac:dyDescent="0.25">
      <c r="A341" s="2" t="str">
        <f>"104 jaar"</f>
        <v>104 jaar</v>
      </c>
      <c r="B341" s="2">
        <v>11</v>
      </c>
      <c r="C341" s="2">
        <v>13</v>
      </c>
      <c r="D341" s="2">
        <v>13</v>
      </c>
      <c r="E341" s="2">
        <v>7</v>
      </c>
      <c r="F341" s="2">
        <v>3</v>
      </c>
      <c r="G341" s="2">
        <v>6</v>
      </c>
      <c r="H341" s="2">
        <v>9</v>
      </c>
      <c r="I341" s="2">
        <v>9</v>
      </c>
      <c r="J341" s="2">
        <v>15</v>
      </c>
      <c r="K341" s="2">
        <v>24</v>
      </c>
      <c r="L341" s="2">
        <v>21</v>
      </c>
      <c r="M341" s="2">
        <v>20</v>
      </c>
      <c r="N341" s="2">
        <v>19</v>
      </c>
      <c r="O341" s="2">
        <v>29</v>
      </c>
      <c r="P341" s="2">
        <v>20</v>
      </c>
      <c r="Q341" s="2">
        <v>32</v>
      </c>
      <c r="R341" s="2">
        <v>29</v>
      </c>
      <c r="S341" s="2">
        <v>30</v>
      </c>
      <c r="T341" s="2">
        <v>32</v>
      </c>
      <c r="U341" s="2">
        <v>53</v>
      </c>
      <c r="V341" s="2">
        <v>32</v>
      </c>
      <c r="W341" s="2">
        <v>36</v>
      </c>
      <c r="X341" s="2">
        <v>43</v>
      </c>
      <c r="Y341" s="2">
        <v>56</v>
      </c>
      <c r="Z341" s="2">
        <v>39</v>
      </c>
      <c r="AA341" s="2">
        <v>46</v>
      </c>
      <c r="AB341" s="2">
        <v>54</v>
      </c>
      <c r="AC341" s="2">
        <v>45</v>
      </c>
      <c r="AD341" s="2">
        <v>53</v>
      </c>
      <c r="AE341" s="2">
        <v>38</v>
      </c>
      <c r="AF341" s="2">
        <v>26</v>
      </c>
      <c r="AG341" s="2">
        <v>30</v>
      </c>
      <c r="AH341" s="2">
        <v>29</v>
      </c>
      <c r="AI341" s="2">
        <v>39</v>
      </c>
      <c r="AJ341" s="2">
        <v>54</v>
      </c>
      <c r="AK341" s="2">
        <v>59</v>
      </c>
      <c r="AL341" s="2">
        <v>62</v>
      </c>
      <c r="AM341" s="2">
        <v>71</v>
      </c>
      <c r="AN341" s="2">
        <v>73</v>
      </c>
      <c r="AO341" s="2">
        <v>76</v>
      </c>
      <c r="AP341" s="2">
        <v>82</v>
      </c>
      <c r="AQ341" s="2">
        <v>85</v>
      </c>
      <c r="AR341" s="2">
        <v>89</v>
      </c>
      <c r="AS341" s="2">
        <v>95</v>
      </c>
      <c r="AT341" s="2">
        <v>101</v>
      </c>
      <c r="AU341" s="2">
        <v>103</v>
      </c>
      <c r="AV341" s="2">
        <v>108</v>
      </c>
      <c r="AW341" s="2">
        <v>108</v>
      </c>
      <c r="AX341" s="2">
        <v>113</v>
      </c>
      <c r="AY341" s="2">
        <v>115</v>
      </c>
      <c r="AZ341" s="2">
        <v>118</v>
      </c>
      <c r="BA341" s="2">
        <v>122</v>
      </c>
      <c r="BB341" s="2">
        <v>134</v>
      </c>
      <c r="BC341" s="2">
        <v>135</v>
      </c>
      <c r="BD341" s="2">
        <v>125</v>
      </c>
      <c r="BE341" s="2">
        <v>116</v>
      </c>
      <c r="BF341" s="2">
        <v>130</v>
      </c>
      <c r="BG341" s="2">
        <v>153</v>
      </c>
      <c r="BH341" s="2">
        <v>167</v>
      </c>
      <c r="BI341" s="2">
        <v>174</v>
      </c>
      <c r="BJ341" s="2">
        <v>201</v>
      </c>
      <c r="BK341" s="2">
        <v>203</v>
      </c>
      <c r="BL341" s="2">
        <v>212</v>
      </c>
      <c r="BM341" s="2">
        <v>216</v>
      </c>
      <c r="BN341" s="2">
        <v>226</v>
      </c>
      <c r="BO341" s="2">
        <v>234</v>
      </c>
      <c r="BP341" s="2">
        <v>251</v>
      </c>
      <c r="BQ341" s="2">
        <v>261</v>
      </c>
      <c r="BR341" s="2">
        <v>273</v>
      </c>
      <c r="BS341" s="2">
        <v>292</v>
      </c>
      <c r="BT341" s="2">
        <v>307</v>
      </c>
      <c r="BU341" s="2">
        <v>321</v>
      </c>
      <c r="BV341" s="2">
        <v>334</v>
      </c>
      <c r="BW341" s="2">
        <v>357</v>
      </c>
      <c r="BX341" s="2">
        <v>363</v>
      </c>
      <c r="BY341" s="2">
        <v>382</v>
      </c>
      <c r="BZ341" s="2">
        <v>395</v>
      </c>
      <c r="CA341" s="2">
        <v>409</v>
      </c>
      <c r="CB341" s="2">
        <v>429</v>
      </c>
      <c r="CC341" s="2">
        <v>428</v>
      </c>
      <c r="CD341" s="2">
        <v>429</v>
      </c>
    </row>
    <row r="342" spans="1:82" x14ac:dyDescent="0.25">
      <c r="A342" s="2" t="str">
        <f>"105 jaar"</f>
        <v>105 jaar</v>
      </c>
      <c r="B342" s="2">
        <v>5</v>
      </c>
      <c r="C342" s="2">
        <v>6</v>
      </c>
      <c r="D342" s="2">
        <v>5</v>
      </c>
      <c r="E342" s="2">
        <v>5</v>
      </c>
      <c r="F342" s="2">
        <v>3</v>
      </c>
      <c r="G342" s="2">
        <v>1</v>
      </c>
      <c r="H342" s="2">
        <v>3</v>
      </c>
      <c r="I342" s="2">
        <v>3</v>
      </c>
      <c r="J342" s="2">
        <v>3</v>
      </c>
      <c r="K342" s="2">
        <v>7</v>
      </c>
      <c r="L342" s="2">
        <v>18</v>
      </c>
      <c r="M342" s="2">
        <v>10</v>
      </c>
      <c r="N342" s="2">
        <v>11</v>
      </c>
      <c r="O342" s="2">
        <v>8</v>
      </c>
      <c r="P342" s="2">
        <v>16</v>
      </c>
      <c r="Q342" s="2">
        <v>11</v>
      </c>
      <c r="R342" s="2">
        <v>16</v>
      </c>
      <c r="S342" s="2">
        <v>13</v>
      </c>
      <c r="T342" s="2">
        <v>20</v>
      </c>
      <c r="U342" s="2">
        <v>18</v>
      </c>
      <c r="V342" s="2">
        <v>24</v>
      </c>
      <c r="W342" s="2">
        <v>23</v>
      </c>
      <c r="X342" s="2">
        <v>15</v>
      </c>
      <c r="Y342" s="2">
        <v>20</v>
      </c>
      <c r="Z342" s="2">
        <v>33</v>
      </c>
      <c r="AA342" s="2">
        <v>23</v>
      </c>
      <c r="AB342" s="2">
        <v>25</v>
      </c>
      <c r="AC342" s="2">
        <v>23</v>
      </c>
      <c r="AD342" s="2">
        <v>16</v>
      </c>
      <c r="AE342" s="2">
        <v>21</v>
      </c>
      <c r="AF342" s="2">
        <v>15</v>
      </c>
      <c r="AG342" s="2">
        <v>11</v>
      </c>
      <c r="AH342" s="2">
        <v>11</v>
      </c>
      <c r="AI342" s="2">
        <v>9</v>
      </c>
      <c r="AJ342" s="2">
        <v>16</v>
      </c>
      <c r="AK342" s="2">
        <v>23</v>
      </c>
      <c r="AL342" s="2">
        <v>28</v>
      </c>
      <c r="AM342" s="2">
        <v>28</v>
      </c>
      <c r="AN342" s="2">
        <v>32</v>
      </c>
      <c r="AO342" s="2">
        <v>34</v>
      </c>
      <c r="AP342" s="2">
        <v>37</v>
      </c>
      <c r="AQ342" s="2">
        <v>39</v>
      </c>
      <c r="AR342" s="2">
        <v>41</v>
      </c>
      <c r="AS342" s="2">
        <v>42</v>
      </c>
      <c r="AT342" s="2">
        <v>44</v>
      </c>
      <c r="AU342" s="2">
        <v>51</v>
      </c>
      <c r="AV342" s="2">
        <v>49</v>
      </c>
      <c r="AW342" s="2">
        <v>52</v>
      </c>
      <c r="AX342" s="2">
        <v>51</v>
      </c>
      <c r="AY342" s="2">
        <v>55</v>
      </c>
      <c r="AZ342" s="2">
        <v>55</v>
      </c>
      <c r="BA342" s="2">
        <v>60</v>
      </c>
      <c r="BB342" s="2">
        <v>63</v>
      </c>
      <c r="BC342" s="2">
        <v>67</v>
      </c>
      <c r="BD342" s="2">
        <v>70</v>
      </c>
      <c r="BE342" s="2">
        <v>63</v>
      </c>
      <c r="BF342" s="2">
        <v>58</v>
      </c>
      <c r="BG342" s="2">
        <v>67</v>
      </c>
      <c r="BH342" s="2">
        <v>77</v>
      </c>
      <c r="BI342" s="2">
        <v>88</v>
      </c>
      <c r="BJ342" s="2">
        <v>89</v>
      </c>
      <c r="BK342" s="2">
        <v>103</v>
      </c>
      <c r="BL342" s="2">
        <v>103</v>
      </c>
      <c r="BM342" s="2">
        <v>109</v>
      </c>
      <c r="BN342" s="2">
        <v>112</v>
      </c>
      <c r="BO342" s="2">
        <v>118</v>
      </c>
      <c r="BP342" s="2">
        <v>119</v>
      </c>
      <c r="BQ342" s="2">
        <v>132</v>
      </c>
      <c r="BR342" s="2">
        <v>137</v>
      </c>
      <c r="BS342" s="2">
        <v>145</v>
      </c>
      <c r="BT342" s="2">
        <v>154</v>
      </c>
      <c r="BU342" s="2">
        <v>162</v>
      </c>
      <c r="BV342" s="2">
        <v>170</v>
      </c>
      <c r="BW342" s="2">
        <v>178</v>
      </c>
      <c r="BX342" s="2">
        <v>189</v>
      </c>
      <c r="BY342" s="2">
        <v>193</v>
      </c>
      <c r="BZ342" s="2">
        <v>205</v>
      </c>
      <c r="CA342" s="2">
        <v>212</v>
      </c>
      <c r="CB342" s="2">
        <v>219</v>
      </c>
      <c r="CC342" s="2">
        <v>228</v>
      </c>
      <c r="CD342" s="2">
        <v>226</v>
      </c>
    </row>
    <row r="343" spans="1:82" x14ac:dyDescent="0.25">
      <c r="A343" s="2" t="str">
        <f>"106 jaar"</f>
        <v>106 jaar</v>
      </c>
      <c r="B343" s="2">
        <v>1</v>
      </c>
      <c r="C343" s="2">
        <v>2</v>
      </c>
      <c r="D343" s="2">
        <v>2</v>
      </c>
      <c r="E343" s="2">
        <v>2</v>
      </c>
      <c r="F343" s="2">
        <v>3</v>
      </c>
      <c r="G343" s="2">
        <v>1</v>
      </c>
      <c r="H343" s="2">
        <v>1</v>
      </c>
      <c r="I343" s="2">
        <v>2</v>
      </c>
      <c r="J343" s="2">
        <v>2</v>
      </c>
      <c r="K343" s="2">
        <v>3</v>
      </c>
      <c r="L343" s="2">
        <v>4</v>
      </c>
      <c r="M343" s="2">
        <v>9</v>
      </c>
      <c r="N343" s="2">
        <v>5</v>
      </c>
      <c r="O343" s="2">
        <v>6</v>
      </c>
      <c r="P343" s="2">
        <v>5</v>
      </c>
      <c r="Q343" s="2">
        <v>6</v>
      </c>
      <c r="R343" s="2">
        <v>5</v>
      </c>
      <c r="S343" s="2">
        <v>8</v>
      </c>
      <c r="T343" s="2">
        <v>8</v>
      </c>
      <c r="U343" s="2">
        <v>7</v>
      </c>
      <c r="V343" s="2">
        <v>12</v>
      </c>
      <c r="W343" s="2">
        <v>13</v>
      </c>
      <c r="X343" s="2">
        <v>9</v>
      </c>
      <c r="Y343" s="2">
        <v>8</v>
      </c>
      <c r="Z343" s="2">
        <v>13</v>
      </c>
      <c r="AA343" s="2">
        <v>16</v>
      </c>
      <c r="AB343" s="2">
        <v>11</v>
      </c>
      <c r="AC343" s="2">
        <v>15</v>
      </c>
      <c r="AD343" s="2">
        <v>7</v>
      </c>
      <c r="AE343" s="2">
        <v>5</v>
      </c>
      <c r="AF343" s="2">
        <v>5</v>
      </c>
      <c r="AG343" s="2">
        <v>4</v>
      </c>
      <c r="AH343" s="2">
        <v>3</v>
      </c>
      <c r="AI343" s="2">
        <v>1</v>
      </c>
      <c r="AJ343" s="2">
        <v>2</v>
      </c>
      <c r="AK343" s="2">
        <v>6</v>
      </c>
      <c r="AL343" s="2">
        <v>6</v>
      </c>
      <c r="AM343" s="2">
        <v>8</v>
      </c>
      <c r="AN343" s="2">
        <v>6</v>
      </c>
      <c r="AO343" s="2">
        <v>9</v>
      </c>
      <c r="AP343" s="2">
        <v>11</v>
      </c>
      <c r="AQ343" s="2">
        <v>13</v>
      </c>
      <c r="AR343" s="2">
        <v>14</v>
      </c>
      <c r="AS343" s="2">
        <v>14</v>
      </c>
      <c r="AT343" s="2">
        <v>14</v>
      </c>
      <c r="AU343" s="2">
        <v>14</v>
      </c>
      <c r="AV343" s="2">
        <v>18</v>
      </c>
      <c r="AW343" s="2">
        <v>16</v>
      </c>
      <c r="AX343" s="2">
        <v>19</v>
      </c>
      <c r="AY343" s="2">
        <v>18</v>
      </c>
      <c r="AZ343" s="2">
        <v>22</v>
      </c>
      <c r="BA343" s="2">
        <v>22</v>
      </c>
      <c r="BB343" s="2">
        <v>27</v>
      </c>
      <c r="BC343" s="2">
        <v>27</v>
      </c>
      <c r="BD343" s="2">
        <v>28</v>
      </c>
      <c r="BE343" s="2">
        <v>28</v>
      </c>
      <c r="BF343" s="2">
        <v>28</v>
      </c>
      <c r="BG343" s="2">
        <v>25</v>
      </c>
      <c r="BH343" s="2">
        <v>30</v>
      </c>
      <c r="BI343" s="2">
        <v>35</v>
      </c>
      <c r="BJ343" s="2">
        <v>38</v>
      </c>
      <c r="BK343" s="2">
        <v>41</v>
      </c>
      <c r="BL343" s="2">
        <v>45</v>
      </c>
      <c r="BM343" s="2">
        <v>47</v>
      </c>
      <c r="BN343" s="2">
        <v>50</v>
      </c>
      <c r="BO343" s="2">
        <v>52</v>
      </c>
      <c r="BP343" s="2">
        <v>56</v>
      </c>
      <c r="BQ343" s="2">
        <v>54</v>
      </c>
      <c r="BR343" s="2">
        <v>59</v>
      </c>
      <c r="BS343" s="2">
        <v>64</v>
      </c>
      <c r="BT343" s="2">
        <v>70</v>
      </c>
      <c r="BU343" s="2">
        <v>69</v>
      </c>
      <c r="BV343" s="2">
        <v>75</v>
      </c>
      <c r="BW343" s="2">
        <v>78</v>
      </c>
      <c r="BX343" s="2">
        <v>81</v>
      </c>
      <c r="BY343" s="2">
        <v>91</v>
      </c>
      <c r="BZ343" s="2">
        <v>94</v>
      </c>
      <c r="CA343" s="2">
        <v>98</v>
      </c>
      <c r="CB343" s="2">
        <v>101</v>
      </c>
      <c r="CC343" s="2">
        <v>104</v>
      </c>
      <c r="CD343" s="2">
        <v>108</v>
      </c>
    </row>
    <row r="344" spans="1:82" x14ac:dyDescent="0.25">
      <c r="A344" s="2" t="str">
        <f>"107 jaar"</f>
        <v>107 jaar</v>
      </c>
      <c r="B344" s="2">
        <v>2</v>
      </c>
      <c r="C344" s="2">
        <v>2</v>
      </c>
      <c r="D344" s="2">
        <v>2</v>
      </c>
      <c r="E344" s="2">
        <v>0</v>
      </c>
      <c r="F344" s="2">
        <v>2</v>
      </c>
      <c r="G344" s="2">
        <v>2</v>
      </c>
      <c r="H344" s="2">
        <v>1</v>
      </c>
      <c r="I344" s="2">
        <v>1</v>
      </c>
      <c r="J344" s="2">
        <v>1</v>
      </c>
      <c r="K344" s="2">
        <v>0</v>
      </c>
      <c r="L344" s="2">
        <v>1</v>
      </c>
      <c r="M344" s="2">
        <v>0</v>
      </c>
      <c r="N344" s="2">
        <v>7</v>
      </c>
      <c r="O344" s="2">
        <v>4</v>
      </c>
      <c r="P344" s="2">
        <v>2</v>
      </c>
      <c r="Q344" s="2">
        <v>4</v>
      </c>
      <c r="R344" s="2">
        <v>4</v>
      </c>
      <c r="S344" s="2">
        <v>2</v>
      </c>
      <c r="T344" s="2">
        <v>6</v>
      </c>
      <c r="U344" s="2">
        <v>3</v>
      </c>
      <c r="V344" s="2">
        <v>4</v>
      </c>
      <c r="W344" s="2">
        <v>4</v>
      </c>
      <c r="X344" s="2">
        <v>7</v>
      </c>
      <c r="Y344" s="2">
        <v>6</v>
      </c>
      <c r="Z344" s="2">
        <v>4</v>
      </c>
      <c r="AA344" s="2">
        <v>8</v>
      </c>
      <c r="AB344" s="2">
        <v>10</v>
      </c>
      <c r="AC344" s="2">
        <v>5</v>
      </c>
      <c r="AD344" s="2">
        <v>3</v>
      </c>
      <c r="AE344" s="2">
        <v>1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1</v>
      </c>
      <c r="AN344" s="2">
        <v>2</v>
      </c>
      <c r="AO344" s="2">
        <v>1</v>
      </c>
      <c r="AP344" s="2">
        <v>2</v>
      </c>
      <c r="AQ344" s="2">
        <v>2</v>
      </c>
      <c r="AR344" s="2">
        <v>3</v>
      </c>
      <c r="AS344" s="2">
        <v>4</v>
      </c>
      <c r="AT344" s="2">
        <v>4</v>
      </c>
      <c r="AU344" s="2">
        <v>4</v>
      </c>
      <c r="AV344" s="2">
        <v>4</v>
      </c>
      <c r="AW344" s="2">
        <v>4</v>
      </c>
      <c r="AX344" s="2">
        <v>5</v>
      </c>
      <c r="AY344" s="2">
        <v>4</v>
      </c>
      <c r="AZ344" s="2">
        <v>5</v>
      </c>
      <c r="BA344" s="2">
        <v>5</v>
      </c>
      <c r="BB344" s="2">
        <v>6</v>
      </c>
      <c r="BC344" s="2">
        <v>7</v>
      </c>
      <c r="BD344" s="2">
        <v>6</v>
      </c>
      <c r="BE344" s="2">
        <v>7</v>
      </c>
      <c r="BF344" s="2">
        <v>7</v>
      </c>
      <c r="BG344" s="2">
        <v>7</v>
      </c>
      <c r="BH344" s="2">
        <v>7</v>
      </c>
      <c r="BI344" s="2">
        <v>8</v>
      </c>
      <c r="BJ344" s="2">
        <v>12</v>
      </c>
      <c r="BK344" s="2">
        <v>14</v>
      </c>
      <c r="BL344" s="2">
        <v>14</v>
      </c>
      <c r="BM344" s="2">
        <v>15</v>
      </c>
      <c r="BN344" s="2">
        <v>15</v>
      </c>
      <c r="BO344" s="2">
        <v>18</v>
      </c>
      <c r="BP344" s="2">
        <v>19</v>
      </c>
      <c r="BQ344" s="2">
        <v>23</v>
      </c>
      <c r="BR344" s="2">
        <v>22</v>
      </c>
      <c r="BS344" s="2">
        <v>23</v>
      </c>
      <c r="BT344" s="2">
        <v>27</v>
      </c>
      <c r="BU344" s="2">
        <v>27</v>
      </c>
      <c r="BV344" s="2">
        <v>28</v>
      </c>
      <c r="BW344" s="2">
        <v>30</v>
      </c>
      <c r="BX344" s="2">
        <v>31</v>
      </c>
      <c r="BY344" s="2">
        <v>35</v>
      </c>
      <c r="BZ344" s="2">
        <v>37</v>
      </c>
      <c r="CA344" s="2">
        <v>41</v>
      </c>
      <c r="CB344" s="2">
        <v>44</v>
      </c>
      <c r="CC344" s="2">
        <v>43</v>
      </c>
      <c r="CD344" s="2">
        <v>47</v>
      </c>
    </row>
    <row r="345" spans="1:82" x14ac:dyDescent="0.25">
      <c r="A345" s="2" t="str">
        <f>"108 jaar"</f>
        <v>108 jaar</v>
      </c>
      <c r="B345" s="2">
        <v>1</v>
      </c>
      <c r="C345" s="2">
        <v>1</v>
      </c>
      <c r="D345" s="2">
        <v>1</v>
      </c>
      <c r="E345" s="2">
        <v>1</v>
      </c>
      <c r="F345" s="2">
        <v>0</v>
      </c>
      <c r="G345" s="2">
        <v>2</v>
      </c>
      <c r="H345" s="2">
        <v>2</v>
      </c>
      <c r="I345" s="2">
        <v>1</v>
      </c>
      <c r="J345" s="2">
        <v>1</v>
      </c>
      <c r="K345" s="2">
        <v>0</v>
      </c>
      <c r="L345" s="2">
        <v>0</v>
      </c>
      <c r="M345" s="2">
        <v>0</v>
      </c>
      <c r="N345" s="2">
        <v>0</v>
      </c>
      <c r="O345" s="2">
        <v>4</v>
      </c>
      <c r="P345" s="2">
        <v>2</v>
      </c>
      <c r="Q345" s="2">
        <v>2</v>
      </c>
      <c r="R345" s="2">
        <v>3</v>
      </c>
      <c r="S345" s="2">
        <v>3</v>
      </c>
      <c r="T345" s="2">
        <v>1</v>
      </c>
      <c r="U345" s="2">
        <v>4</v>
      </c>
      <c r="V345" s="2">
        <v>2</v>
      </c>
      <c r="W345" s="2">
        <v>2</v>
      </c>
      <c r="X345" s="2">
        <v>1</v>
      </c>
      <c r="Y345" s="2">
        <v>3</v>
      </c>
      <c r="Z345" s="2">
        <v>1</v>
      </c>
      <c r="AA345" s="2">
        <v>1</v>
      </c>
      <c r="AB345" s="2">
        <v>4</v>
      </c>
      <c r="AC345" s="2">
        <v>4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1</v>
      </c>
      <c r="BH345" s="2">
        <v>0</v>
      </c>
      <c r="BI345" s="2">
        <v>0</v>
      </c>
      <c r="BJ345" s="2">
        <v>1</v>
      </c>
      <c r="BK345" s="2">
        <v>3</v>
      </c>
      <c r="BL345" s="2">
        <v>4</v>
      </c>
      <c r="BM345" s="2">
        <v>4</v>
      </c>
      <c r="BN345" s="2">
        <v>4</v>
      </c>
      <c r="BO345" s="2">
        <v>4</v>
      </c>
      <c r="BP345" s="2">
        <v>5</v>
      </c>
      <c r="BQ345" s="2">
        <v>5</v>
      </c>
      <c r="BR345" s="2">
        <v>6</v>
      </c>
      <c r="BS345" s="2">
        <v>6</v>
      </c>
      <c r="BT345" s="2">
        <v>6</v>
      </c>
      <c r="BU345" s="2">
        <v>7</v>
      </c>
      <c r="BV345" s="2">
        <v>7</v>
      </c>
      <c r="BW345" s="2">
        <v>7</v>
      </c>
      <c r="BX345" s="2">
        <v>9</v>
      </c>
      <c r="BY345" s="2">
        <v>9</v>
      </c>
      <c r="BZ345" s="2">
        <v>11</v>
      </c>
      <c r="CA345" s="2">
        <v>12</v>
      </c>
      <c r="CB345" s="2">
        <v>14</v>
      </c>
      <c r="CC345" s="2">
        <v>15</v>
      </c>
      <c r="CD345" s="2">
        <v>15</v>
      </c>
    </row>
    <row r="346" spans="1:82" x14ac:dyDescent="0.25">
      <c r="A346" s="2" t="str">
        <f>"109 jaar"</f>
        <v>109 jaar</v>
      </c>
      <c r="B346" s="2">
        <v>0</v>
      </c>
      <c r="C346" s="2">
        <v>1</v>
      </c>
      <c r="D346" s="2">
        <v>0</v>
      </c>
      <c r="E346" s="2">
        <v>1</v>
      </c>
      <c r="F346" s="2">
        <v>0</v>
      </c>
      <c r="G346" s="2">
        <v>0</v>
      </c>
      <c r="H346" s="2">
        <v>1</v>
      </c>
      <c r="I346" s="2">
        <v>1</v>
      </c>
      <c r="J346" s="2">
        <v>1</v>
      </c>
      <c r="K346" s="2">
        <v>1</v>
      </c>
      <c r="L346" s="2">
        <v>0</v>
      </c>
      <c r="M346" s="2">
        <v>0</v>
      </c>
      <c r="N346" s="2">
        <v>0</v>
      </c>
      <c r="O346" s="2">
        <v>0</v>
      </c>
      <c r="P346" s="2">
        <v>1</v>
      </c>
      <c r="Q346" s="2">
        <v>0</v>
      </c>
      <c r="R346" s="2">
        <v>1</v>
      </c>
      <c r="S346" s="2">
        <v>1</v>
      </c>
      <c r="T346" s="2">
        <v>0</v>
      </c>
      <c r="U346" s="2">
        <v>0</v>
      </c>
      <c r="V346" s="2">
        <v>2</v>
      </c>
      <c r="W346" s="2">
        <v>2</v>
      </c>
      <c r="X346" s="2">
        <v>1</v>
      </c>
      <c r="Y346" s="2">
        <v>1</v>
      </c>
      <c r="Z346" s="2">
        <v>2</v>
      </c>
      <c r="AA346" s="2">
        <v>1</v>
      </c>
      <c r="AB346" s="2">
        <v>0</v>
      </c>
      <c r="AC346" s="2">
        <v>2</v>
      </c>
      <c r="AD346" s="2">
        <v>1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2</v>
      </c>
      <c r="BZ346" s="2">
        <v>2</v>
      </c>
      <c r="CA346" s="2">
        <v>2</v>
      </c>
      <c r="CB346" s="2">
        <v>3</v>
      </c>
      <c r="CC346" s="2">
        <v>3</v>
      </c>
      <c r="CD346" s="2">
        <v>3</v>
      </c>
    </row>
    <row r="347" spans="1:82" ht="15.75" thickBot="1" x14ac:dyDescent="0.3">
      <c r="A347" s="3" t="str">
        <f>"110 jaar en meer"</f>
        <v>110 jaar en meer</v>
      </c>
      <c r="B347" s="3">
        <v>0</v>
      </c>
      <c r="C347" s="3">
        <v>0</v>
      </c>
      <c r="D347" s="3">
        <v>1</v>
      </c>
      <c r="E347" s="3">
        <v>0</v>
      </c>
      <c r="F347" s="3">
        <v>1</v>
      </c>
      <c r="G347" s="3">
        <v>0</v>
      </c>
      <c r="H347" s="3">
        <v>0</v>
      </c>
      <c r="I347" s="3">
        <v>0</v>
      </c>
      <c r="J347" s="3">
        <v>1</v>
      </c>
      <c r="K347" s="3">
        <v>0</v>
      </c>
      <c r="L347" s="3">
        <v>1</v>
      </c>
      <c r="M347" s="3">
        <v>1</v>
      </c>
      <c r="N347" s="3">
        <v>0</v>
      </c>
      <c r="O347" s="3">
        <v>0</v>
      </c>
      <c r="P347" s="3">
        <v>0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2</v>
      </c>
      <c r="W347" s="3">
        <v>2</v>
      </c>
      <c r="X347" s="3">
        <v>2</v>
      </c>
      <c r="Y347" s="3">
        <v>2</v>
      </c>
      <c r="Z347" s="3">
        <v>2</v>
      </c>
      <c r="AA347" s="3">
        <v>2</v>
      </c>
      <c r="AB347" s="3">
        <v>2</v>
      </c>
      <c r="AC347" s="3">
        <v>0</v>
      </c>
      <c r="AD347" s="3">
        <v>1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C370-49D0-4E30-8BCE-DB688005827A}">
  <dimension ref="A1:CE347"/>
  <sheetViews>
    <sheetView workbookViewId="0"/>
  </sheetViews>
  <sheetFormatPr defaultRowHeight="15" x14ac:dyDescent="0.25"/>
  <cols>
    <col min="1" max="1" width="35.7109375" customWidth="1"/>
    <col min="2" max="82" width="6" bestFit="1" customWidth="1"/>
  </cols>
  <sheetData>
    <row r="1" spans="1:83" x14ac:dyDescent="0.25">
      <c r="A1" s="1" t="s">
        <v>11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"0 jaar"</f>
        <v>0 jaar</v>
      </c>
      <c r="B5" s="2">
        <v>41423</v>
      </c>
      <c r="C5" s="2">
        <v>42402</v>
      </c>
      <c r="D5" s="2">
        <v>41414</v>
      </c>
      <c r="E5" s="2">
        <v>39464</v>
      </c>
      <c r="F5" s="2">
        <v>38015</v>
      </c>
      <c r="G5" s="2">
        <v>37744</v>
      </c>
      <c r="H5" s="2">
        <v>38629</v>
      </c>
      <c r="I5" s="2">
        <v>38408</v>
      </c>
      <c r="J5" s="2">
        <v>38220</v>
      </c>
      <c r="K5" s="2">
        <v>38183</v>
      </c>
      <c r="L5" s="2">
        <v>39368</v>
      </c>
      <c r="M5" s="2">
        <v>38826</v>
      </c>
      <c r="N5" s="2">
        <v>37642</v>
      </c>
      <c r="O5" s="2">
        <v>37668</v>
      </c>
      <c r="P5" s="2">
        <v>38274</v>
      </c>
      <c r="Q5" s="2">
        <v>38760</v>
      </c>
      <c r="R5" s="2">
        <v>39721</v>
      </c>
      <c r="S5" s="2">
        <v>38973</v>
      </c>
      <c r="T5" s="2">
        <v>40219</v>
      </c>
      <c r="U5" s="2">
        <v>40184</v>
      </c>
      <c r="V5" s="2">
        <v>40705</v>
      </c>
      <c r="W5" s="2">
        <v>40284</v>
      </c>
      <c r="X5" s="2">
        <v>40041</v>
      </c>
      <c r="Y5" s="2">
        <v>39138</v>
      </c>
      <c r="Z5" s="2">
        <v>38766</v>
      </c>
      <c r="AA5" s="2">
        <v>38037</v>
      </c>
      <c r="AB5" s="2">
        <v>37359</v>
      </c>
      <c r="AC5" s="2">
        <v>37009</v>
      </c>
      <c r="AD5" s="2">
        <v>37301</v>
      </c>
      <c r="AE5" s="2">
        <v>37695</v>
      </c>
      <c r="AF5" s="2">
        <v>38063</v>
      </c>
      <c r="AG5" s="2">
        <v>38388</v>
      </c>
      <c r="AH5" s="2">
        <v>38705</v>
      </c>
      <c r="AI5" s="2">
        <v>38981</v>
      </c>
      <c r="AJ5" s="2">
        <v>39269</v>
      </c>
      <c r="AK5" s="2">
        <v>39590</v>
      </c>
      <c r="AL5" s="2">
        <v>39965</v>
      </c>
      <c r="AM5" s="2">
        <v>40364</v>
      </c>
      <c r="AN5" s="2">
        <v>40814</v>
      </c>
      <c r="AO5" s="2">
        <v>41318</v>
      </c>
      <c r="AP5" s="2">
        <v>41896</v>
      </c>
      <c r="AQ5" s="2">
        <v>41854</v>
      </c>
      <c r="AR5" s="2">
        <v>41834</v>
      </c>
      <c r="AS5" s="2">
        <v>41821</v>
      </c>
      <c r="AT5" s="2">
        <v>41802</v>
      </c>
      <c r="AU5" s="2">
        <v>41762</v>
      </c>
      <c r="AV5" s="2">
        <v>41727</v>
      </c>
      <c r="AW5" s="2">
        <v>41670</v>
      </c>
      <c r="AX5" s="2">
        <v>41592</v>
      </c>
      <c r="AY5" s="2">
        <v>41469</v>
      </c>
      <c r="AZ5" s="2">
        <v>41332</v>
      </c>
      <c r="BA5" s="2">
        <v>41173</v>
      </c>
      <c r="BB5" s="2">
        <v>41014</v>
      </c>
      <c r="BC5" s="2">
        <v>40863</v>
      </c>
      <c r="BD5" s="2">
        <v>40738</v>
      </c>
      <c r="BE5" s="2">
        <v>40655</v>
      </c>
      <c r="BF5" s="2">
        <v>40604</v>
      </c>
      <c r="BG5" s="2">
        <v>40609</v>
      </c>
      <c r="BH5" s="2">
        <v>40656</v>
      </c>
      <c r="BI5" s="2">
        <v>40747</v>
      </c>
      <c r="BJ5" s="2">
        <v>40876</v>
      </c>
      <c r="BK5" s="2">
        <v>41038</v>
      </c>
      <c r="BL5" s="2">
        <v>41228</v>
      </c>
      <c r="BM5" s="2">
        <v>41433</v>
      </c>
      <c r="BN5" s="2">
        <v>41650</v>
      </c>
      <c r="BO5" s="2">
        <v>41887</v>
      </c>
      <c r="BP5" s="2">
        <v>42116</v>
      </c>
      <c r="BQ5" s="2">
        <v>42336</v>
      </c>
      <c r="BR5" s="2">
        <v>42541</v>
      </c>
      <c r="BS5" s="2">
        <v>42717</v>
      </c>
      <c r="BT5" s="2">
        <v>42864</v>
      </c>
      <c r="BU5" s="2">
        <v>42988</v>
      </c>
      <c r="BV5" s="2">
        <v>43076</v>
      </c>
      <c r="BW5" s="2">
        <v>43140</v>
      </c>
      <c r="BX5" s="2">
        <v>43186</v>
      </c>
      <c r="BY5" s="2">
        <v>43199</v>
      </c>
      <c r="BZ5" s="2">
        <v>43203</v>
      </c>
      <c r="CA5" s="2">
        <v>43183</v>
      </c>
      <c r="CB5" s="2">
        <v>43156</v>
      </c>
      <c r="CC5" s="2">
        <v>43114</v>
      </c>
      <c r="CD5" s="2">
        <v>43077</v>
      </c>
    </row>
    <row r="6" spans="1:83" x14ac:dyDescent="0.25">
      <c r="A6" s="2" t="str">
        <f>"1 jaar"</f>
        <v>1 jaar</v>
      </c>
      <c r="B6" s="2">
        <v>41924</v>
      </c>
      <c r="C6" s="2">
        <v>42154</v>
      </c>
      <c r="D6" s="2">
        <v>43039</v>
      </c>
      <c r="E6" s="2">
        <v>41974</v>
      </c>
      <c r="F6" s="2">
        <v>39971</v>
      </c>
      <c r="G6" s="2">
        <v>38355</v>
      </c>
      <c r="H6" s="2">
        <v>38197</v>
      </c>
      <c r="I6" s="2">
        <v>39104</v>
      </c>
      <c r="J6" s="2">
        <v>38845</v>
      </c>
      <c r="K6" s="2">
        <v>38747</v>
      </c>
      <c r="L6" s="2">
        <v>38649</v>
      </c>
      <c r="M6" s="2">
        <v>39923</v>
      </c>
      <c r="N6" s="2">
        <v>39363</v>
      </c>
      <c r="O6" s="2">
        <v>38155</v>
      </c>
      <c r="P6" s="2">
        <v>38329</v>
      </c>
      <c r="Q6" s="2">
        <v>38894</v>
      </c>
      <c r="R6" s="2">
        <v>39428</v>
      </c>
      <c r="S6" s="2">
        <v>40378</v>
      </c>
      <c r="T6" s="2">
        <v>40290</v>
      </c>
      <c r="U6" s="2">
        <v>40824</v>
      </c>
      <c r="V6" s="2">
        <v>40988</v>
      </c>
      <c r="W6" s="2">
        <v>41309</v>
      </c>
      <c r="X6" s="2">
        <v>40790</v>
      </c>
      <c r="Y6" s="2">
        <v>40487</v>
      </c>
      <c r="Z6" s="2">
        <v>39636</v>
      </c>
      <c r="AA6" s="2">
        <v>39299</v>
      </c>
      <c r="AB6" s="2">
        <v>38549</v>
      </c>
      <c r="AC6" s="2">
        <v>37811</v>
      </c>
      <c r="AD6" s="2">
        <v>37487</v>
      </c>
      <c r="AE6" s="2">
        <v>37790</v>
      </c>
      <c r="AF6" s="2">
        <v>38186</v>
      </c>
      <c r="AG6" s="2">
        <v>38546</v>
      </c>
      <c r="AH6" s="2">
        <v>38866</v>
      </c>
      <c r="AI6" s="2">
        <v>39173</v>
      </c>
      <c r="AJ6" s="2">
        <v>39445</v>
      </c>
      <c r="AK6" s="2">
        <v>39716</v>
      </c>
      <c r="AL6" s="2">
        <v>40044</v>
      </c>
      <c r="AM6" s="2">
        <v>40409</v>
      </c>
      <c r="AN6" s="2">
        <v>40815</v>
      </c>
      <c r="AO6" s="2">
        <v>41268</v>
      </c>
      <c r="AP6" s="2">
        <v>41772</v>
      </c>
      <c r="AQ6" s="2">
        <v>42353</v>
      </c>
      <c r="AR6" s="2">
        <v>42326</v>
      </c>
      <c r="AS6" s="2">
        <v>42315</v>
      </c>
      <c r="AT6" s="2">
        <v>42299</v>
      </c>
      <c r="AU6" s="2">
        <v>42288</v>
      </c>
      <c r="AV6" s="2">
        <v>42245</v>
      </c>
      <c r="AW6" s="2">
        <v>42212</v>
      </c>
      <c r="AX6" s="2">
        <v>42157</v>
      </c>
      <c r="AY6" s="2">
        <v>42083</v>
      </c>
      <c r="AZ6" s="2">
        <v>41966</v>
      </c>
      <c r="BA6" s="2">
        <v>41829</v>
      </c>
      <c r="BB6" s="2">
        <v>41667</v>
      </c>
      <c r="BC6" s="2">
        <v>41506</v>
      </c>
      <c r="BD6" s="2">
        <v>41363</v>
      </c>
      <c r="BE6" s="2">
        <v>41226</v>
      </c>
      <c r="BF6" s="2">
        <v>41143</v>
      </c>
      <c r="BG6" s="2">
        <v>41090</v>
      </c>
      <c r="BH6" s="2">
        <v>41097</v>
      </c>
      <c r="BI6" s="2">
        <v>41146</v>
      </c>
      <c r="BJ6" s="2">
        <v>41239</v>
      </c>
      <c r="BK6" s="2">
        <v>41368</v>
      </c>
      <c r="BL6" s="2">
        <v>41529</v>
      </c>
      <c r="BM6" s="2">
        <v>41721</v>
      </c>
      <c r="BN6" s="2">
        <v>41927</v>
      </c>
      <c r="BO6" s="2">
        <v>42143</v>
      </c>
      <c r="BP6" s="2">
        <v>42382</v>
      </c>
      <c r="BQ6" s="2">
        <v>42617</v>
      </c>
      <c r="BR6" s="2">
        <v>42839</v>
      </c>
      <c r="BS6" s="2">
        <v>43048</v>
      </c>
      <c r="BT6" s="2">
        <v>43223</v>
      </c>
      <c r="BU6" s="2">
        <v>43367</v>
      </c>
      <c r="BV6" s="2">
        <v>43492</v>
      </c>
      <c r="BW6" s="2">
        <v>43585</v>
      </c>
      <c r="BX6" s="2">
        <v>43644</v>
      </c>
      <c r="BY6" s="2">
        <v>43691</v>
      </c>
      <c r="BZ6" s="2">
        <v>43709</v>
      </c>
      <c r="CA6" s="2">
        <v>43709</v>
      </c>
      <c r="CB6" s="2">
        <v>43692</v>
      </c>
      <c r="CC6" s="2">
        <v>43658</v>
      </c>
      <c r="CD6" s="2">
        <v>43623</v>
      </c>
    </row>
    <row r="7" spans="1:83" x14ac:dyDescent="0.25">
      <c r="A7" s="2" t="str">
        <f>"2 jaar"</f>
        <v>2 jaar</v>
      </c>
      <c r="B7" s="2">
        <v>41986</v>
      </c>
      <c r="C7" s="2">
        <v>42464</v>
      </c>
      <c r="D7" s="2">
        <v>42701</v>
      </c>
      <c r="E7" s="2">
        <v>43513</v>
      </c>
      <c r="F7" s="2">
        <v>42417</v>
      </c>
      <c r="G7" s="2">
        <v>40212</v>
      </c>
      <c r="H7" s="2">
        <v>38713</v>
      </c>
      <c r="I7" s="2">
        <v>38512</v>
      </c>
      <c r="J7" s="2">
        <v>39521</v>
      </c>
      <c r="K7" s="2">
        <v>39188</v>
      </c>
      <c r="L7" s="2">
        <v>39024</v>
      </c>
      <c r="M7" s="2">
        <v>39034</v>
      </c>
      <c r="N7" s="2">
        <v>40318</v>
      </c>
      <c r="O7" s="2">
        <v>39785</v>
      </c>
      <c r="P7" s="2">
        <v>38673</v>
      </c>
      <c r="Q7" s="2">
        <v>38938</v>
      </c>
      <c r="R7" s="2">
        <v>39438</v>
      </c>
      <c r="S7" s="2">
        <v>40002</v>
      </c>
      <c r="T7" s="2">
        <v>40847</v>
      </c>
      <c r="U7" s="2">
        <v>40795</v>
      </c>
      <c r="V7" s="2">
        <v>41412</v>
      </c>
      <c r="W7" s="2">
        <v>41508</v>
      </c>
      <c r="X7" s="2">
        <v>41766</v>
      </c>
      <c r="Y7" s="2">
        <v>41189</v>
      </c>
      <c r="Z7" s="2">
        <v>40850</v>
      </c>
      <c r="AA7" s="2">
        <v>40067</v>
      </c>
      <c r="AB7" s="2">
        <v>39787</v>
      </c>
      <c r="AC7" s="2">
        <v>38975</v>
      </c>
      <c r="AD7" s="2">
        <v>38275</v>
      </c>
      <c r="AE7" s="2">
        <v>37935</v>
      </c>
      <c r="AF7" s="2">
        <v>38260</v>
      </c>
      <c r="AG7" s="2">
        <v>38640</v>
      </c>
      <c r="AH7" s="2">
        <v>38992</v>
      </c>
      <c r="AI7" s="2">
        <v>39305</v>
      </c>
      <c r="AJ7" s="2">
        <v>39597</v>
      </c>
      <c r="AK7" s="2">
        <v>39859</v>
      </c>
      <c r="AL7" s="2">
        <v>40132</v>
      </c>
      <c r="AM7" s="2">
        <v>40464</v>
      </c>
      <c r="AN7" s="2">
        <v>40832</v>
      </c>
      <c r="AO7" s="2">
        <v>41243</v>
      </c>
      <c r="AP7" s="2">
        <v>41699</v>
      </c>
      <c r="AQ7" s="2">
        <v>42201</v>
      </c>
      <c r="AR7" s="2">
        <v>42782</v>
      </c>
      <c r="AS7" s="2">
        <v>42753</v>
      </c>
      <c r="AT7" s="2">
        <v>42743</v>
      </c>
      <c r="AU7" s="2">
        <v>42737</v>
      </c>
      <c r="AV7" s="2">
        <v>42728</v>
      </c>
      <c r="AW7" s="2">
        <v>42683</v>
      </c>
      <c r="AX7" s="2">
        <v>42652</v>
      </c>
      <c r="AY7" s="2">
        <v>42607</v>
      </c>
      <c r="AZ7" s="2">
        <v>42531</v>
      </c>
      <c r="BA7" s="2">
        <v>42410</v>
      </c>
      <c r="BB7" s="2">
        <v>42276</v>
      </c>
      <c r="BC7" s="2">
        <v>42116</v>
      </c>
      <c r="BD7" s="2">
        <v>41958</v>
      </c>
      <c r="BE7" s="2">
        <v>41813</v>
      </c>
      <c r="BF7" s="2">
        <v>41681</v>
      </c>
      <c r="BG7" s="2">
        <v>41600</v>
      </c>
      <c r="BH7" s="2">
        <v>41546</v>
      </c>
      <c r="BI7" s="2">
        <v>41555</v>
      </c>
      <c r="BJ7" s="2">
        <v>41605</v>
      </c>
      <c r="BK7" s="2">
        <v>41698</v>
      </c>
      <c r="BL7" s="2">
        <v>41821</v>
      </c>
      <c r="BM7" s="2">
        <v>41977</v>
      </c>
      <c r="BN7" s="2">
        <v>42168</v>
      </c>
      <c r="BO7" s="2">
        <v>42375</v>
      </c>
      <c r="BP7" s="2">
        <v>42603</v>
      </c>
      <c r="BQ7" s="2">
        <v>42836</v>
      </c>
      <c r="BR7" s="2">
        <v>43075</v>
      </c>
      <c r="BS7" s="2">
        <v>43297</v>
      </c>
      <c r="BT7" s="2">
        <v>43507</v>
      </c>
      <c r="BU7" s="2">
        <v>43676</v>
      </c>
      <c r="BV7" s="2">
        <v>43826</v>
      </c>
      <c r="BW7" s="2">
        <v>43950</v>
      </c>
      <c r="BX7" s="2">
        <v>44044</v>
      </c>
      <c r="BY7" s="2">
        <v>44099</v>
      </c>
      <c r="BZ7" s="2">
        <v>44151</v>
      </c>
      <c r="CA7" s="2">
        <v>44169</v>
      </c>
      <c r="CB7" s="2">
        <v>44168</v>
      </c>
      <c r="CC7" s="2">
        <v>44150</v>
      </c>
      <c r="CD7" s="2">
        <v>44119</v>
      </c>
    </row>
    <row r="8" spans="1:83" x14ac:dyDescent="0.25">
      <c r="A8" s="2" t="str">
        <f>"3 jaar"</f>
        <v>3 jaar</v>
      </c>
      <c r="B8" s="2">
        <v>40805</v>
      </c>
      <c r="C8" s="2">
        <v>42513</v>
      </c>
      <c r="D8" s="2">
        <v>42932</v>
      </c>
      <c r="E8" s="2">
        <v>43084</v>
      </c>
      <c r="F8" s="2">
        <v>43864</v>
      </c>
      <c r="G8" s="2">
        <v>42584</v>
      </c>
      <c r="H8" s="2">
        <v>40518</v>
      </c>
      <c r="I8" s="2">
        <v>39025</v>
      </c>
      <c r="J8" s="2">
        <v>38781</v>
      </c>
      <c r="K8" s="2">
        <v>39816</v>
      </c>
      <c r="L8" s="2">
        <v>39448</v>
      </c>
      <c r="M8" s="2">
        <v>39316</v>
      </c>
      <c r="N8" s="2">
        <v>39422</v>
      </c>
      <c r="O8" s="2">
        <v>40606</v>
      </c>
      <c r="P8" s="2">
        <v>40229</v>
      </c>
      <c r="Q8" s="2">
        <v>39119</v>
      </c>
      <c r="R8" s="2">
        <v>39466</v>
      </c>
      <c r="S8" s="2">
        <v>39892</v>
      </c>
      <c r="T8" s="2">
        <v>40427</v>
      </c>
      <c r="U8" s="2">
        <v>41256</v>
      </c>
      <c r="V8" s="2">
        <v>41374</v>
      </c>
      <c r="W8" s="2">
        <v>41882</v>
      </c>
      <c r="X8" s="2">
        <v>41997</v>
      </c>
      <c r="Y8" s="2">
        <v>42089</v>
      </c>
      <c r="Z8" s="2">
        <v>41580</v>
      </c>
      <c r="AA8" s="2">
        <v>41216</v>
      </c>
      <c r="AB8" s="2">
        <v>40549</v>
      </c>
      <c r="AC8" s="2">
        <v>40180</v>
      </c>
      <c r="AD8" s="2">
        <v>39395</v>
      </c>
      <c r="AE8" s="2">
        <v>38702</v>
      </c>
      <c r="AF8" s="2">
        <v>38348</v>
      </c>
      <c r="AG8" s="2">
        <v>38667</v>
      </c>
      <c r="AH8" s="2">
        <v>39036</v>
      </c>
      <c r="AI8" s="2">
        <v>39383</v>
      </c>
      <c r="AJ8" s="2">
        <v>39678</v>
      </c>
      <c r="AK8" s="2">
        <v>39969</v>
      </c>
      <c r="AL8" s="2">
        <v>40223</v>
      </c>
      <c r="AM8" s="2">
        <v>40502</v>
      </c>
      <c r="AN8" s="2">
        <v>40841</v>
      </c>
      <c r="AO8" s="2">
        <v>41205</v>
      </c>
      <c r="AP8" s="2">
        <v>41620</v>
      </c>
      <c r="AQ8" s="2">
        <v>42090</v>
      </c>
      <c r="AR8" s="2">
        <v>42602</v>
      </c>
      <c r="AS8" s="2">
        <v>43191</v>
      </c>
      <c r="AT8" s="2">
        <v>43157</v>
      </c>
      <c r="AU8" s="2">
        <v>43156</v>
      </c>
      <c r="AV8" s="2">
        <v>43151</v>
      </c>
      <c r="AW8" s="2">
        <v>43145</v>
      </c>
      <c r="AX8" s="2">
        <v>43094</v>
      </c>
      <c r="AY8" s="2">
        <v>43066</v>
      </c>
      <c r="AZ8" s="2">
        <v>43021</v>
      </c>
      <c r="BA8" s="2">
        <v>42951</v>
      </c>
      <c r="BB8" s="2">
        <v>42834</v>
      </c>
      <c r="BC8" s="2">
        <v>42703</v>
      </c>
      <c r="BD8" s="2">
        <v>42536</v>
      </c>
      <c r="BE8" s="2">
        <v>42377</v>
      </c>
      <c r="BF8" s="2">
        <v>42229</v>
      </c>
      <c r="BG8" s="2">
        <v>42095</v>
      </c>
      <c r="BH8" s="2">
        <v>42015</v>
      </c>
      <c r="BI8" s="2">
        <v>41961</v>
      </c>
      <c r="BJ8" s="2">
        <v>41964</v>
      </c>
      <c r="BK8" s="2">
        <v>42018</v>
      </c>
      <c r="BL8" s="2">
        <v>42113</v>
      </c>
      <c r="BM8" s="2">
        <v>42232</v>
      </c>
      <c r="BN8" s="2">
        <v>42396</v>
      </c>
      <c r="BO8" s="2">
        <v>42584</v>
      </c>
      <c r="BP8" s="2">
        <v>42793</v>
      </c>
      <c r="BQ8" s="2">
        <v>43023</v>
      </c>
      <c r="BR8" s="2">
        <v>43261</v>
      </c>
      <c r="BS8" s="2">
        <v>43492</v>
      </c>
      <c r="BT8" s="2">
        <v>43719</v>
      </c>
      <c r="BU8" s="2">
        <v>43936</v>
      </c>
      <c r="BV8" s="2">
        <v>44105</v>
      </c>
      <c r="BW8" s="2">
        <v>44257</v>
      </c>
      <c r="BX8" s="2">
        <v>44385</v>
      </c>
      <c r="BY8" s="2">
        <v>44477</v>
      </c>
      <c r="BZ8" s="2">
        <v>44537</v>
      </c>
      <c r="CA8" s="2">
        <v>44593</v>
      </c>
      <c r="CB8" s="2">
        <v>44610</v>
      </c>
      <c r="CC8" s="2">
        <v>44607</v>
      </c>
      <c r="CD8" s="2">
        <v>44591</v>
      </c>
    </row>
    <row r="9" spans="1:83" x14ac:dyDescent="0.25">
      <c r="A9" s="2" t="str">
        <f>"4 jaar"</f>
        <v>4 jaar</v>
      </c>
      <c r="B9" s="2">
        <v>40886</v>
      </c>
      <c r="C9" s="2">
        <v>41228</v>
      </c>
      <c r="D9" s="2">
        <v>42849</v>
      </c>
      <c r="E9" s="2">
        <v>43273</v>
      </c>
      <c r="F9" s="2">
        <v>43345</v>
      </c>
      <c r="G9" s="2">
        <v>44028</v>
      </c>
      <c r="H9" s="2">
        <v>42838</v>
      </c>
      <c r="I9" s="2">
        <v>40731</v>
      </c>
      <c r="J9" s="2">
        <v>39262</v>
      </c>
      <c r="K9" s="2">
        <v>38982</v>
      </c>
      <c r="L9" s="2">
        <v>40049</v>
      </c>
      <c r="M9" s="2">
        <v>39661</v>
      </c>
      <c r="N9" s="2">
        <v>39571</v>
      </c>
      <c r="O9" s="2">
        <v>39695</v>
      </c>
      <c r="P9" s="2">
        <v>40961</v>
      </c>
      <c r="Q9" s="2">
        <v>40690</v>
      </c>
      <c r="R9" s="2">
        <v>39507</v>
      </c>
      <c r="S9" s="2">
        <v>39824</v>
      </c>
      <c r="T9" s="2">
        <v>40150</v>
      </c>
      <c r="U9" s="2">
        <v>40806</v>
      </c>
      <c r="V9" s="2">
        <v>41793</v>
      </c>
      <c r="W9" s="2">
        <v>41784</v>
      </c>
      <c r="X9" s="2">
        <v>42213</v>
      </c>
      <c r="Y9" s="2">
        <v>42240</v>
      </c>
      <c r="Z9" s="2">
        <v>42402</v>
      </c>
      <c r="AA9" s="2">
        <v>41954</v>
      </c>
      <c r="AB9" s="2">
        <v>41631</v>
      </c>
      <c r="AC9" s="2">
        <v>40892</v>
      </c>
      <c r="AD9" s="2">
        <v>40567</v>
      </c>
      <c r="AE9" s="2">
        <v>39770</v>
      </c>
      <c r="AF9" s="2">
        <v>39094</v>
      </c>
      <c r="AG9" s="2">
        <v>38714</v>
      </c>
      <c r="AH9" s="2">
        <v>39025</v>
      </c>
      <c r="AI9" s="2">
        <v>39385</v>
      </c>
      <c r="AJ9" s="2">
        <v>39726</v>
      </c>
      <c r="AK9" s="2">
        <v>40008</v>
      </c>
      <c r="AL9" s="2">
        <v>40294</v>
      </c>
      <c r="AM9" s="2">
        <v>40558</v>
      </c>
      <c r="AN9" s="2">
        <v>40834</v>
      </c>
      <c r="AO9" s="2">
        <v>41186</v>
      </c>
      <c r="AP9" s="2">
        <v>41539</v>
      </c>
      <c r="AQ9" s="2">
        <v>41962</v>
      </c>
      <c r="AR9" s="2">
        <v>42438</v>
      </c>
      <c r="AS9" s="2">
        <v>42951</v>
      </c>
      <c r="AT9" s="2">
        <v>43537</v>
      </c>
      <c r="AU9" s="2">
        <v>43509</v>
      </c>
      <c r="AV9" s="2">
        <v>43506</v>
      </c>
      <c r="AW9" s="2">
        <v>43503</v>
      </c>
      <c r="AX9" s="2">
        <v>43501</v>
      </c>
      <c r="AY9" s="2">
        <v>43448</v>
      </c>
      <c r="AZ9" s="2">
        <v>43419</v>
      </c>
      <c r="BA9" s="2">
        <v>43380</v>
      </c>
      <c r="BB9" s="2">
        <v>43310</v>
      </c>
      <c r="BC9" s="2">
        <v>43192</v>
      </c>
      <c r="BD9" s="2">
        <v>43061</v>
      </c>
      <c r="BE9" s="2">
        <v>42892</v>
      </c>
      <c r="BF9" s="2">
        <v>42734</v>
      </c>
      <c r="BG9" s="2">
        <v>42592</v>
      </c>
      <c r="BH9" s="2">
        <v>42461</v>
      </c>
      <c r="BI9" s="2">
        <v>42382</v>
      </c>
      <c r="BJ9" s="2">
        <v>42327</v>
      </c>
      <c r="BK9" s="2">
        <v>42333</v>
      </c>
      <c r="BL9" s="2">
        <v>42379</v>
      </c>
      <c r="BM9" s="2">
        <v>42476</v>
      </c>
      <c r="BN9" s="2">
        <v>42598</v>
      </c>
      <c r="BO9" s="2">
        <v>42764</v>
      </c>
      <c r="BP9" s="2">
        <v>42951</v>
      </c>
      <c r="BQ9" s="2">
        <v>43161</v>
      </c>
      <c r="BR9" s="2">
        <v>43392</v>
      </c>
      <c r="BS9" s="2">
        <v>43631</v>
      </c>
      <c r="BT9" s="2">
        <v>43858</v>
      </c>
      <c r="BU9" s="2">
        <v>44082</v>
      </c>
      <c r="BV9" s="2">
        <v>44296</v>
      </c>
      <c r="BW9" s="2">
        <v>44466</v>
      </c>
      <c r="BX9" s="2">
        <v>44625</v>
      </c>
      <c r="BY9" s="2">
        <v>44753</v>
      </c>
      <c r="BZ9" s="2">
        <v>44846</v>
      </c>
      <c r="CA9" s="2">
        <v>44905</v>
      </c>
      <c r="CB9" s="2">
        <v>44962</v>
      </c>
      <c r="CC9" s="2">
        <v>44976</v>
      </c>
      <c r="CD9" s="2">
        <v>44976</v>
      </c>
    </row>
    <row r="10" spans="1:83" x14ac:dyDescent="0.25">
      <c r="A10" s="2" t="str">
        <f>"5 jaar"</f>
        <v>5 jaar</v>
      </c>
      <c r="B10" s="2">
        <v>39660</v>
      </c>
      <c r="C10" s="2">
        <v>41223</v>
      </c>
      <c r="D10" s="2">
        <v>41461</v>
      </c>
      <c r="E10" s="2">
        <v>43136</v>
      </c>
      <c r="F10" s="2">
        <v>43509</v>
      </c>
      <c r="G10" s="2">
        <v>43510</v>
      </c>
      <c r="H10" s="2">
        <v>44196</v>
      </c>
      <c r="I10" s="2">
        <v>43016</v>
      </c>
      <c r="J10" s="2">
        <v>40854</v>
      </c>
      <c r="K10" s="2">
        <v>39403</v>
      </c>
      <c r="L10" s="2">
        <v>39213</v>
      </c>
      <c r="M10" s="2">
        <v>40275</v>
      </c>
      <c r="N10" s="2">
        <v>39915</v>
      </c>
      <c r="O10" s="2">
        <v>39797</v>
      </c>
      <c r="P10" s="2">
        <v>39982</v>
      </c>
      <c r="Q10" s="2">
        <v>41339</v>
      </c>
      <c r="R10" s="2">
        <v>41053</v>
      </c>
      <c r="S10" s="2">
        <v>39873</v>
      </c>
      <c r="T10" s="2">
        <v>40142</v>
      </c>
      <c r="U10" s="2">
        <v>40544</v>
      </c>
      <c r="V10" s="2">
        <v>41218</v>
      </c>
      <c r="W10" s="2">
        <v>42158</v>
      </c>
      <c r="X10" s="2">
        <v>42041</v>
      </c>
      <c r="Y10" s="2">
        <v>42528</v>
      </c>
      <c r="Z10" s="2">
        <v>42570</v>
      </c>
      <c r="AA10" s="2">
        <v>42748</v>
      </c>
      <c r="AB10" s="2">
        <v>42267</v>
      </c>
      <c r="AC10" s="2">
        <v>41893</v>
      </c>
      <c r="AD10" s="2">
        <v>41199</v>
      </c>
      <c r="AE10" s="2">
        <v>40862</v>
      </c>
      <c r="AF10" s="2">
        <v>40058</v>
      </c>
      <c r="AG10" s="2">
        <v>39368</v>
      </c>
      <c r="AH10" s="2">
        <v>38971</v>
      </c>
      <c r="AI10" s="2">
        <v>39276</v>
      </c>
      <c r="AJ10" s="2">
        <v>39643</v>
      </c>
      <c r="AK10" s="2">
        <v>39976</v>
      </c>
      <c r="AL10" s="2">
        <v>40261</v>
      </c>
      <c r="AM10" s="2">
        <v>40544</v>
      </c>
      <c r="AN10" s="2">
        <v>40817</v>
      </c>
      <c r="AO10" s="2">
        <v>41091</v>
      </c>
      <c r="AP10" s="2">
        <v>41441</v>
      </c>
      <c r="AQ10" s="2">
        <v>41797</v>
      </c>
      <c r="AR10" s="2">
        <v>42225</v>
      </c>
      <c r="AS10" s="2">
        <v>42706</v>
      </c>
      <c r="AT10" s="2">
        <v>43221</v>
      </c>
      <c r="AU10" s="2">
        <v>43812</v>
      </c>
      <c r="AV10" s="2">
        <v>43788</v>
      </c>
      <c r="AW10" s="2">
        <v>43786</v>
      </c>
      <c r="AX10" s="2">
        <v>43782</v>
      </c>
      <c r="AY10" s="2">
        <v>43786</v>
      </c>
      <c r="AZ10" s="2">
        <v>43734</v>
      </c>
      <c r="BA10" s="2">
        <v>43702</v>
      </c>
      <c r="BB10" s="2">
        <v>43670</v>
      </c>
      <c r="BC10" s="2">
        <v>43596</v>
      </c>
      <c r="BD10" s="2">
        <v>43473</v>
      </c>
      <c r="BE10" s="2">
        <v>43350</v>
      </c>
      <c r="BF10" s="2">
        <v>43181</v>
      </c>
      <c r="BG10" s="2">
        <v>43024</v>
      </c>
      <c r="BH10" s="2">
        <v>42878</v>
      </c>
      <c r="BI10" s="2">
        <v>42748</v>
      </c>
      <c r="BJ10" s="2">
        <v>42673</v>
      </c>
      <c r="BK10" s="2">
        <v>42617</v>
      </c>
      <c r="BL10" s="2">
        <v>42618</v>
      </c>
      <c r="BM10" s="2">
        <v>42666</v>
      </c>
      <c r="BN10" s="2">
        <v>42761</v>
      </c>
      <c r="BO10" s="2">
        <v>42886</v>
      </c>
      <c r="BP10" s="2">
        <v>43054</v>
      </c>
      <c r="BQ10" s="2">
        <v>43239</v>
      </c>
      <c r="BR10" s="2">
        <v>43451</v>
      </c>
      <c r="BS10" s="2">
        <v>43686</v>
      </c>
      <c r="BT10" s="2">
        <v>43918</v>
      </c>
      <c r="BU10" s="2">
        <v>44148</v>
      </c>
      <c r="BV10" s="2">
        <v>44371</v>
      </c>
      <c r="BW10" s="2">
        <v>44587</v>
      </c>
      <c r="BX10" s="2">
        <v>44760</v>
      </c>
      <c r="BY10" s="2">
        <v>44919</v>
      </c>
      <c r="BZ10" s="2">
        <v>45054</v>
      </c>
      <c r="CA10" s="2">
        <v>45147</v>
      </c>
      <c r="CB10" s="2">
        <v>45209</v>
      </c>
      <c r="CC10" s="2">
        <v>45265</v>
      </c>
      <c r="CD10" s="2">
        <v>45277</v>
      </c>
    </row>
    <row r="11" spans="1:83" x14ac:dyDescent="0.25">
      <c r="A11" s="2" t="str">
        <f>"6 jaar"</f>
        <v>6 jaar</v>
      </c>
      <c r="B11" s="2">
        <v>39435</v>
      </c>
      <c r="C11" s="2">
        <v>39942</v>
      </c>
      <c r="D11" s="2">
        <v>41529</v>
      </c>
      <c r="E11" s="2">
        <v>41732</v>
      </c>
      <c r="F11" s="2">
        <v>43331</v>
      </c>
      <c r="G11" s="2">
        <v>43611</v>
      </c>
      <c r="H11" s="2">
        <v>43677</v>
      </c>
      <c r="I11" s="2">
        <v>44369</v>
      </c>
      <c r="J11" s="2">
        <v>43199</v>
      </c>
      <c r="K11" s="2">
        <v>41019</v>
      </c>
      <c r="L11" s="2">
        <v>39553</v>
      </c>
      <c r="M11" s="2">
        <v>39430</v>
      </c>
      <c r="N11" s="2">
        <v>40431</v>
      </c>
      <c r="O11" s="2">
        <v>40163</v>
      </c>
      <c r="P11" s="2">
        <v>40085</v>
      </c>
      <c r="Q11" s="2">
        <v>40353</v>
      </c>
      <c r="R11" s="2">
        <v>41628</v>
      </c>
      <c r="S11" s="2">
        <v>41344</v>
      </c>
      <c r="T11" s="2">
        <v>40139</v>
      </c>
      <c r="U11" s="2">
        <v>40549</v>
      </c>
      <c r="V11" s="2">
        <v>41032</v>
      </c>
      <c r="W11" s="2">
        <v>41559</v>
      </c>
      <c r="X11" s="2">
        <v>42516</v>
      </c>
      <c r="Y11" s="2">
        <v>42276</v>
      </c>
      <c r="Z11" s="2">
        <v>42826</v>
      </c>
      <c r="AA11" s="2">
        <v>42886</v>
      </c>
      <c r="AB11" s="2">
        <v>43101</v>
      </c>
      <c r="AC11" s="2">
        <v>42502</v>
      </c>
      <c r="AD11" s="2">
        <v>42208</v>
      </c>
      <c r="AE11" s="2">
        <v>41504</v>
      </c>
      <c r="AF11" s="2">
        <v>41162</v>
      </c>
      <c r="AG11" s="2">
        <v>40342</v>
      </c>
      <c r="AH11" s="2">
        <v>39646</v>
      </c>
      <c r="AI11" s="2">
        <v>39234</v>
      </c>
      <c r="AJ11" s="2">
        <v>39541</v>
      </c>
      <c r="AK11" s="2">
        <v>39895</v>
      </c>
      <c r="AL11" s="2">
        <v>40220</v>
      </c>
      <c r="AM11" s="2">
        <v>40509</v>
      </c>
      <c r="AN11" s="2">
        <v>40795</v>
      </c>
      <c r="AO11" s="2">
        <v>41066</v>
      </c>
      <c r="AP11" s="2">
        <v>41341</v>
      </c>
      <c r="AQ11" s="2">
        <v>41694</v>
      </c>
      <c r="AR11" s="2">
        <v>42056</v>
      </c>
      <c r="AS11" s="2">
        <v>42485</v>
      </c>
      <c r="AT11" s="2">
        <v>42973</v>
      </c>
      <c r="AU11" s="2">
        <v>43490</v>
      </c>
      <c r="AV11" s="2">
        <v>44075</v>
      </c>
      <c r="AW11" s="2">
        <v>44058</v>
      </c>
      <c r="AX11" s="2">
        <v>44056</v>
      </c>
      <c r="AY11" s="2">
        <v>44050</v>
      </c>
      <c r="AZ11" s="2">
        <v>44064</v>
      </c>
      <c r="BA11" s="2">
        <v>44006</v>
      </c>
      <c r="BB11" s="2">
        <v>43973</v>
      </c>
      <c r="BC11" s="2">
        <v>43940</v>
      </c>
      <c r="BD11" s="2">
        <v>43864</v>
      </c>
      <c r="BE11" s="2">
        <v>43742</v>
      </c>
      <c r="BF11" s="2">
        <v>43624</v>
      </c>
      <c r="BG11" s="2">
        <v>43451</v>
      </c>
      <c r="BH11" s="2">
        <v>43294</v>
      </c>
      <c r="BI11" s="2">
        <v>43142</v>
      </c>
      <c r="BJ11" s="2">
        <v>43020</v>
      </c>
      <c r="BK11" s="2">
        <v>42947</v>
      </c>
      <c r="BL11" s="2">
        <v>42886</v>
      </c>
      <c r="BM11" s="2">
        <v>42892</v>
      </c>
      <c r="BN11" s="2">
        <v>42939</v>
      </c>
      <c r="BO11" s="2">
        <v>43033</v>
      </c>
      <c r="BP11" s="2">
        <v>43157</v>
      </c>
      <c r="BQ11" s="2">
        <v>43333</v>
      </c>
      <c r="BR11" s="2">
        <v>43517</v>
      </c>
      <c r="BS11" s="2">
        <v>43720</v>
      </c>
      <c r="BT11" s="2">
        <v>43962</v>
      </c>
      <c r="BU11" s="2">
        <v>44193</v>
      </c>
      <c r="BV11" s="2">
        <v>44424</v>
      </c>
      <c r="BW11" s="2">
        <v>44646</v>
      </c>
      <c r="BX11" s="2">
        <v>44863</v>
      </c>
      <c r="BY11" s="2">
        <v>45038</v>
      </c>
      <c r="BZ11" s="2">
        <v>45200</v>
      </c>
      <c r="CA11" s="2">
        <v>45332</v>
      </c>
      <c r="CB11" s="2">
        <v>45425</v>
      </c>
      <c r="CC11" s="2">
        <v>45484</v>
      </c>
      <c r="CD11" s="2">
        <v>45538</v>
      </c>
    </row>
    <row r="12" spans="1:83" x14ac:dyDescent="0.25">
      <c r="A12" s="2" t="str">
        <f>"7 jaar"</f>
        <v>7 jaar</v>
      </c>
      <c r="B12" s="2">
        <v>38830</v>
      </c>
      <c r="C12" s="2">
        <v>39697</v>
      </c>
      <c r="D12" s="2">
        <v>40142</v>
      </c>
      <c r="E12" s="2">
        <v>41752</v>
      </c>
      <c r="F12" s="2">
        <v>41925</v>
      </c>
      <c r="G12" s="2">
        <v>43335</v>
      </c>
      <c r="H12" s="2">
        <v>43715</v>
      </c>
      <c r="I12" s="2">
        <v>43808</v>
      </c>
      <c r="J12" s="2">
        <v>44523</v>
      </c>
      <c r="K12" s="2">
        <v>43368</v>
      </c>
      <c r="L12" s="2">
        <v>41145</v>
      </c>
      <c r="M12" s="2">
        <v>39777</v>
      </c>
      <c r="N12" s="2">
        <v>39625</v>
      </c>
      <c r="O12" s="2">
        <v>40587</v>
      </c>
      <c r="P12" s="2">
        <v>40366</v>
      </c>
      <c r="Q12" s="2">
        <v>40377</v>
      </c>
      <c r="R12" s="2">
        <v>40673</v>
      </c>
      <c r="S12" s="2">
        <v>41950</v>
      </c>
      <c r="T12" s="2">
        <v>41585</v>
      </c>
      <c r="U12" s="2">
        <v>40420</v>
      </c>
      <c r="V12" s="2">
        <v>40895</v>
      </c>
      <c r="W12" s="2">
        <v>41401</v>
      </c>
      <c r="X12" s="2">
        <v>41775</v>
      </c>
      <c r="Y12" s="2">
        <v>42714</v>
      </c>
      <c r="Z12" s="2">
        <v>42577</v>
      </c>
      <c r="AA12" s="2">
        <v>43108</v>
      </c>
      <c r="AB12" s="2">
        <v>43171</v>
      </c>
      <c r="AC12" s="2">
        <v>43348</v>
      </c>
      <c r="AD12" s="2">
        <v>42766</v>
      </c>
      <c r="AE12" s="2">
        <v>42485</v>
      </c>
      <c r="AF12" s="2">
        <v>41760</v>
      </c>
      <c r="AG12" s="2">
        <v>41415</v>
      </c>
      <c r="AH12" s="2">
        <v>40585</v>
      </c>
      <c r="AI12" s="2">
        <v>39867</v>
      </c>
      <c r="AJ12" s="2">
        <v>39445</v>
      </c>
      <c r="AK12" s="2">
        <v>39745</v>
      </c>
      <c r="AL12" s="2">
        <v>40097</v>
      </c>
      <c r="AM12" s="2">
        <v>40418</v>
      </c>
      <c r="AN12" s="2">
        <v>40710</v>
      </c>
      <c r="AO12" s="2">
        <v>41003</v>
      </c>
      <c r="AP12" s="2">
        <v>41276</v>
      </c>
      <c r="AQ12" s="2">
        <v>41549</v>
      </c>
      <c r="AR12" s="2">
        <v>41912</v>
      </c>
      <c r="AS12" s="2">
        <v>42280</v>
      </c>
      <c r="AT12" s="2">
        <v>42713</v>
      </c>
      <c r="AU12" s="2">
        <v>43203</v>
      </c>
      <c r="AV12" s="2">
        <v>43726</v>
      </c>
      <c r="AW12" s="2">
        <v>44315</v>
      </c>
      <c r="AX12" s="2">
        <v>44294</v>
      </c>
      <c r="AY12" s="2">
        <v>44289</v>
      </c>
      <c r="AZ12" s="2">
        <v>44288</v>
      </c>
      <c r="BA12" s="2">
        <v>44300</v>
      </c>
      <c r="BB12" s="2">
        <v>44244</v>
      </c>
      <c r="BC12" s="2">
        <v>44207</v>
      </c>
      <c r="BD12" s="2">
        <v>44171</v>
      </c>
      <c r="BE12" s="2">
        <v>44102</v>
      </c>
      <c r="BF12" s="2">
        <v>43977</v>
      </c>
      <c r="BG12" s="2">
        <v>43855</v>
      </c>
      <c r="BH12" s="2">
        <v>43685</v>
      </c>
      <c r="BI12" s="2">
        <v>43527</v>
      </c>
      <c r="BJ12" s="2">
        <v>43380</v>
      </c>
      <c r="BK12" s="2">
        <v>43254</v>
      </c>
      <c r="BL12" s="2">
        <v>43181</v>
      </c>
      <c r="BM12" s="2">
        <v>43120</v>
      </c>
      <c r="BN12" s="2">
        <v>43127</v>
      </c>
      <c r="BO12" s="2">
        <v>43176</v>
      </c>
      <c r="BP12" s="2">
        <v>43271</v>
      </c>
      <c r="BQ12" s="2">
        <v>43394</v>
      </c>
      <c r="BR12" s="2">
        <v>43570</v>
      </c>
      <c r="BS12" s="2">
        <v>43756</v>
      </c>
      <c r="BT12" s="2">
        <v>43962</v>
      </c>
      <c r="BU12" s="2">
        <v>44203</v>
      </c>
      <c r="BV12" s="2">
        <v>44430</v>
      </c>
      <c r="BW12" s="2">
        <v>44660</v>
      </c>
      <c r="BX12" s="2">
        <v>44881</v>
      </c>
      <c r="BY12" s="2">
        <v>45103</v>
      </c>
      <c r="BZ12" s="2">
        <v>45276</v>
      </c>
      <c r="CA12" s="2">
        <v>45437</v>
      </c>
      <c r="CB12" s="2">
        <v>45568</v>
      </c>
      <c r="CC12" s="2">
        <v>45663</v>
      </c>
      <c r="CD12" s="2">
        <v>45722</v>
      </c>
    </row>
    <row r="13" spans="1:83" x14ac:dyDescent="0.25">
      <c r="A13" s="2" t="str">
        <f>"8 jaar"</f>
        <v>8 jaar</v>
      </c>
      <c r="B13" s="2">
        <v>40000</v>
      </c>
      <c r="C13" s="2">
        <v>39018</v>
      </c>
      <c r="D13" s="2">
        <v>39880</v>
      </c>
      <c r="E13" s="2">
        <v>40300</v>
      </c>
      <c r="F13" s="2">
        <v>41938</v>
      </c>
      <c r="G13" s="2">
        <v>41962</v>
      </c>
      <c r="H13" s="2">
        <v>43460</v>
      </c>
      <c r="I13" s="2">
        <v>43850</v>
      </c>
      <c r="J13" s="2">
        <v>43957</v>
      </c>
      <c r="K13" s="2">
        <v>44653</v>
      </c>
      <c r="L13" s="2">
        <v>43502</v>
      </c>
      <c r="M13" s="2">
        <v>41326</v>
      </c>
      <c r="N13" s="2">
        <v>39935</v>
      </c>
      <c r="O13" s="2">
        <v>39832</v>
      </c>
      <c r="P13" s="2">
        <v>40827</v>
      </c>
      <c r="Q13" s="2">
        <v>40671</v>
      </c>
      <c r="R13" s="2">
        <v>40682</v>
      </c>
      <c r="S13" s="2">
        <v>40931</v>
      </c>
      <c r="T13" s="2">
        <v>42200</v>
      </c>
      <c r="U13" s="2">
        <v>41960</v>
      </c>
      <c r="V13" s="2">
        <v>40819</v>
      </c>
      <c r="W13" s="2">
        <v>41192</v>
      </c>
      <c r="X13" s="2">
        <v>41632</v>
      </c>
      <c r="Y13" s="2">
        <v>41991</v>
      </c>
      <c r="Z13" s="2">
        <v>42975</v>
      </c>
      <c r="AA13" s="2">
        <v>42823</v>
      </c>
      <c r="AB13" s="2">
        <v>43323</v>
      </c>
      <c r="AC13" s="2">
        <v>43374</v>
      </c>
      <c r="AD13" s="2">
        <v>43571</v>
      </c>
      <c r="AE13" s="2">
        <v>42978</v>
      </c>
      <c r="AF13" s="2">
        <v>42692</v>
      </c>
      <c r="AG13" s="2">
        <v>41964</v>
      </c>
      <c r="AH13" s="2">
        <v>41606</v>
      </c>
      <c r="AI13" s="2">
        <v>40768</v>
      </c>
      <c r="AJ13" s="2">
        <v>40041</v>
      </c>
      <c r="AK13" s="2">
        <v>39599</v>
      </c>
      <c r="AL13" s="2">
        <v>39907</v>
      </c>
      <c r="AM13" s="2">
        <v>40255</v>
      </c>
      <c r="AN13" s="2">
        <v>40577</v>
      </c>
      <c r="AO13" s="2">
        <v>40874</v>
      </c>
      <c r="AP13" s="2">
        <v>41169</v>
      </c>
      <c r="AQ13" s="2">
        <v>41449</v>
      </c>
      <c r="AR13" s="2">
        <v>41729</v>
      </c>
      <c r="AS13" s="2">
        <v>42091</v>
      </c>
      <c r="AT13" s="2">
        <v>42465</v>
      </c>
      <c r="AU13" s="2">
        <v>42900</v>
      </c>
      <c r="AV13" s="2">
        <v>43389</v>
      </c>
      <c r="AW13" s="2">
        <v>43911</v>
      </c>
      <c r="AX13" s="2">
        <v>44508</v>
      </c>
      <c r="AY13" s="2">
        <v>44482</v>
      </c>
      <c r="AZ13" s="2">
        <v>44477</v>
      </c>
      <c r="BA13" s="2">
        <v>44477</v>
      </c>
      <c r="BB13" s="2">
        <v>44492</v>
      </c>
      <c r="BC13" s="2">
        <v>44442</v>
      </c>
      <c r="BD13" s="2">
        <v>44400</v>
      </c>
      <c r="BE13" s="2">
        <v>44366</v>
      </c>
      <c r="BF13" s="2">
        <v>44294</v>
      </c>
      <c r="BG13" s="2">
        <v>44167</v>
      </c>
      <c r="BH13" s="2">
        <v>44046</v>
      </c>
      <c r="BI13" s="2">
        <v>43879</v>
      </c>
      <c r="BJ13" s="2">
        <v>43718</v>
      </c>
      <c r="BK13" s="2">
        <v>43573</v>
      </c>
      <c r="BL13" s="2">
        <v>43450</v>
      </c>
      <c r="BM13" s="2">
        <v>43378</v>
      </c>
      <c r="BN13" s="2">
        <v>43322</v>
      </c>
      <c r="BO13" s="2">
        <v>43324</v>
      </c>
      <c r="BP13" s="2">
        <v>43370</v>
      </c>
      <c r="BQ13" s="2">
        <v>43464</v>
      </c>
      <c r="BR13" s="2">
        <v>43584</v>
      </c>
      <c r="BS13" s="2">
        <v>43758</v>
      </c>
      <c r="BT13" s="2">
        <v>43940</v>
      </c>
      <c r="BU13" s="2">
        <v>44147</v>
      </c>
      <c r="BV13" s="2">
        <v>44387</v>
      </c>
      <c r="BW13" s="2">
        <v>44614</v>
      </c>
      <c r="BX13" s="2">
        <v>44847</v>
      </c>
      <c r="BY13" s="2">
        <v>45073</v>
      </c>
      <c r="BZ13" s="2">
        <v>45291</v>
      </c>
      <c r="CA13" s="2">
        <v>45470</v>
      </c>
      <c r="CB13" s="2">
        <v>45632</v>
      </c>
      <c r="CC13" s="2">
        <v>45766</v>
      </c>
      <c r="CD13" s="2">
        <v>45861</v>
      </c>
    </row>
    <row r="14" spans="1:83" x14ac:dyDescent="0.25">
      <c r="A14" s="2" t="str">
        <f>"9 jaar"</f>
        <v>9 jaar</v>
      </c>
      <c r="B14" s="2">
        <v>40767</v>
      </c>
      <c r="C14" s="2">
        <v>40238</v>
      </c>
      <c r="D14" s="2">
        <v>39228</v>
      </c>
      <c r="E14" s="2">
        <v>40030</v>
      </c>
      <c r="F14" s="2">
        <v>40482</v>
      </c>
      <c r="G14" s="2">
        <v>41940</v>
      </c>
      <c r="H14" s="2">
        <v>42054</v>
      </c>
      <c r="I14" s="2">
        <v>43543</v>
      </c>
      <c r="J14" s="2">
        <v>44005</v>
      </c>
      <c r="K14" s="2">
        <v>44116</v>
      </c>
      <c r="L14" s="2">
        <v>44756</v>
      </c>
      <c r="M14" s="2">
        <v>43650</v>
      </c>
      <c r="N14" s="2">
        <v>41494</v>
      </c>
      <c r="O14" s="2">
        <v>40153</v>
      </c>
      <c r="P14" s="2">
        <v>39999</v>
      </c>
      <c r="Q14" s="2">
        <v>41108</v>
      </c>
      <c r="R14" s="2">
        <v>41016</v>
      </c>
      <c r="S14" s="2">
        <v>41017</v>
      </c>
      <c r="T14" s="2">
        <v>41166</v>
      </c>
      <c r="U14" s="2">
        <v>42437</v>
      </c>
      <c r="V14" s="2">
        <v>42294</v>
      </c>
      <c r="W14" s="2">
        <v>41117</v>
      </c>
      <c r="X14" s="2">
        <v>41390</v>
      </c>
      <c r="Y14" s="2">
        <v>41821</v>
      </c>
      <c r="Z14" s="2">
        <v>42233</v>
      </c>
      <c r="AA14" s="2">
        <v>43200</v>
      </c>
      <c r="AB14" s="2">
        <v>43138</v>
      </c>
      <c r="AC14" s="2">
        <v>43561</v>
      </c>
      <c r="AD14" s="2">
        <v>43617</v>
      </c>
      <c r="AE14" s="2">
        <v>43803</v>
      </c>
      <c r="AF14" s="2">
        <v>43211</v>
      </c>
      <c r="AG14" s="2">
        <v>42911</v>
      </c>
      <c r="AH14" s="2">
        <v>42175</v>
      </c>
      <c r="AI14" s="2">
        <v>41792</v>
      </c>
      <c r="AJ14" s="2">
        <v>40949</v>
      </c>
      <c r="AK14" s="2">
        <v>40215</v>
      </c>
      <c r="AL14" s="2">
        <v>39760</v>
      </c>
      <c r="AM14" s="2">
        <v>40073</v>
      </c>
      <c r="AN14" s="2">
        <v>40431</v>
      </c>
      <c r="AO14" s="2">
        <v>40755</v>
      </c>
      <c r="AP14" s="2">
        <v>41052</v>
      </c>
      <c r="AQ14" s="2">
        <v>41346</v>
      </c>
      <c r="AR14" s="2">
        <v>41632</v>
      </c>
      <c r="AS14" s="2">
        <v>41919</v>
      </c>
      <c r="AT14" s="2">
        <v>42282</v>
      </c>
      <c r="AU14" s="2">
        <v>42662</v>
      </c>
      <c r="AV14" s="2">
        <v>43090</v>
      </c>
      <c r="AW14" s="2">
        <v>43576</v>
      </c>
      <c r="AX14" s="2">
        <v>44094</v>
      </c>
      <c r="AY14" s="2">
        <v>44698</v>
      </c>
      <c r="AZ14" s="2">
        <v>44671</v>
      </c>
      <c r="BA14" s="2">
        <v>44663</v>
      </c>
      <c r="BB14" s="2">
        <v>44664</v>
      </c>
      <c r="BC14" s="2">
        <v>44683</v>
      </c>
      <c r="BD14" s="2">
        <v>44639</v>
      </c>
      <c r="BE14" s="2">
        <v>44600</v>
      </c>
      <c r="BF14" s="2">
        <v>44559</v>
      </c>
      <c r="BG14" s="2">
        <v>44492</v>
      </c>
      <c r="BH14" s="2">
        <v>44362</v>
      </c>
      <c r="BI14" s="2">
        <v>44240</v>
      </c>
      <c r="BJ14" s="2">
        <v>44075</v>
      </c>
      <c r="BK14" s="2">
        <v>43914</v>
      </c>
      <c r="BL14" s="2">
        <v>43774</v>
      </c>
      <c r="BM14" s="2">
        <v>43651</v>
      </c>
      <c r="BN14" s="2">
        <v>43576</v>
      </c>
      <c r="BO14" s="2">
        <v>43526</v>
      </c>
      <c r="BP14" s="2">
        <v>43523</v>
      </c>
      <c r="BQ14" s="2">
        <v>43575</v>
      </c>
      <c r="BR14" s="2">
        <v>43664</v>
      </c>
      <c r="BS14" s="2">
        <v>43786</v>
      </c>
      <c r="BT14" s="2">
        <v>43957</v>
      </c>
      <c r="BU14" s="2">
        <v>44140</v>
      </c>
      <c r="BV14" s="2">
        <v>44349</v>
      </c>
      <c r="BW14" s="2">
        <v>44591</v>
      </c>
      <c r="BX14" s="2">
        <v>44815</v>
      </c>
      <c r="BY14" s="2">
        <v>45049</v>
      </c>
      <c r="BZ14" s="2">
        <v>45274</v>
      </c>
      <c r="CA14" s="2">
        <v>45492</v>
      </c>
      <c r="CB14" s="2">
        <v>45672</v>
      </c>
      <c r="CC14" s="2">
        <v>45837</v>
      </c>
      <c r="CD14" s="2">
        <v>45968</v>
      </c>
    </row>
    <row r="15" spans="1:83" x14ac:dyDescent="0.25">
      <c r="A15" s="2" t="str">
        <f>"10 jaar"</f>
        <v>10 jaar</v>
      </c>
      <c r="B15" s="2">
        <v>40957</v>
      </c>
      <c r="C15" s="2">
        <v>40954</v>
      </c>
      <c r="D15" s="2">
        <v>40416</v>
      </c>
      <c r="E15" s="2">
        <v>39293</v>
      </c>
      <c r="F15" s="2">
        <v>40177</v>
      </c>
      <c r="G15" s="2">
        <v>40478</v>
      </c>
      <c r="H15" s="2">
        <v>42086</v>
      </c>
      <c r="I15" s="2">
        <v>42140</v>
      </c>
      <c r="J15" s="2">
        <v>43681</v>
      </c>
      <c r="K15" s="2">
        <v>44105</v>
      </c>
      <c r="L15" s="2">
        <v>44212</v>
      </c>
      <c r="M15" s="2">
        <v>44944</v>
      </c>
      <c r="N15" s="2">
        <v>43812</v>
      </c>
      <c r="O15" s="2">
        <v>41652</v>
      </c>
      <c r="P15" s="2">
        <v>40308</v>
      </c>
      <c r="Q15" s="2">
        <v>40287</v>
      </c>
      <c r="R15" s="2">
        <v>41355</v>
      </c>
      <c r="S15" s="2">
        <v>41300</v>
      </c>
      <c r="T15" s="2">
        <v>41236</v>
      </c>
      <c r="U15" s="2">
        <v>41368</v>
      </c>
      <c r="V15" s="2">
        <v>42762</v>
      </c>
      <c r="W15" s="2">
        <v>42550</v>
      </c>
      <c r="X15" s="2">
        <v>41330</v>
      </c>
      <c r="Y15" s="2">
        <v>41579</v>
      </c>
      <c r="Z15" s="2">
        <v>42049</v>
      </c>
      <c r="AA15" s="2">
        <v>42459</v>
      </c>
      <c r="AB15" s="2">
        <v>43444</v>
      </c>
      <c r="AC15" s="2">
        <v>43338</v>
      </c>
      <c r="AD15" s="2">
        <v>43795</v>
      </c>
      <c r="AE15" s="2">
        <v>43847</v>
      </c>
      <c r="AF15" s="2">
        <v>44020</v>
      </c>
      <c r="AG15" s="2">
        <v>43422</v>
      </c>
      <c r="AH15" s="2">
        <v>43126</v>
      </c>
      <c r="AI15" s="2">
        <v>42369</v>
      </c>
      <c r="AJ15" s="2">
        <v>41975</v>
      </c>
      <c r="AK15" s="2">
        <v>41124</v>
      </c>
      <c r="AL15" s="2">
        <v>40383</v>
      </c>
      <c r="AM15" s="2">
        <v>39931</v>
      </c>
      <c r="AN15" s="2">
        <v>40246</v>
      </c>
      <c r="AO15" s="2">
        <v>40604</v>
      </c>
      <c r="AP15" s="2">
        <v>40934</v>
      </c>
      <c r="AQ15" s="2">
        <v>41228</v>
      </c>
      <c r="AR15" s="2">
        <v>41526</v>
      </c>
      <c r="AS15" s="2">
        <v>41815</v>
      </c>
      <c r="AT15" s="2">
        <v>42108</v>
      </c>
      <c r="AU15" s="2">
        <v>42469</v>
      </c>
      <c r="AV15" s="2">
        <v>42855</v>
      </c>
      <c r="AW15" s="2">
        <v>43292</v>
      </c>
      <c r="AX15" s="2">
        <v>43770</v>
      </c>
      <c r="AY15" s="2">
        <v>44292</v>
      </c>
      <c r="AZ15" s="2">
        <v>44891</v>
      </c>
      <c r="BA15" s="2">
        <v>44863</v>
      </c>
      <c r="BB15" s="2">
        <v>44853</v>
      </c>
      <c r="BC15" s="2">
        <v>44857</v>
      </c>
      <c r="BD15" s="2">
        <v>44879</v>
      </c>
      <c r="BE15" s="2">
        <v>44840</v>
      </c>
      <c r="BF15" s="2">
        <v>44797</v>
      </c>
      <c r="BG15" s="2">
        <v>44753</v>
      </c>
      <c r="BH15" s="2">
        <v>44691</v>
      </c>
      <c r="BI15" s="2">
        <v>44553</v>
      </c>
      <c r="BJ15" s="2">
        <v>44433</v>
      </c>
      <c r="BK15" s="2">
        <v>44269</v>
      </c>
      <c r="BL15" s="2">
        <v>44109</v>
      </c>
      <c r="BM15" s="2">
        <v>43966</v>
      </c>
      <c r="BN15" s="2">
        <v>43846</v>
      </c>
      <c r="BO15" s="2">
        <v>43770</v>
      </c>
      <c r="BP15" s="2">
        <v>43726</v>
      </c>
      <c r="BQ15" s="2">
        <v>43721</v>
      </c>
      <c r="BR15" s="2">
        <v>43769</v>
      </c>
      <c r="BS15" s="2">
        <v>43860</v>
      </c>
      <c r="BT15" s="2">
        <v>43982</v>
      </c>
      <c r="BU15" s="2">
        <v>44155</v>
      </c>
      <c r="BV15" s="2">
        <v>44331</v>
      </c>
      <c r="BW15" s="2">
        <v>44542</v>
      </c>
      <c r="BX15" s="2">
        <v>44785</v>
      </c>
      <c r="BY15" s="2">
        <v>45009</v>
      </c>
      <c r="BZ15" s="2">
        <v>45242</v>
      </c>
      <c r="CA15" s="2">
        <v>45464</v>
      </c>
      <c r="CB15" s="2">
        <v>45684</v>
      </c>
      <c r="CC15" s="2">
        <v>45864</v>
      </c>
      <c r="CD15" s="2">
        <v>46022</v>
      </c>
    </row>
    <row r="16" spans="1:83" x14ac:dyDescent="0.25">
      <c r="A16" s="2" t="str">
        <f>"11 jaar"</f>
        <v>11 jaar</v>
      </c>
      <c r="B16" s="2">
        <v>40078</v>
      </c>
      <c r="C16" s="2">
        <v>41113</v>
      </c>
      <c r="D16" s="2">
        <v>41100</v>
      </c>
      <c r="E16" s="2">
        <v>40549</v>
      </c>
      <c r="F16" s="2">
        <v>39436</v>
      </c>
      <c r="G16" s="2">
        <v>40207</v>
      </c>
      <c r="H16" s="2">
        <v>40617</v>
      </c>
      <c r="I16" s="2">
        <v>42157</v>
      </c>
      <c r="J16" s="2">
        <v>42292</v>
      </c>
      <c r="K16" s="2">
        <v>43781</v>
      </c>
      <c r="L16" s="2">
        <v>44191</v>
      </c>
      <c r="M16" s="2">
        <v>44309</v>
      </c>
      <c r="N16" s="2">
        <v>45078</v>
      </c>
      <c r="O16" s="2">
        <v>44006</v>
      </c>
      <c r="P16" s="2">
        <v>41845</v>
      </c>
      <c r="Q16" s="2">
        <v>40616</v>
      </c>
      <c r="R16" s="2">
        <v>40544</v>
      </c>
      <c r="S16" s="2">
        <v>41654</v>
      </c>
      <c r="T16" s="2">
        <v>41515</v>
      </c>
      <c r="U16" s="2">
        <v>41513</v>
      </c>
      <c r="V16" s="2">
        <v>41710</v>
      </c>
      <c r="W16" s="2">
        <v>43072</v>
      </c>
      <c r="X16" s="2">
        <v>42736</v>
      </c>
      <c r="Y16" s="2">
        <v>41503</v>
      </c>
      <c r="Z16" s="2">
        <v>41804</v>
      </c>
      <c r="AA16" s="2">
        <v>42280</v>
      </c>
      <c r="AB16" s="2">
        <v>42699</v>
      </c>
      <c r="AC16" s="2">
        <v>43649</v>
      </c>
      <c r="AD16" s="2">
        <v>43598</v>
      </c>
      <c r="AE16" s="2">
        <v>44052</v>
      </c>
      <c r="AF16" s="2">
        <v>44103</v>
      </c>
      <c r="AG16" s="2">
        <v>44269</v>
      </c>
      <c r="AH16" s="2">
        <v>43648</v>
      </c>
      <c r="AI16" s="2">
        <v>43351</v>
      </c>
      <c r="AJ16" s="2">
        <v>42586</v>
      </c>
      <c r="AK16" s="2">
        <v>42173</v>
      </c>
      <c r="AL16" s="2">
        <v>41321</v>
      </c>
      <c r="AM16" s="2">
        <v>40586</v>
      </c>
      <c r="AN16" s="2">
        <v>40121</v>
      </c>
      <c r="AO16" s="2">
        <v>40443</v>
      </c>
      <c r="AP16" s="2">
        <v>40801</v>
      </c>
      <c r="AQ16" s="2">
        <v>41135</v>
      </c>
      <c r="AR16" s="2">
        <v>41433</v>
      </c>
      <c r="AS16" s="2">
        <v>41736</v>
      </c>
      <c r="AT16" s="2">
        <v>42021</v>
      </c>
      <c r="AU16" s="2">
        <v>42322</v>
      </c>
      <c r="AV16" s="2">
        <v>42686</v>
      </c>
      <c r="AW16" s="2">
        <v>43065</v>
      </c>
      <c r="AX16" s="2">
        <v>43506</v>
      </c>
      <c r="AY16" s="2">
        <v>43983</v>
      </c>
      <c r="AZ16" s="2">
        <v>44507</v>
      </c>
      <c r="BA16" s="2">
        <v>45111</v>
      </c>
      <c r="BB16" s="2">
        <v>45086</v>
      </c>
      <c r="BC16" s="2">
        <v>45074</v>
      </c>
      <c r="BD16" s="2">
        <v>45077</v>
      </c>
      <c r="BE16" s="2">
        <v>45095</v>
      </c>
      <c r="BF16" s="2">
        <v>45056</v>
      </c>
      <c r="BG16" s="2">
        <v>45016</v>
      </c>
      <c r="BH16" s="2">
        <v>44975</v>
      </c>
      <c r="BI16" s="2">
        <v>44912</v>
      </c>
      <c r="BJ16" s="2">
        <v>44774</v>
      </c>
      <c r="BK16" s="2">
        <v>44658</v>
      </c>
      <c r="BL16" s="2">
        <v>44493</v>
      </c>
      <c r="BM16" s="2">
        <v>44336</v>
      </c>
      <c r="BN16" s="2">
        <v>44188</v>
      </c>
      <c r="BO16" s="2">
        <v>44070</v>
      </c>
      <c r="BP16" s="2">
        <v>43990</v>
      </c>
      <c r="BQ16" s="2">
        <v>43950</v>
      </c>
      <c r="BR16" s="2">
        <v>43942</v>
      </c>
      <c r="BS16" s="2">
        <v>43991</v>
      </c>
      <c r="BT16" s="2">
        <v>44089</v>
      </c>
      <c r="BU16" s="2">
        <v>44212</v>
      </c>
      <c r="BV16" s="2">
        <v>44385</v>
      </c>
      <c r="BW16" s="2">
        <v>44555</v>
      </c>
      <c r="BX16" s="2">
        <v>44769</v>
      </c>
      <c r="BY16" s="2">
        <v>45015</v>
      </c>
      <c r="BZ16" s="2">
        <v>45237</v>
      </c>
      <c r="CA16" s="2">
        <v>45467</v>
      </c>
      <c r="CB16" s="2">
        <v>45692</v>
      </c>
      <c r="CC16" s="2">
        <v>45909</v>
      </c>
      <c r="CD16" s="2">
        <v>46094</v>
      </c>
    </row>
    <row r="17" spans="1:82" x14ac:dyDescent="0.25">
      <c r="A17" s="2" t="str">
        <f>"12 jaar"</f>
        <v>12 jaar</v>
      </c>
      <c r="B17" s="2">
        <v>39894</v>
      </c>
      <c r="C17" s="2">
        <v>40307</v>
      </c>
      <c r="D17" s="2">
        <v>41297</v>
      </c>
      <c r="E17" s="2">
        <v>41225</v>
      </c>
      <c r="F17" s="2">
        <v>40680</v>
      </c>
      <c r="G17" s="2">
        <v>39466</v>
      </c>
      <c r="H17" s="2">
        <v>40247</v>
      </c>
      <c r="I17" s="2">
        <v>40705</v>
      </c>
      <c r="J17" s="2">
        <v>42227</v>
      </c>
      <c r="K17" s="2">
        <v>42420</v>
      </c>
      <c r="L17" s="2">
        <v>43859</v>
      </c>
      <c r="M17" s="2">
        <v>44380</v>
      </c>
      <c r="N17" s="2">
        <v>44486</v>
      </c>
      <c r="O17" s="2">
        <v>45224</v>
      </c>
      <c r="P17" s="2">
        <v>44238</v>
      </c>
      <c r="Q17" s="2">
        <v>42120</v>
      </c>
      <c r="R17" s="2">
        <v>40918</v>
      </c>
      <c r="S17" s="2">
        <v>40790</v>
      </c>
      <c r="T17" s="2">
        <v>41905</v>
      </c>
      <c r="U17" s="2">
        <v>41814</v>
      </c>
      <c r="V17" s="2">
        <v>41861</v>
      </c>
      <c r="W17" s="2">
        <v>41953</v>
      </c>
      <c r="X17" s="2">
        <v>43322</v>
      </c>
      <c r="Y17" s="2">
        <v>42937</v>
      </c>
      <c r="Z17" s="2">
        <v>41757</v>
      </c>
      <c r="AA17" s="2">
        <v>42006</v>
      </c>
      <c r="AB17" s="2">
        <v>42504</v>
      </c>
      <c r="AC17" s="2">
        <v>42900</v>
      </c>
      <c r="AD17" s="2">
        <v>43871</v>
      </c>
      <c r="AE17" s="2">
        <v>43811</v>
      </c>
      <c r="AF17" s="2">
        <v>44265</v>
      </c>
      <c r="AG17" s="2">
        <v>44298</v>
      </c>
      <c r="AH17" s="2">
        <v>44455</v>
      </c>
      <c r="AI17" s="2">
        <v>43824</v>
      </c>
      <c r="AJ17" s="2">
        <v>43529</v>
      </c>
      <c r="AK17" s="2">
        <v>42738</v>
      </c>
      <c r="AL17" s="2">
        <v>42326</v>
      </c>
      <c r="AM17" s="2">
        <v>41468</v>
      </c>
      <c r="AN17" s="2">
        <v>40740</v>
      </c>
      <c r="AO17" s="2">
        <v>40264</v>
      </c>
      <c r="AP17" s="2">
        <v>40592</v>
      </c>
      <c r="AQ17" s="2">
        <v>40959</v>
      </c>
      <c r="AR17" s="2">
        <v>41291</v>
      </c>
      <c r="AS17" s="2">
        <v>41593</v>
      </c>
      <c r="AT17" s="2">
        <v>41910</v>
      </c>
      <c r="AU17" s="2">
        <v>42196</v>
      </c>
      <c r="AV17" s="2">
        <v>42494</v>
      </c>
      <c r="AW17" s="2">
        <v>42856</v>
      </c>
      <c r="AX17" s="2">
        <v>43238</v>
      </c>
      <c r="AY17" s="2">
        <v>43682</v>
      </c>
      <c r="AZ17" s="2">
        <v>44161</v>
      </c>
      <c r="BA17" s="2">
        <v>44687</v>
      </c>
      <c r="BB17" s="2">
        <v>45289</v>
      </c>
      <c r="BC17" s="2">
        <v>45265</v>
      </c>
      <c r="BD17" s="2">
        <v>45255</v>
      </c>
      <c r="BE17" s="2">
        <v>45259</v>
      </c>
      <c r="BF17" s="2">
        <v>45277</v>
      </c>
      <c r="BG17" s="2">
        <v>45235</v>
      </c>
      <c r="BH17" s="2">
        <v>45195</v>
      </c>
      <c r="BI17" s="2">
        <v>45153</v>
      </c>
      <c r="BJ17" s="2">
        <v>45092</v>
      </c>
      <c r="BK17" s="2">
        <v>44956</v>
      </c>
      <c r="BL17" s="2">
        <v>44841</v>
      </c>
      <c r="BM17" s="2">
        <v>44673</v>
      </c>
      <c r="BN17" s="2">
        <v>44519</v>
      </c>
      <c r="BO17" s="2">
        <v>44367</v>
      </c>
      <c r="BP17" s="2">
        <v>44247</v>
      </c>
      <c r="BQ17" s="2">
        <v>44163</v>
      </c>
      <c r="BR17" s="2">
        <v>44123</v>
      </c>
      <c r="BS17" s="2">
        <v>44116</v>
      </c>
      <c r="BT17" s="2">
        <v>44166</v>
      </c>
      <c r="BU17" s="2">
        <v>44269</v>
      </c>
      <c r="BV17" s="2">
        <v>44390</v>
      </c>
      <c r="BW17" s="2">
        <v>44564</v>
      </c>
      <c r="BX17" s="2">
        <v>44731</v>
      </c>
      <c r="BY17" s="2">
        <v>44950</v>
      </c>
      <c r="BZ17" s="2">
        <v>45196</v>
      </c>
      <c r="CA17" s="2">
        <v>45421</v>
      </c>
      <c r="CB17" s="2">
        <v>45651</v>
      </c>
      <c r="CC17" s="2">
        <v>45876</v>
      </c>
      <c r="CD17" s="2">
        <v>46093</v>
      </c>
    </row>
    <row r="18" spans="1:82" x14ac:dyDescent="0.25">
      <c r="A18" s="2" t="str">
        <f>"13 jaar"</f>
        <v>13 jaar</v>
      </c>
      <c r="B18" s="2">
        <v>40449</v>
      </c>
      <c r="C18" s="2">
        <v>40071</v>
      </c>
      <c r="D18" s="2">
        <v>40460</v>
      </c>
      <c r="E18" s="2">
        <v>41391</v>
      </c>
      <c r="F18" s="2">
        <v>41328</v>
      </c>
      <c r="G18" s="2">
        <v>40629</v>
      </c>
      <c r="H18" s="2">
        <v>39532</v>
      </c>
      <c r="I18" s="2">
        <v>40323</v>
      </c>
      <c r="J18" s="2">
        <v>40801</v>
      </c>
      <c r="K18" s="2">
        <v>42341</v>
      </c>
      <c r="L18" s="2">
        <v>42468</v>
      </c>
      <c r="M18" s="2">
        <v>43977</v>
      </c>
      <c r="N18" s="2">
        <v>44518</v>
      </c>
      <c r="O18" s="2">
        <v>44652</v>
      </c>
      <c r="P18" s="2">
        <v>45397</v>
      </c>
      <c r="Q18" s="2">
        <v>44502</v>
      </c>
      <c r="R18" s="2">
        <v>42356</v>
      </c>
      <c r="S18" s="2">
        <v>41161</v>
      </c>
      <c r="T18" s="2">
        <v>40994</v>
      </c>
      <c r="U18" s="2">
        <v>42165</v>
      </c>
      <c r="V18" s="2">
        <v>42104</v>
      </c>
      <c r="W18" s="2">
        <v>42129</v>
      </c>
      <c r="X18" s="2">
        <v>42181</v>
      </c>
      <c r="Y18" s="2">
        <v>43513</v>
      </c>
      <c r="Z18" s="2">
        <v>43113</v>
      </c>
      <c r="AA18" s="2">
        <v>41956</v>
      </c>
      <c r="AB18" s="2">
        <v>42187</v>
      </c>
      <c r="AC18" s="2">
        <v>42681</v>
      </c>
      <c r="AD18" s="2">
        <v>43082</v>
      </c>
      <c r="AE18" s="2">
        <v>44046</v>
      </c>
      <c r="AF18" s="2">
        <v>43965</v>
      </c>
      <c r="AG18" s="2">
        <v>44403</v>
      </c>
      <c r="AH18" s="2">
        <v>44435</v>
      </c>
      <c r="AI18" s="2">
        <v>44576</v>
      </c>
      <c r="AJ18" s="2">
        <v>43939</v>
      </c>
      <c r="AK18" s="2">
        <v>43638</v>
      </c>
      <c r="AL18" s="2">
        <v>42843</v>
      </c>
      <c r="AM18" s="2">
        <v>42433</v>
      </c>
      <c r="AN18" s="2">
        <v>41561</v>
      </c>
      <c r="AO18" s="2">
        <v>40850</v>
      </c>
      <c r="AP18" s="2">
        <v>40374</v>
      </c>
      <c r="AQ18" s="2">
        <v>40706</v>
      </c>
      <c r="AR18" s="2">
        <v>41077</v>
      </c>
      <c r="AS18" s="2">
        <v>41405</v>
      </c>
      <c r="AT18" s="2">
        <v>41708</v>
      </c>
      <c r="AU18" s="2">
        <v>42032</v>
      </c>
      <c r="AV18" s="2">
        <v>42317</v>
      </c>
      <c r="AW18" s="2">
        <v>42616</v>
      </c>
      <c r="AX18" s="2">
        <v>42982</v>
      </c>
      <c r="AY18" s="2">
        <v>43365</v>
      </c>
      <c r="AZ18" s="2">
        <v>43814</v>
      </c>
      <c r="BA18" s="2">
        <v>44298</v>
      </c>
      <c r="BB18" s="2">
        <v>44820</v>
      </c>
      <c r="BC18" s="2">
        <v>45420</v>
      </c>
      <c r="BD18" s="2">
        <v>45394</v>
      </c>
      <c r="BE18" s="2">
        <v>45385</v>
      </c>
      <c r="BF18" s="2">
        <v>45385</v>
      </c>
      <c r="BG18" s="2">
        <v>45414</v>
      </c>
      <c r="BH18" s="2">
        <v>45369</v>
      </c>
      <c r="BI18" s="2">
        <v>45332</v>
      </c>
      <c r="BJ18" s="2">
        <v>45289</v>
      </c>
      <c r="BK18" s="2">
        <v>45220</v>
      </c>
      <c r="BL18" s="2">
        <v>45090</v>
      </c>
      <c r="BM18" s="2">
        <v>44972</v>
      </c>
      <c r="BN18" s="2">
        <v>44806</v>
      </c>
      <c r="BO18" s="2">
        <v>44645</v>
      </c>
      <c r="BP18" s="2">
        <v>44494</v>
      </c>
      <c r="BQ18" s="2">
        <v>44373</v>
      </c>
      <c r="BR18" s="2">
        <v>44291</v>
      </c>
      <c r="BS18" s="2">
        <v>44248</v>
      </c>
      <c r="BT18" s="2">
        <v>44242</v>
      </c>
      <c r="BU18" s="2">
        <v>44289</v>
      </c>
      <c r="BV18" s="2">
        <v>44394</v>
      </c>
      <c r="BW18" s="2">
        <v>44521</v>
      </c>
      <c r="BX18" s="2">
        <v>44690</v>
      </c>
      <c r="BY18" s="2">
        <v>44859</v>
      </c>
      <c r="BZ18" s="2">
        <v>45076</v>
      </c>
      <c r="CA18" s="2">
        <v>45329</v>
      </c>
      <c r="CB18" s="2">
        <v>45555</v>
      </c>
      <c r="CC18" s="2">
        <v>45785</v>
      </c>
      <c r="CD18" s="2">
        <v>46009</v>
      </c>
    </row>
    <row r="19" spans="1:82" x14ac:dyDescent="0.25">
      <c r="A19" s="2" t="str">
        <f>"14 jaar"</f>
        <v>14 jaar</v>
      </c>
      <c r="B19" s="2">
        <v>41042</v>
      </c>
      <c r="C19" s="2">
        <v>40590</v>
      </c>
      <c r="D19" s="2">
        <v>40233</v>
      </c>
      <c r="E19" s="2">
        <v>40490</v>
      </c>
      <c r="F19" s="2">
        <v>41481</v>
      </c>
      <c r="G19" s="2">
        <v>41344</v>
      </c>
      <c r="H19" s="2">
        <v>40747</v>
      </c>
      <c r="I19" s="2">
        <v>39598</v>
      </c>
      <c r="J19" s="2">
        <v>40412</v>
      </c>
      <c r="K19" s="2">
        <v>40882</v>
      </c>
      <c r="L19" s="2">
        <v>42367</v>
      </c>
      <c r="M19" s="2">
        <v>42624</v>
      </c>
      <c r="N19" s="2">
        <v>44059</v>
      </c>
      <c r="O19" s="2">
        <v>44657</v>
      </c>
      <c r="P19" s="2">
        <v>44838</v>
      </c>
      <c r="Q19" s="2">
        <v>45626</v>
      </c>
      <c r="R19" s="2">
        <v>44716</v>
      </c>
      <c r="S19" s="2">
        <v>42564</v>
      </c>
      <c r="T19" s="2">
        <v>41340</v>
      </c>
      <c r="U19" s="2">
        <v>41229</v>
      </c>
      <c r="V19" s="2">
        <v>42468</v>
      </c>
      <c r="W19" s="2">
        <v>42310</v>
      </c>
      <c r="X19" s="2">
        <v>42351</v>
      </c>
      <c r="Y19" s="2">
        <v>42288</v>
      </c>
      <c r="Z19" s="2">
        <v>43620</v>
      </c>
      <c r="AA19" s="2">
        <v>43282</v>
      </c>
      <c r="AB19" s="2">
        <v>42133</v>
      </c>
      <c r="AC19" s="2">
        <v>42345</v>
      </c>
      <c r="AD19" s="2">
        <v>42855</v>
      </c>
      <c r="AE19" s="2">
        <v>43269</v>
      </c>
      <c r="AF19" s="2">
        <v>44218</v>
      </c>
      <c r="AG19" s="2">
        <v>44132</v>
      </c>
      <c r="AH19" s="2">
        <v>44563</v>
      </c>
      <c r="AI19" s="2">
        <v>44579</v>
      </c>
      <c r="AJ19" s="2">
        <v>44710</v>
      </c>
      <c r="AK19" s="2">
        <v>44069</v>
      </c>
      <c r="AL19" s="2">
        <v>43765</v>
      </c>
      <c r="AM19" s="2">
        <v>42973</v>
      </c>
      <c r="AN19" s="2">
        <v>42560</v>
      </c>
      <c r="AO19" s="2">
        <v>41684</v>
      </c>
      <c r="AP19" s="2">
        <v>40978</v>
      </c>
      <c r="AQ19" s="2">
        <v>40495</v>
      </c>
      <c r="AR19" s="2">
        <v>40832</v>
      </c>
      <c r="AS19" s="2">
        <v>41208</v>
      </c>
      <c r="AT19" s="2">
        <v>41536</v>
      </c>
      <c r="AU19" s="2">
        <v>41841</v>
      </c>
      <c r="AV19" s="2">
        <v>42166</v>
      </c>
      <c r="AW19" s="2">
        <v>42448</v>
      </c>
      <c r="AX19" s="2">
        <v>42751</v>
      </c>
      <c r="AY19" s="2">
        <v>43124</v>
      </c>
      <c r="AZ19" s="2">
        <v>43506</v>
      </c>
      <c r="BA19" s="2">
        <v>43947</v>
      </c>
      <c r="BB19" s="2">
        <v>44431</v>
      </c>
      <c r="BC19" s="2">
        <v>44950</v>
      </c>
      <c r="BD19" s="2">
        <v>45550</v>
      </c>
      <c r="BE19" s="2">
        <v>45522</v>
      </c>
      <c r="BF19" s="2">
        <v>45515</v>
      </c>
      <c r="BG19" s="2">
        <v>45514</v>
      </c>
      <c r="BH19" s="2">
        <v>45544</v>
      </c>
      <c r="BI19" s="2">
        <v>45500</v>
      </c>
      <c r="BJ19" s="2">
        <v>45468</v>
      </c>
      <c r="BK19" s="2">
        <v>45424</v>
      </c>
      <c r="BL19" s="2">
        <v>45354</v>
      </c>
      <c r="BM19" s="2">
        <v>45225</v>
      </c>
      <c r="BN19" s="2">
        <v>45105</v>
      </c>
      <c r="BO19" s="2">
        <v>44950</v>
      </c>
      <c r="BP19" s="2">
        <v>44785</v>
      </c>
      <c r="BQ19" s="2">
        <v>44631</v>
      </c>
      <c r="BR19" s="2">
        <v>44510</v>
      </c>
      <c r="BS19" s="2">
        <v>44430</v>
      </c>
      <c r="BT19" s="2">
        <v>44387</v>
      </c>
      <c r="BU19" s="2">
        <v>44384</v>
      </c>
      <c r="BV19" s="2">
        <v>44424</v>
      </c>
      <c r="BW19" s="2">
        <v>44537</v>
      </c>
      <c r="BX19" s="2">
        <v>44662</v>
      </c>
      <c r="BY19" s="2">
        <v>44834</v>
      </c>
      <c r="BZ19" s="2">
        <v>44997</v>
      </c>
      <c r="CA19" s="2">
        <v>45217</v>
      </c>
      <c r="CB19" s="2">
        <v>45471</v>
      </c>
      <c r="CC19" s="2">
        <v>45696</v>
      </c>
      <c r="CD19" s="2">
        <v>45925</v>
      </c>
    </row>
    <row r="20" spans="1:82" x14ac:dyDescent="0.25">
      <c r="A20" s="2" t="str">
        <f>"15 jaar"</f>
        <v>15 jaar</v>
      </c>
      <c r="B20" s="2">
        <v>41506</v>
      </c>
      <c r="C20" s="2">
        <v>41147</v>
      </c>
      <c r="D20" s="2">
        <v>40724</v>
      </c>
      <c r="E20" s="2">
        <v>40273</v>
      </c>
      <c r="F20" s="2">
        <v>40590</v>
      </c>
      <c r="G20" s="2">
        <v>41502</v>
      </c>
      <c r="H20" s="2">
        <v>41386</v>
      </c>
      <c r="I20" s="2">
        <v>40783</v>
      </c>
      <c r="J20" s="2">
        <v>39698</v>
      </c>
      <c r="K20" s="2">
        <v>40511</v>
      </c>
      <c r="L20" s="2">
        <v>40947</v>
      </c>
      <c r="M20" s="2">
        <v>42524</v>
      </c>
      <c r="N20" s="2">
        <v>42750</v>
      </c>
      <c r="O20" s="2">
        <v>44244</v>
      </c>
      <c r="P20" s="2">
        <v>44785</v>
      </c>
      <c r="Q20" s="2">
        <v>45069</v>
      </c>
      <c r="R20" s="2">
        <v>45881</v>
      </c>
      <c r="S20" s="2">
        <v>44915</v>
      </c>
      <c r="T20" s="2">
        <v>42796</v>
      </c>
      <c r="U20" s="2">
        <v>41613</v>
      </c>
      <c r="V20" s="2">
        <v>41486</v>
      </c>
      <c r="W20" s="2">
        <v>42686</v>
      </c>
      <c r="X20" s="2">
        <v>42492</v>
      </c>
      <c r="Y20" s="2">
        <v>42516</v>
      </c>
      <c r="Z20" s="2">
        <v>42467</v>
      </c>
      <c r="AA20" s="2">
        <v>43836</v>
      </c>
      <c r="AB20" s="2">
        <v>43531</v>
      </c>
      <c r="AC20" s="2">
        <v>42305</v>
      </c>
      <c r="AD20" s="2">
        <v>42567</v>
      </c>
      <c r="AE20" s="2">
        <v>43062</v>
      </c>
      <c r="AF20" s="2">
        <v>43490</v>
      </c>
      <c r="AG20" s="2">
        <v>44423</v>
      </c>
      <c r="AH20" s="2">
        <v>44321</v>
      </c>
      <c r="AI20" s="2">
        <v>44739</v>
      </c>
      <c r="AJ20" s="2">
        <v>44750</v>
      </c>
      <c r="AK20" s="2">
        <v>44875</v>
      </c>
      <c r="AL20" s="2">
        <v>44221</v>
      </c>
      <c r="AM20" s="2">
        <v>43915</v>
      </c>
      <c r="AN20" s="2">
        <v>43125</v>
      </c>
      <c r="AO20" s="2">
        <v>42709</v>
      </c>
      <c r="AP20" s="2">
        <v>41837</v>
      </c>
      <c r="AQ20" s="2">
        <v>41141</v>
      </c>
      <c r="AR20" s="2">
        <v>40650</v>
      </c>
      <c r="AS20" s="2">
        <v>40989</v>
      </c>
      <c r="AT20" s="2">
        <v>41367</v>
      </c>
      <c r="AU20" s="2">
        <v>41695</v>
      </c>
      <c r="AV20" s="2">
        <v>42002</v>
      </c>
      <c r="AW20" s="2">
        <v>42327</v>
      </c>
      <c r="AX20" s="2">
        <v>42608</v>
      </c>
      <c r="AY20" s="2">
        <v>42912</v>
      </c>
      <c r="AZ20" s="2">
        <v>43292</v>
      </c>
      <c r="BA20" s="2">
        <v>43670</v>
      </c>
      <c r="BB20" s="2">
        <v>44106</v>
      </c>
      <c r="BC20" s="2">
        <v>44591</v>
      </c>
      <c r="BD20" s="2">
        <v>45118</v>
      </c>
      <c r="BE20" s="2">
        <v>45727</v>
      </c>
      <c r="BF20" s="2">
        <v>45696</v>
      </c>
      <c r="BG20" s="2">
        <v>45692</v>
      </c>
      <c r="BH20" s="2">
        <v>45693</v>
      </c>
      <c r="BI20" s="2">
        <v>45722</v>
      </c>
      <c r="BJ20" s="2">
        <v>45682</v>
      </c>
      <c r="BK20" s="2">
        <v>45652</v>
      </c>
      <c r="BL20" s="2">
        <v>45608</v>
      </c>
      <c r="BM20" s="2">
        <v>45536</v>
      </c>
      <c r="BN20" s="2">
        <v>45407</v>
      </c>
      <c r="BO20" s="2">
        <v>45290</v>
      </c>
      <c r="BP20" s="2">
        <v>45134</v>
      </c>
      <c r="BQ20" s="2">
        <v>44967</v>
      </c>
      <c r="BR20" s="2">
        <v>44810</v>
      </c>
      <c r="BS20" s="2">
        <v>44691</v>
      </c>
      <c r="BT20" s="2">
        <v>44608</v>
      </c>
      <c r="BU20" s="2">
        <v>44568</v>
      </c>
      <c r="BV20" s="2">
        <v>44562</v>
      </c>
      <c r="BW20" s="2">
        <v>44597</v>
      </c>
      <c r="BX20" s="2">
        <v>44715</v>
      </c>
      <c r="BY20" s="2">
        <v>44842</v>
      </c>
      <c r="BZ20" s="2">
        <v>45011</v>
      </c>
      <c r="CA20" s="2">
        <v>45175</v>
      </c>
      <c r="CB20" s="2">
        <v>45391</v>
      </c>
      <c r="CC20" s="2">
        <v>45651</v>
      </c>
      <c r="CD20" s="2">
        <v>45878</v>
      </c>
    </row>
    <row r="21" spans="1:82" x14ac:dyDescent="0.25">
      <c r="A21" s="2" t="str">
        <f>"16 jaar"</f>
        <v>16 jaar</v>
      </c>
      <c r="B21" s="2">
        <v>43162</v>
      </c>
      <c r="C21" s="2">
        <v>41653</v>
      </c>
      <c r="D21" s="2">
        <v>41325</v>
      </c>
      <c r="E21" s="2">
        <v>40789</v>
      </c>
      <c r="F21" s="2">
        <v>40366</v>
      </c>
      <c r="G21" s="2">
        <v>40600</v>
      </c>
      <c r="H21" s="2">
        <v>41581</v>
      </c>
      <c r="I21" s="2">
        <v>41501</v>
      </c>
      <c r="J21" s="2">
        <v>40897</v>
      </c>
      <c r="K21" s="2">
        <v>39842</v>
      </c>
      <c r="L21" s="2">
        <v>40633</v>
      </c>
      <c r="M21" s="2">
        <v>41115</v>
      </c>
      <c r="N21" s="2">
        <v>42712</v>
      </c>
      <c r="O21" s="2">
        <v>42963</v>
      </c>
      <c r="P21" s="2">
        <v>44444</v>
      </c>
      <c r="Q21" s="2">
        <v>45052</v>
      </c>
      <c r="R21" s="2">
        <v>45359</v>
      </c>
      <c r="S21" s="2">
        <v>46111</v>
      </c>
      <c r="T21" s="2">
        <v>45092</v>
      </c>
      <c r="U21" s="2">
        <v>43086</v>
      </c>
      <c r="V21" s="2">
        <v>41875</v>
      </c>
      <c r="W21" s="2">
        <v>41793</v>
      </c>
      <c r="X21" s="2">
        <v>42899</v>
      </c>
      <c r="Y21" s="2">
        <v>42687</v>
      </c>
      <c r="Z21" s="2">
        <v>42695</v>
      </c>
      <c r="AA21" s="2">
        <v>42728</v>
      </c>
      <c r="AB21" s="2">
        <v>44115</v>
      </c>
      <c r="AC21" s="2">
        <v>43765</v>
      </c>
      <c r="AD21" s="2">
        <v>42563</v>
      </c>
      <c r="AE21" s="2">
        <v>42831</v>
      </c>
      <c r="AF21" s="2">
        <v>43320</v>
      </c>
      <c r="AG21" s="2">
        <v>43745</v>
      </c>
      <c r="AH21" s="2">
        <v>44659</v>
      </c>
      <c r="AI21" s="2">
        <v>44542</v>
      </c>
      <c r="AJ21" s="2">
        <v>44940</v>
      </c>
      <c r="AK21" s="2">
        <v>44955</v>
      </c>
      <c r="AL21" s="2">
        <v>45072</v>
      </c>
      <c r="AM21" s="2">
        <v>44414</v>
      </c>
      <c r="AN21" s="2">
        <v>44104</v>
      </c>
      <c r="AO21" s="2">
        <v>43312</v>
      </c>
      <c r="AP21" s="2">
        <v>42897</v>
      </c>
      <c r="AQ21" s="2">
        <v>42030</v>
      </c>
      <c r="AR21" s="2">
        <v>41335</v>
      </c>
      <c r="AS21" s="2">
        <v>40853</v>
      </c>
      <c r="AT21" s="2">
        <v>41189</v>
      </c>
      <c r="AU21" s="2">
        <v>41566</v>
      </c>
      <c r="AV21" s="2">
        <v>41897</v>
      </c>
      <c r="AW21" s="2">
        <v>42208</v>
      </c>
      <c r="AX21" s="2">
        <v>42530</v>
      </c>
      <c r="AY21" s="2">
        <v>42812</v>
      </c>
      <c r="AZ21" s="2">
        <v>43117</v>
      </c>
      <c r="BA21" s="2">
        <v>43504</v>
      </c>
      <c r="BB21" s="2">
        <v>43875</v>
      </c>
      <c r="BC21" s="2">
        <v>44312</v>
      </c>
      <c r="BD21" s="2">
        <v>44793</v>
      </c>
      <c r="BE21" s="2">
        <v>45324</v>
      </c>
      <c r="BF21" s="2">
        <v>45934</v>
      </c>
      <c r="BG21" s="2">
        <v>45897</v>
      </c>
      <c r="BH21" s="2">
        <v>45897</v>
      </c>
      <c r="BI21" s="2">
        <v>45900</v>
      </c>
      <c r="BJ21" s="2">
        <v>45924</v>
      </c>
      <c r="BK21" s="2">
        <v>45882</v>
      </c>
      <c r="BL21" s="2">
        <v>45855</v>
      </c>
      <c r="BM21" s="2">
        <v>45809</v>
      </c>
      <c r="BN21" s="2">
        <v>45736</v>
      </c>
      <c r="BO21" s="2">
        <v>45609</v>
      </c>
      <c r="BP21" s="2">
        <v>45493</v>
      </c>
      <c r="BQ21" s="2">
        <v>45338</v>
      </c>
      <c r="BR21" s="2">
        <v>45168</v>
      </c>
      <c r="BS21" s="2">
        <v>45014</v>
      </c>
      <c r="BT21" s="2">
        <v>44897</v>
      </c>
      <c r="BU21" s="2">
        <v>44812</v>
      </c>
      <c r="BV21" s="2">
        <v>44774</v>
      </c>
      <c r="BW21" s="2">
        <v>44769</v>
      </c>
      <c r="BX21" s="2">
        <v>44802</v>
      </c>
      <c r="BY21" s="2">
        <v>44917</v>
      </c>
      <c r="BZ21" s="2">
        <v>45044</v>
      </c>
      <c r="CA21" s="2">
        <v>45220</v>
      </c>
      <c r="CB21" s="2">
        <v>45384</v>
      </c>
      <c r="CC21" s="2">
        <v>45600</v>
      </c>
      <c r="CD21" s="2">
        <v>45856</v>
      </c>
    </row>
    <row r="22" spans="1:82" x14ac:dyDescent="0.25">
      <c r="A22" s="2" t="str">
        <f>"17 jaar"</f>
        <v>17 jaar</v>
      </c>
      <c r="B22" s="2">
        <v>45355</v>
      </c>
      <c r="C22" s="2">
        <v>43377</v>
      </c>
      <c r="D22" s="2">
        <v>41775</v>
      </c>
      <c r="E22" s="2">
        <v>41465</v>
      </c>
      <c r="F22" s="2">
        <v>40924</v>
      </c>
      <c r="G22" s="2">
        <v>40410</v>
      </c>
      <c r="H22" s="2">
        <v>40715</v>
      </c>
      <c r="I22" s="2">
        <v>41659</v>
      </c>
      <c r="J22" s="2">
        <v>41596</v>
      </c>
      <c r="K22" s="2">
        <v>41016</v>
      </c>
      <c r="L22" s="2">
        <v>39947</v>
      </c>
      <c r="M22" s="2">
        <v>40808</v>
      </c>
      <c r="N22" s="2">
        <v>41258</v>
      </c>
      <c r="O22" s="2">
        <v>42945</v>
      </c>
      <c r="P22" s="2">
        <v>43157</v>
      </c>
      <c r="Q22" s="2">
        <v>44742</v>
      </c>
      <c r="R22" s="2">
        <v>45393</v>
      </c>
      <c r="S22" s="2">
        <v>45617</v>
      </c>
      <c r="T22" s="2">
        <v>46386</v>
      </c>
      <c r="U22" s="2">
        <v>45425</v>
      </c>
      <c r="V22" s="2">
        <v>43430</v>
      </c>
      <c r="W22" s="2">
        <v>42201</v>
      </c>
      <c r="X22" s="2">
        <v>42147</v>
      </c>
      <c r="Y22" s="2">
        <v>43137</v>
      </c>
      <c r="Z22" s="2">
        <v>42946</v>
      </c>
      <c r="AA22" s="2">
        <v>42982</v>
      </c>
      <c r="AB22" s="2">
        <v>43078</v>
      </c>
      <c r="AC22" s="2">
        <v>44471</v>
      </c>
      <c r="AD22" s="2">
        <v>44084</v>
      </c>
      <c r="AE22" s="2">
        <v>42871</v>
      </c>
      <c r="AF22" s="2">
        <v>43157</v>
      </c>
      <c r="AG22" s="2">
        <v>43619</v>
      </c>
      <c r="AH22" s="2">
        <v>44045</v>
      </c>
      <c r="AI22" s="2">
        <v>44936</v>
      </c>
      <c r="AJ22" s="2">
        <v>44806</v>
      </c>
      <c r="AK22" s="2">
        <v>45203</v>
      </c>
      <c r="AL22" s="2">
        <v>45208</v>
      </c>
      <c r="AM22" s="2">
        <v>45328</v>
      </c>
      <c r="AN22" s="2">
        <v>44660</v>
      </c>
      <c r="AO22" s="2">
        <v>44346</v>
      </c>
      <c r="AP22" s="2">
        <v>43554</v>
      </c>
      <c r="AQ22" s="2">
        <v>43145</v>
      </c>
      <c r="AR22" s="2">
        <v>42275</v>
      </c>
      <c r="AS22" s="2">
        <v>41590</v>
      </c>
      <c r="AT22" s="2">
        <v>41107</v>
      </c>
      <c r="AU22" s="2">
        <v>41444</v>
      </c>
      <c r="AV22" s="2">
        <v>41828</v>
      </c>
      <c r="AW22" s="2">
        <v>42160</v>
      </c>
      <c r="AX22" s="2">
        <v>42470</v>
      </c>
      <c r="AY22" s="2">
        <v>42798</v>
      </c>
      <c r="AZ22" s="2">
        <v>43082</v>
      </c>
      <c r="BA22" s="2">
        <v>43386</v>
      </c>
      <c r="BB22" s="2">
        <v>43770</v>
      </c>
      <c r="BC22" s="2">
        <v>44142</v>
      </c>
      <c r="BD22" s="2">
        <v>44581</v>
      </c>
      <c r="BE22" s="2">
        <v>45063</v>
      </c>
      <c r="BF22" s="2">
        <v>45601</v>
      </c>
      <c r="BG22" s="2">
        <v>46211</v>
      </c>
      <c r="BH22" s="2">
        <v>46173</v>
      </c>
      <c r="BI22" s="2">
        <v>46171</v>
      </c>
      <c r="BJ22" s="2">
        <v>46180</v>
      </c>
      <c r="BK22" s="2">
        <v>46204</v>
      </c>
      <c r="BL22" s="2">
        <v>46157</v>
      </c>
      <c r="BM22" s="2">
        <v>46134</v>
      </c>
      <c r="BN22" s="2">
        <v>46091</v>
      </c>
      <c r="BO22" s="2">
        <v>46018</v>
      </c>
      <c r="BP22" s="2">
        <v>45892</v>
      </c>
      <c r="BQ22" s="2">
        <v>45775</v>
      </c>
      <c r="BR22" s="2">
        <v>45618</v>
      </c>
      <c r="BS22" s="2">
        <v>45449</v>
      </c>
      <c r="BT22" s="2">
        <v>45296</v>
      </c>
      <c r="BU22" s="2">
        <v>45179</v>
      </c>
      <c r="BV22" s="2">
        <v>45092</v>
      </c>
      <c r="BW22" s="2">
        <v>45055</v>
      </c>
      <c r="BX22" s="2">
        <v>45046</v>
      </c>
      <c r="BY22" s="2">
        <v>45075</v>
      </c>
      <c r="BZ22" s="2">
        <v>45197</v>
      </c>
      <c r="CA22" s="2">
        <v>45319</v>
      </c>
      <c r="CB22" s="2">
        <v>45493</v>
      </c>
      <c r="CC22" s="2">
        <v>45659</v>
      </c>
      <c r="CD22" s="2">
        <v>45874</v>
      </c>
    </row>
    <row r="23" spans="1:82" x14ac:dyDescent="0.25">
      <c r="A23" s="2" t="str">
        <f>"18 jaar"</f>
        <v>18 jaar</v>
      </c>
      <c r="B23" s="2">
        <v>46962</v>
      </c>
      <c r="C23" s="2">
        <v>45622</v>
      </c>
      <c r="D23" s="2">
        <v>43546</v>
      </c>
      <c r="E23" s="2">
        <v>41982</v>
      </c>
      <c r="F23" s="2">
        <v>41582</v>
      </c>
      <c r="G23" s="2">
        <v>40956</v>
      </c>
      <c r="H23" s="2">
        <v>40527</v>
      </c>
      <c r="I23" s="2">
        <v>40891</v>
      </c>
      <c r="J23" s="2">
        <v>41857</v>
      </c>
      <c r="K23" s="2">
        <v>41842</v>
      </c>
      <c r="L23" s="2">
        <v>41144</v>
      </c>
      <c r="M23" s="2">
        <v>40148</v>
      </c>
      <c r="N23" s="2">
        <v>41033</v>
      </c>
      <c r="O23" s="2">
        <v>41511</v>
      </c>
      <c r="P23" s="2">
        <v>43166</v>
      </c>
      <c r="Q23" s="2">
        <v>43451</v>
      </c>
      <c r="R23" s="2">
        <v>45096</v>
      </c>
      <c r="S23" s="2">
        <v>45746</v>
      </c>
      <c r="T23" s="2">
        <v>45925</v>
      </c>
      <c r="U23" s="2">
        <v>46757</v>
      </c>
      <c r="V23" s="2">
        <v>45902</v>
      </c>
      <c r="W23" s="2">
        <v>43930</v>
      </c>
      <c r="X23" s="2">
        <v>42660</v>
      </c>
      <c r="Y23" s="2">
        <v>42511</v>
      </c>
      <c r="Z23" s="2">
        <v>43502</v>
      </c>
      <c r="AA23" s="2">
        <v>43287</v>
      </c>
      <c r="AB23" s="2">
        <v>43293</v>
      </c>
      <c r="AC23" s="2">
        <v>43447</v>
      </c>
      <c r="AD23" s="2">
        <v>44809</v>
      </c>
      <c r="AE23" s="2">
        <v>44448</v>
      </c>
      <c r="AF23" s="2">
        <v>43230</v>
      </c>
      <c r="AG23" s="2">
        <v>43505</v>
      </c>
      <c r="AH23" s="2">
        <v>43934</v>
      </c>
      <c r="AI23" s="2">
        <v>44341</v>
      </c>
      <c r="AJ23" s="2">
        <v>45220</v>
      </c>
      <c r="AK23" s="2">
        <v>45060</v>
      </c>
      <c r="AL23" s="2">
        <v>45455</v>
      </c>
      <c r="AM23" s="2">
        <v>45476</v>
      </c>
      <c r="AN23" s="2">
        <v>45578</v>
      </c>
      <c r="AO23" s="2">
        <v>44895</v>
      </c>
      <c r="AP23" s="2">
        <v>44589</v>
      </c>
      <c r="AQ23" s="2">
        <v>43796</v>
      </c>
      <c r="AR23" s="2">
        <v>43387</v>
      </c>
      <c r="AS23" s="2">
        <v>42517</v>
      </c>
      <c r="AT23" s="2">
        <v>41839</v>
      </c>
      <c r="AU23" s="2">
        <v>41361</v>
      </c>
      <c r="AV23" s="2">
        <v>41698</v>
      </c>
      <c r="AW23" s="2">
        <v>42078</v>
      </c>
      <c r="AX23" s="2">
        <v>42418</v>
      </c>
      <c r="AY23" s="2">
        <v>42727</v>
      </c>
      <c r="AZ23" s="2">
        <v>43048</v>
      </c>
      <c r="BA23" s="2">
        <v>43343</v>
      </c>
      <c r="BB23" s="2">
        <v>43649</v>
      </c>
      <c r="BC23" s="2">
        <v>44032</v>
      </c>
      <c r="BD23" s="2">
        <v>44406</v>
      </c>
      <c r="BE23" s="2">
        <v>44839</v>
      </c>
      <c r="BF23" s="2">
        <v>45331</v>
      </c>
      <c r="BG23" s="2">
        <v>45869</v>
      </c>
      <c r="BH23" s="2">
        <v>46484</v>
      </c>
      <c r="BI23" s="2">
        <v>46447</v>
      </c>
      <c r="BJ23" s="2">
        <v>46442</v>
      </c>
      <c r="BK23" s="2">
        <v>46454</v>
      </c>
      <c r="BL23" s="2">
        <v>46474</v>
      </c>
      <c r="BM23" s="2">
        <v>46432</v>
      </c>
      <c r="BN23" s="2">
        <v>46409</v>
      </c>
      <c r="BO23" s="2">
        <v>46366</v>
      </c>
      <c r="BP23" s="2">
        <v>46294</v>
      </c>
      <c r="BQ23" s="2">
        <v>46166</v>
      </c>
      <c r="BR23" s="2">
        <v>46053</v>
      </c>
      <c r="BS23" s="2">
        <v>45890</v>
      </c>
      <c r="BT23" s="2">
        <v>45718</v>
      </c>
      <c r="BU23" s="2">
        <v>45571</v>
      </c>
      <c r="BV23" s="2">
        <v>45448</v>
      </c>
      <c r="BW23" s="2">
        <v>45359</v>
      </c>
      <c r="BX23" s="2">
        <v>45324</v>
      </c>
      <c r="BY23" s="2">
        <v>45317</v>
      </c>
      <c r="BZ23" s="2">
        <v>45342</v>
      </c>
      <c r="CA23" s="2">
        <v>45468</v>
      </c>
      <c r="CB23" s="2">
        <v>45587</v>
      </c>
      <c r="CC23" s="2">
        <v>45760</v>
      </c>
      <c r="CD23" s="2">
        <v>45923</v>
      </c>
    </row>
    <row r="24" spans="1:82" x14ac:dyDescent="0.25">
      <c r="A24" s="2" t="str">
        <f>"19 jaar"</f>
        <v>19 jaar</v>
      </c>
      <c r="B24" s="2">
        <v>47938</v>
      </c>
      <c r="C24" s="2">
        <v>47055</v>
      </c>
      <c r="D24" s="2">
        <v>45741</v>
      </c>
      <c r="E24" s="2">
        <v>43651</v>
      </c>
      <c r="F24" s="2">
        <v>42026</v>
      </c>
      <c r="G24" s="2">
        <v>41584</v>
      </c>
      <c r="H24" s="2">
        <v>41018</v>
      </c>
      <c r="I24" s="2">
        <v>40519</v>
      </c>
      <c r="J24" s="2">
        <v>40932</v>
      </c>
      <c r="K24" s="2">
        <v>41955</v>
      </c>
      <c r="L24" s="2">
        <v>41867</v>
      </c>
      <c r="M24" s="2">
        <v>41210</v>
      </c>
      <c r="N24" s="2">
        <v>40261</v>
      </c>
      <c r="O24" s="2">
        <v>41104</v>
      </c>
      <c r="P24" s="2">
        <v>41601</v>
      </c>
      <c r="Q24" s="2">
        <v>43304</v>
      </c>
      <c r="R24" s="2">
        <v>43613</v>
      </c>
      <c r="S24" s="2">
        <v>45211</v>
      </c>
      <c r="T24" s="2">
        <v>45902</v>
      </c>
      <c r="U24" s="2">
        <v>46202</v>
      </c>
      <c r="V24" s="2">
        <v>47025</v>
      </c>
      <c r="W24" s="2">
        <v>46213</v>
      </c>
      <c r="X24" s="2">
        <v>44061</v>
      </c>
      <c r="Y24" s="2">
        <v>42812</v>
      </c>
      <c r="Z24" s="2">
        <v>42609</v>
      </c>
      <c r="AA24" s="2">
        <v>43721</v>
      </c>
      <c r="AB24" s="2">
        <v>43447</v>
      </c>
      <c r="AC24" s="2">
        <v>43469</v>
      </c>
      <c r="AD24" s="2">
        <v>43615</v>
      </c>
      <c r="AE24" s="2">
        <v>44954</v>
      </c>
      <c r="AF24" s="2">
        <v>44614</v>
      </c>
      <c r="AG24" s="2">
        <v>43375</v>
      </c>
      <c r="AH24" s="2">
        <v>43639</v>
      </c>
      <c r="AI24" s="2">
        <v>44054</v>
      </c>
      <c r="AJ24" s="2">
        <v>44439</v>
      </c>
      <c r="AK24" s="2">
        <v>45294</v>
      </c>
      <c r="AL24" s="2">
        <v>45108</v>
      </c>
      <c r="AM24" s="2">
        <v>45498</v>
      </c>
      <c r="AN24" s="2">
        <v>45524</v>
      </c>
      <c r="AO24" s="2">
        <v>45623</v>
      </c>
      <c r="AP24" s="2">
        <v>44939</v>
      </c>
      <c r="AQ24" s="2">
        <v>44644</v>
      </c>
      <c r="AR24" s="2">
        <v>43860</v>
      </c>
      <c r="AS24" s="2">
        <v>43452</v>
      </c>
      <c r="AT24" s="2">
        <v>42585</v>
      </c>
      <c r="AU24" s="2">
        <v>41914</v>
      </c>
      <c r="AV24" s="2">
        <v>41432</v>
      </c>
      <c r="AW24" s="2">
        <v>41772</v>
      </c>
      <c r="AX24" s="2">
        <v>42150</v>
      </c>
      <c r="AY24" s="2">
        <v>42493</v>
      </c>
      <c r="AZ24" s="2">
        <v>42803</v>
      </c>
      <c r="BA24" s="2">
        <v>43132</v>
      </c>
      <c r="BB24" s="2">
        <v>43422</v>
      </c>
      <c r="BC24" s="2">
        <v>43726</v>
      </c>
      <c r="BD24" s="2">
        <v>44107</v>
      </c>
      <c r="BE24" s="2">
        <v>44478</v>
      </c>
      <c r="BF24" s="2">
        <v>44911</v>
      </c>
      <c r="BG24" s="2">
        <v>45401</v>
      </c>
      <c r="BH24" s="2">
        <v>45940</v>
      </c>
      <c r="BI24" s="2">
        <v>46557</v>
      </c>
      <c r="BJ24" s="2">
        <v>46524</v>
      </c>
      <c r="BK24" s="2">
        <v>46516</v>
      </c>
      <c r="BL24" s="2">
        <v>46520</v>
      </c>
      <c r="BM24" s="2">
        <v>46542</v>
      </c>
      <c r="BN24" s="2">
        <v>46500</v>
      </c>
      <c r="BO24" s="2">
        <v>46480</v>
      </c>
      <c r="BP24" s="2">
        <v>46430</v>
      </c>
      <c r="BQ24" s="2">
        <v>46362</v>
      </c>
      <c r="BR24" s="2">
        <v>46238</v>
      </c>
      <c r="BS24" s="2">
        <v>46126</v>
      </c>
      <c r="BT24" s="2">
        <v>45959</v>
      </c>
      <c r="BU24" s="2">
        <v>45795</v>
      </c>
      <c r="BV24" s="2">
        <v>45657</v>
      </c>
      <c r="BW24" s="2">
        <v>45534</v>
      </c>
      <c r="BX24" s="2">
        <v>45450</v>
      </c>
      <c r="BY24" s="2">
        <v>45412</v>
      </c>
      <c r="BZ24" s="2">
        <v>45406</v>
      </c>
      <c r="CA24" s="2">
        <v>45429</v>
      </c>
      <c r="CB24" s="2">
        <v>45560</v>
      </c>
      <c r="CC24" s="2">
        <v>45683</v>
      </c>
      <c r="CD24" s="2">
        <v>45854</v>
      </c>
    </row>
    <row r="25" spans="1:82" x14ac:dyDescent="0.25">
      <c r="A25" s="2" t="str">
        <f>"20 jaar"</f>
        <v>20 jaar</v>
      </c>
      <c r="B25" s="2">
        <v>46862</v>
      </c>
      <c r="C25" s="2">
        <v>47988</v>
      </c>
      <c r="D25" s="2">
        <v>47132</v>
      </c>
      <c r="E25" s="2">
        <v>45741</v>
      </c>
      <c r="F25" s="2">
        <v>43713</v>
      </c>
      <c r="G25" s="2">
        <v>41979</v>
      </c>
      <c r="H25" s="2">
        <v>41542</v>
      </c>
      <c r="I25" s="2">
        <v>41015</v>
      </c>
      <c r="J25" s="2">
        <v>40545</v>
      </c>
      <c r="K25" s="2">
        <v>40979</v>
      </c>
      <c r="L25" s="2">
        <v>41972</v>
      </c>
      <c r="M25" s="2">
        <v>41946</v>
      </c>
      <c r="N25" s="2">
        <v>41385</v>
      </c>
      <c r="O25" s="2">
        <v>40427</v>
      </c>
      <c r="P25" s="2">
        <v>41320</v>
      </c>
      <c r="Q25" s="2">
        <v>41825</v>
      </c>
      <c r="R25" s="2">
        <v>43570</v>
      </c>
      <c r="S25" s="2">
        <v>43860</v>
      </c>
      <c r="T25" s="2">
        <v>45408</v>
      </c>
      <c r="U25" s="2">
        <v>46185</v>
      </c>
      <c r="V25" s="2">
        <v>46628</v>
      </c>
      <c r="W25" s="2">
        <v>47336</v>
      </c>
      <c r="X25" s="2">
        <v>46427</v>
      </c>
      <c r="Y25" s="2">
        <v>44233</v>
      </c>
      <c r="Z25" s="2">
        <v>43022</v>
      </c>
      <c r="AA25" s="2">
        <v>42865</v>
      </c>
      <c r="AB25" s="2">
        <v>43934</v>
      </c>
      <c r="AC25" s="2">
        <v>43655</v>
      </c>
      <c r="AD25" s="2">
        <v>43725</v>
      </c>
      <c r="AE25" s="2">
        <v>43858</v>
      </c>
      <c r="AF25" s="2">
        <v>45188</v>
      </c>
      <c r="AG25" s="2">
        <v>44845</v>
      </c>
      <c r="AH25" s="2">
        <v>43583</v>
      </c>
      <c r="AI25" s="2">
        <v>43834</v>
      </c>
      <c r="AJ25" s="2">
        <v>44227</v>
      </c>
      <c r="AK25" s="2">
        <v>44600</v>
      </c>
      <c r="AL25" s="2">
        <v>45419</v>
      </c>
      <c r="AM25" s="2">
        <v>45221</v>
      </c>
      <c r="AN25" s="2">
        <v>45613</v>
      </c>
      <c r="AO25" s="2">
        <v>45648</v>
      </c>
      <c r="AP25" s="2">
        <v>45744</v>
      </c>
      <c r="AQ25" s="2">
        <v>45052</v>
      </c>
      <c r="AR25" s="2">
        <v>44759</v>
      </c>
      <c r="AS25" s="2">
        <v>43984</v>
      </c>
      <c r="AT25" s="2">
        <v>43574</v>
      </c>
      <c r="AU25" s="2">
        <v>42712</v>
      </c>
      <c r="AV25" s="2">
        <v>42040</v>
      </c>
      <c r="AW25" s="2">
        <v>41560</v>
      </c>
      <c r="AX25" s="2">
        <v>41899</v>
      </c>
      <c r="AY25" s="2">
        <v>42276</v>
      </c>
      <c r="AZ25" s="2">
        <v>42624</v>
      </c>
      <c r="BA25" s="2">
        <v>42932</v>
      </c>
      <c r="BB25" s="2">
        <v>43265</v>
      </c>
      <c r="BC25" s="2">
        <v>43546</v>
      </c>
      <c r="BD25" s="2">
        <v>43856</v>
      </c>
      <c r="BE25" s="2">
        <v>44241</v>
      </c>
      <c r="BF25" s="2">
        <v>44609</v>
      </c>
      <c r="BG25" s="2">
        <v>45040</v>
      </c>
      <c r="BH25" s="2">
        <v>45534</v>
      </c>
      <c r="BI25" s="2">
        <v>46077</v>
      </c>
      <c r="BJ25" s="2">
        <v>46678</v>
      </c>
      <c r="BK25" s="2">
        <v>46648</v>
      </c>
      <c r="BL25" s="2">
        <v>46647</v>
      </c>
      <c r="BM25" s="2">
        <v>46656</v>
      </c>
      <c r="BN25" s="2">
        <v>46675</v>
      </c>
      <c r="BO25" s="2">
        <v>46630</v>
      </c>
      <c r="BP25" s="2">
        <v>46612</v>
      </c>
      <c r="BQ25" s="2">
        <v>46564</v>
      </c>
      <c r="BR25" s="2">
        <v>46495</v>
      </c>
      <c r="BS25" s="2">
        <v>46371</v>
      </c>
      <c r="BT25" s="2">
        <v>46257</v>
      </c>
      <c r="BU25" s="2">
        <v>46091</v>
      </c>
      <c r="BV25" s="2">
        <v>45927</v>
      </c>
      <c r="BW25" s="2">
        <v>45790</v>
      </c>
      <c r="BX25" s="2">
        <v>45669</v>
      </c>
      <c r="BY25" s="2">
        <v>45588</v>
      </c>
      <c r="BZ25" s="2">
        <v>45549</v>
      </c>
      <c r="CA25" s="2">
        <v>45539</v>
      </c>
      <c r="CB25" s="2">
        <v>45562</v>
      </c>
      <c r="CC25" s="2">
        <v>45692</v>
      </c>
      <c r="CD25" s="2">
        <v>45816</v>
      </c>
    </row>
    <row r="26" spans="1:82" x14ac:dyDescent="0.25">
      <c r="A26" s="2" t="str">
        <f>"21 jaar"</f>
        <v>21 jaar</v>
      </c>
      <c r="B26" s="2">
        <v>46839</v>
      </c>
      <c r="C26" s="2">
        <v>46918</v>
      </c>
      <c r="D26" s="2">
        <v>48139</v>
      </c>
      <c r="E26" s="2">
        <v>47184</v>
      </c>
      <c r="F26" s="2">
        <v>45694</v>
      </c>
      <c r="G26" s="2">
        <v>43633</v>
      </c>
      <c r="H26" s="2">
        <v>41984</v>
      </c>
      <c r="I26" s="2">
        <v>41484</v>
      </c>
      <c r="J26" s="2">
        <v>40977</v>
      </c>
      <c r="K26" s="2">
        <v>40497</v>
      </c>
      <c r="L26" s="2">
        <v>40926</v>
      </c>
      <c r="M26" s="2">
        <v>42129</v>
      </c>
      <c r="N26" s="2">
        <v>41992</v>
      </c>
      <c r="O26" s="2">
        <v>41619</v>
      </c>
      <c r="P26" s="2">
        <v>40622</v>
      </c>
      <c r="Q26" s="2">
        <v>41593</v>
      </c>
      <c r="R26" s="2">
        <v>42150</v>
      </c>
      <c r="S26" s="2">
        <v>43837</v>
      </c>
      <c r="T26" s="2">
        <v>44200</v>
      </c>
      <c r="U26" s="2">
        <v>45808</v>
      </c>
      <c r="V26" s="2">
        <v>46651</v>
      </c>
      <c r="W26" s="2">
        <v>46897</v>
      </c>
      <c r="X26" s="2">
        <v>47536</v>
      </c>
      <c r="Y26" s="2">
        <v>46657</v>
      </c>
      <c r="Z26" s="2">
        <v>44527</v>
      </c>
      <c r="AA26" s="2">
        <v>43281</v>
      </c>
      <c r="AB26" s="2">
        <v>43167</v>
      </c>
      <c r="AC26" s="2">
        <v>44142</v>
      </c>
      <c r="AD26" s="2">
        <v>43940</v>
      </c>
      <c r="AE26" s="2">
        <v>44004</v>
      </c>
      <c r="AF26" s="2">
        <v>44120</v>
      </c>
      <c r="AG26" s="2">
        <v>45410</v>
      </c>
      <c r="AH26" s="2">
        <v>45080</v>
      </c>
      <c r="AI26" s="2">
        <v>43775</v>
      </c>
      <c r="AJ26" s="2">
        <v>44018</v>
      </c>
      <c r="AK26" s="2">
        <v>44388</v>
      </c>
      <c r="AL26" s="2">
        <v>44748</v>
      </c>
      <c r="AM26" s="2">
        <v>45564</v>
      </c>
      <c r="AN26" s="2">
        <v>45361</v>
      </c>
      <c r="AO26" s="2">
        <v>45746</v>
      </c>
      <c r="AP26" s="2">
        <v>45764</v>
      </c>
      <c r="AQ26" s="2">
        <v>45869</v>
      </c>
      <c r="AR26" s="2">
        <v>45180</v>
      </c>
      <c r="AS26" s="2">
        <v>44886</v>
      </c>
      <c r="AT26" s="2">
        <v>44121</v>
      </c>
      <c r="AU26" s="2">
        <v>43703</v>
      </c>
      <c r="AV26" s="2">
        <v>42854</v>
      </c>
      <c r="AW26" s="2">
        <v>42189</v>
      </c>
      <c r="AX26" s="2">
        <v>41711</v>
      </c>
      <c r="AY26" s="2">
        <v>42044</v>
      </c>
      <c r="AZ26" s="2">
        <v>42419</v>
      </c>
      <c r="BA26" s="2">
        <v>42767</v>
      </c>
      <c r="BB26" s="2">
        <v>43076</v>
      </c>
      <c r="BC26" s="2">
        <v>43412</v>
      </c>
      <c r="BD26" s="2">
        <v>43688</v>
      </c>
      <c r="BE26" s="2">
        <v>43999</v>
      </c>
      <c r="BF26" s="2">
        <v>44377</v>
      </c>
      <c r="BG26" s="2">
        <v>44760</v>
      </c>
      <c r="BH26" s="2">
        <v>45193</v>
      </c>
      <c r="BI26" s="2">
        <v>45680</v>
      </c>
      <c r="BJ26" s="2">
        <v>46226</v>
      </c>
      <c r="BK26" s="2">
        <v>46829</v>
      </c>
      <c r="BL26" s="2">
        <v>46799</v>
      </c>
      <c r="BM26" s="2">
        <v>46801</v>
      </c>
      <c r="BN26" s="2">
        <v>46802</v>
      </c>
      <c r="BO26" s="2">
        <v>46828</v>
      </c>
      <c r="BP26" s="2">
        <v>46780</v>
      </c>
      <c r="BQ26" s="2">
        <v>46762</v>
      </c>
      <c r="BR26" s="2">
        <v>46719</v>
      </c>
      <c r="BS26" s="2">
        <v>46645</v>
      </c>
      <c r="BT26" s="2">
        <v>46527</v>
      </c>
      <c r="BU26" s="2">
        <v>46411</v>
      </c>
      <c r="BV26" s="2">
        <v>46241</v>
      </c>
      <c r="BW26" s="2">
        <v>46087</v>
      </c>
      <c r="BX26" s="2">
        <v>45944</v>
      </c>
      <c r="BY26" s="2">
        <v>45823</v>
      </c>
      <c r="BZ26" s="2">
        <v>45739</v>
      </c>
      <c r="CA26" s="2">
        <v>45697</v>
      </c>
      <c r="CB26" s="2">
        <v>45686</v>
      </c>
      <c r="CC26" s="2">
        <v>45709</v>
      </c>
      <c r="CD26" s="2">
        <v>45842</v>
      </c>
    </row>
    <row r="27" spans="1:82" x14ac:dyDescent="0.25">
      <c r="A27" s="2" t="str">
        <f>"22 jaar"</f>
        <v>22 jaar</v>
      </c>
      <c r="B27" s="2">
        <v>45955</v>
      </c>
      <c r="C27" s="2">
        <v>46819</v>
      </c>
      <c r="D27" s="2">
        <v>46923</v>
      </c>
      <c r="E27" s="2">
        <v>48114</v>
      </c>
      <c r="F27" s="2">
        <v>47130</v>
      </c>
      <c r="G27" s="2">
        <v>45591</v>
      </c>
      <c r="H27" s="2">
        <v>43507</v>
      </c>
      <c r="I27" s="2">
        <v>41830</v>
      </c>
      <c r="J27" s="2">
        <v>41388</v>
      </c>
      <c r="K27" s="2">
        <v>40850</v>
      </c>
      <c r="L27" s="2">
        <v>40368</v>
      </c>
      <c r="M27" s="2">
        <v>40902</v>
      </c>
      <c r="N27" s="2">
        <v>42104</v>
      </c>
      <c r="O27" s="2">
        <v>42169</v>
      </c>
      <c r="P27" s="2">
        <v>41735</v>
      </c>
      <c r="Q27" s="2">
        <v>40759</v>
      </c>
      <c r="R27" s="2">
        <v>41770</v>
      </c>
      <c r="S27" s="2">
        <v>42435</v>
      </c>
      <c r="T27" s="2">
        <v>44077</v>
      </c>
      <c r="U27" s="2">
        <v>44504</v>
      </c>
      <c r="V27" s="2">
        <v>46203</v>
      </c>
      <c r="W27" s="2">
        <v>46782</v>
      </c>
      <c r="X27" s="2">
        <v>47154</v>
      </c>
      <c r="Y27" s="2">
        <v>47725</v>
      </c>
      <c r="Z27" s="2">
        <v>46781</v>
      </c>
      <c r="AA27" s="2">
        <v>44787</v>
      </c>
      <c r="AB27" s="2">
        <v>43513</v>
      </c>
      <c r="AC27" s="2">
        <v>43268</v>
      </c>
      <c r="AD27" s="2">
        <v>44384</v>
      </c>
      <c r="AE27" s="2">
        <v>44193</v>
      </c>
      <c r="AF27" s="2">
        <v>44244</v>
      </c>
      <c r="AG27" s="2">
        <v>44317</v>
      </c>
      <c r="AH27" s="2">
        <v>45578</v>
      </c>
      <c r="AI27" s="2">
        <v>45237</v>
      </c>
      <c r="AJ27" s="2">
        <v>43909</v>
      </c>
      <c r="AK27" s="2">
        <v>44145</v>
      </c>
      <c r="AL27" s="2">
        <v>44478</v>
      </c>
      <c r="AM27" s="2">
        <v>44840</v>
      </c>
      <c r="AN27" s="2">
        <v>45650</v>
      </c>
      <c r="AO27" s="2">
        <v>45447</v>
      </c>
      <c r="AP27" s="2">
        <v>45827</v>
      </c>
      <c r="AQ27" s="2">
        <v>45843</v>
      </c>
      <c r="AR27" s="2">
        <v>45951</v>
      </c>
      <c r="AS27" s="2">
        <v>45272</v>
      </c>
      <c r="AT27" s="2">
        <v>44984</v>
      </c>
      <c r="AU27" s="2">
        <v>44223</v>
      </c>
      <c r="AV27" s="2">
        <v>43798</v>
      </c>
      <c r="AW27" s="2">
        <v>42951</v>
      </c>
      <c r="AX27" s="2">
        <v>42280</v>
      </c>
      <c r="AY27" s="2">
        <v>41815</v>
      </c>
      <c r="AZ27" s="2">
        <v>42150</v>
      </c>
      <c r="BA27" s="2">
        <v>42529</v>
      </c>
      <c r="BB27" s="2">
        <v>42882</v>
      </c>
      <c r="BC27" s="2">
        <v>43186</v>
      </c>
      <c r="BD27" s="2">
        <v>43524</v>
      </c>
      <c r="BE27" s="2">
        <v>43794</v>
      </c>
      <c r="BF27" s="2">
        <v>44109</v>
      </c>
      <c r="BG27" s="2">
        <v>44482</v>
      </c>
      <c r="BH27" s="2">
        <v>44863</v>
      </c>
      <c r="BI27" s="2">
        <v>45299</v>
      </c>
      <c r="BJ27" s="2">
        <v>45782</v>
      </c>
      <c r="BK27" s="2">
        <v>46316</v>
      </c>
      <c r="BL27" s="2">
        <v>46925</v>
      </c>
      <c r="BM27" s="2">
        <v>46895</v>
      </c>
      <c r="BN27" s="2">
        <v>46894</v>
      </c>
      <c r="BO27" s="2">
        <v>46897</v>
      </c>
      <c r="BP27" s="2">
        <v>46923</v>
      </c>
      <c r="BQ27" s="2">
        <v>46880</v>
      </c>
      <c r="BR27" s="2">
        <v>46863</v>
      </c>
      <c r="BS27" s="2">
        <v>46817</v>
      </c>
      <c r="BT27" s="2">
        <v>46743</v>
      </c>
      <c r="BU27" s="2">
        <v>46625</v>
      </c>
      <c r="BV27" s="2">
        <v>46512</v>
      </c>
      <c r="BW27" s="2">
        <v>46341</v>
      </c>
      <c r="BX27" s="2">
        <v>46187</v>
      </c>
      <c r="BY27" s="2">
        <v>46044</v>
      </c>
      <c r="BZ27" s="2">
        <v>45925</v>
      </c>
      <c r="CA27" s="2">
        <v>45843</v>
      </c>
      <c r="CB27" s="2">
        <v>45796</v>
      </c>
      <c r="CC27" s="2">
        <v>45786</v>
      </c>
      <c r="CD27" s="2">
        <v>45812</v>
      </c>
    </row>
    <row r="28" spans="1:82" x14ac:dyDescent="0.25">
      <c r="A28" s="2" t="str">
        <f>"23 jaar"</f>
        <v>23 jaar</v>
      </c>
      <c r="B28" s="2">
        <v>46173</v>
      </c>
      <c r="C28" s="2">
        <v>45946</v>
      </c>
      <c r="D28" s="2">
        <v>46736</v>
      </c>
      <c r="E28" s="2">
        <v>46869</v>
      </c>
      <c r="F28" s="2">
        <v>47848</v>
      </c>
      <c r="G28" s="2">
        <v>46800</v>
      </c>
      <c r="H28" s="2">
        <v>45312</v>
      </c>
      <c r="I28" s="2">
        <v>43203</v>
      </c>
      <c r="J28" s="2">
        <v>41567</v>
      </c>
      <c r="K28" s="2">
        <v>41156</v>
      </c>
      <c r="L28" s="2">
        <v>40506</v>
      </c>
      <c r="M28" s="2">
        <v>40180</v>
      </c>
      <c r="N28" s="2">
        <v>40805</v>
      </c>
      <c r="O28" s="2">
        <v>42147</v>
      </c>
      <c r="P28" s="2">
        <v>42096</v>
      </c>
      <c r="Q28" s="2">
        <v>41721</v>
      </c>
      <c r="R28" s="2">
        <v>40904</v>
      </c>
      <c r="S28" s="2">
        <v>41893</v>
      </c>
      <c r="T28" s="2">
        <v>42486</v>
      </c>
      <c r="U28" s="2">
        <v>44326</v>
      </c>
      <c r="V28" s="2">
        <v>44793</v>
      </c>
      <c r="W28" s="2">
        <v>46444</v>
      </c>
      <c r="X28" s="2">
        <v>46957</v>
      </c>
      <c r="Y28" s="2">
        <v>47360</v>
      </c>
      <c r="Z28" s="2">
        <v>47794</v>
      </c>
      <c r="AA28" s="2">
        <v>46855</v>
      </c>
      <c r="AB28" s="2">
        <v>44839</v>
      </c>
      <c r="AC28" s="2">
        <v>43504</v>
      </c>
      <c r="AD28" s="2">
        <v>43358</v>
      </c>
      <c r="AE28" s="2">
        <v>44457</v>
      </c>
      <c r="AF28" s="2">
        <v>44285</v>
      </c>
      <c r="AG28" s="2">
        <v>44292</v>
      </c>
      <c r="AH28" s="2">
        <v>44318</v>
      </c>
      <c r="AI28" s="2">
        <v>45550</v>
      </c>
      <c r="AJ28" s="2">
        <v>45186</v>
      </c>
      <c r="AK28" s="2">
        <v>43847</v>
      </c>
      <c r="AL28" s="2">
        <v>44069</v>
      </c>
      <c r="AM28" s="2">
        <v>44396</v>
      </c>
      <c r="AN28" s="2">
        <v>44770</v>
      </c>
      <c r="AO28" s="2">
        <v>45567</v>
      </c>
      <c r="AP28" s="2">
        <v>45360</v>
      </c>
      <c r="AQ28" s="2">
        <v>45749</v>
      </c>
      <c r="AR28" s="2">
        <v>45767</v>
      </c>
      <c r="AS28" s="2">
        <v>45866</v>
      </c>
      <c r="AT28" s="2">
        <v>45208</v>
      </c>
      <c r="AU28" s="2">
        <v>44915</v>
      </c>
      <c r="AV28" s="2">
        <v>44163</v>
      </c>
      <c r="AW28" s="2">
        <v>43739</v>
      </c>
      <c r="AX28" s="2">
        <v>42892</v>
      </c>
      <c r="AY28" s="2">
        <v>42224</v>
      </c>
      <c r="AZ28" s="2">
        <v>41764</v>
      </c>
      <c r="BA28" s="2">
        <v>42105</v>
      </c>
      <c r="BB28" s="2">
        <v>42488</v>
      </c>
      <c r="BC28" s="2">
        <v>42831</v>
      </c>
      <c r="BD28" s="2">
        <v>43137</v>
      </c>
      <c r="BE28" s="2">
        <v>43473</v>
      </c>
      <c r="BF28" s="2">
        <v>43741</v>
      </c>
      <c r="BG28" s="2">
        <v>44052</v>
      </c>
      <c r="BH28" s="2">
        <v>44424</v>
      </c>
      <c r="BI28" s="2">
        <v>44800</v>
      </c>
      <c r="BJ28" s="2">
        <v>45231</v>
      </c>
      <c r="BK28" s="2">
        <v>45715</v>
      </c>
      <c r="BL28" s="2">
        <v>46247</v>
      </c>
      <c r="BM28" s="2">
        <v>46857</v>
      </c>
      <c r="BN28" s="2">
        <v>46827</v>
      </c>
      <c r="BO28" s="2">
        <v>46831</v>
      </c>
      <c r="BP28" s="2">
        <v>46836</v>
      </c>
      <c r="BQ28" s="2">
        <v>46863</v>
      </c>
      <c r="BR28" s="2">
        <v>46823</v>
      </c>
      <c r="BS28" s="2">
        <v>46805</v>
      </c>
      <c r="BT28" s="2">
        <v>46765</v>
      </c>
      <c r="BU28" s="2">
        <v>46689</v>
      </c>
      <c r="BV28" s="2">
        <v>46570</v>
      </c>
      <c r="BW28" s="2">
        <v>46456</v>
      </c>
      <c r="BX28" s="2">
        <v>46285</v>
      </c>
      <c r="BY28" s="2">
        <v>46133</v>
      </c>
      <c r="BZ28" s="2">
        <v>45985</v>
      </c>
      <c r="CA28" s="2">
        <v>45869</v>
      </c>
      <c r="CB28" s="2">
        <v>45785</v>
      </c>
      <c r="CC28" s="2">
        <v>45740</v>
      </c>
      <c r="CD28" s="2">
        <v>45728</v>
      </c>
    </row>
    <row r="29" spans="1:82" x14ac:dyDescent="0.25">
      <c r="A29" s="2" t="str">
        <f>"24 jaar"</f>
        <v>24 jaar</v>
      </c>
      <c r="B29" s="2">
        <v>47640</v>
      </c>
      <c r="C29" s="2">
        <v>46129</v>
      </c>
      <c r="D29" s="2">
        <v>45866</v>
      </c>
      <c r="E29" s="2">
        <v>46585</v>
      </c>
      <c r="F29" s="2">
        <v>46595</v>
      </c>
      <c r="G29" s="2">
        <v>47425</v>
      </c>
      <c r="H29" s="2">
        <v>46424</v>
      </c>
      <c r="I29" s="2">
        <v>44800</v>
      </c>
      <c r="J29" s="2">
        <v>42779</v>
      </c>
      <c r="K29" s="2">
        <v>41189</v>
      </c>
      <c r="L29" s="2">
        <v>40757</v>
      </c>
      <c r="M29" s="2">
        <v>40121</v>
      </c>
      <c r="N29" s="2">
        <v>39984</v>
      </c>
      <c r="O29" s="2">
        <v>40770</v>
      </c>
      <c r="P29" s="2">
        <v>41939</v>
      </c>
      <c r="Q29" s="2">
        <v>41971</v>
      </c>
      <c r="R29" s="2">
        <v>41657</v>
      </c>
      <c r="S29" s="2">
        <v>40955</v>
      </c>
      <c r="T29" s="2">
        <v>41940</v>
      </c>
      <c r="U29" s="2">
        <v>42460</v>
      </c>
      <c r="V29" s="2">
        <v>44590</v>
      </c>
      <c r="W29" s="2">
        <v>44771</v>
      </c>
      <c r="X29" s="2">
        <v>46492</v>
      </c>
      <c r="Y29" s="2">
        <v>46995</v>
      </c>
      <c r="Z29" s="2">
        <v>47253</v>
      </c>
      <c r="AA29" s="2">
        <v>47757</v>
      </c>
      <c r="AB29" s="2">
        <v>46750</v>
      </c>
      <c r="AC29" s="2">
        <v>44678</v>
      </c>
      <c r="AD29" s="2">
        <v>43495</v>
      </c>
      <c r="AE29" s="2">
        <v>43359</v>
      </c>
      <c r="AF29" s="2">
        <v>44449</v>
      </c>
      <c r="AG29" s="2">
        <v>44261</v>
      </c>
      <c r="AH29" s="2">
        <v>44242</v>
      </c>
      <c r="AI29" s="2">
        <v>44225</v>
      </c>
      <c r="AJ29" s="2">
        <v>45437</v>
      </c>
      <c r="AK29" s="2">
        <v>45055</v>
      </c>
      <c r="AL29" s="2">
        <v>43712</v>
      </c>
      <c r="AM29" s="2">
        <v>43939</v>
      </c>
      <c r="AN29" s="2">
        <v>44261</v>
      </c>
      <c r="AO29" s="2">
        <v>44628</v>
      </c>
      <c r="AP29" s="2">
        <v>45408</v>
      </c>
      <c r="AQ29" s="2">
        <v>45209</v>
      </c>
      <c r="AR29" s="2">
        <v>45604</v>
      </c>
      <c r="AS29" s="2">
        <v>45616</v>
      </c>
      <c r="AT29" s="2">
        <v>45704</v>
      </c>
      <c r="AU29" s="2">
        <v>45074</v>
      </c>
      <c r="AV29" s="2">
        <v>44774</v>
      </c>
      <c r="AW29" s="2">
        <v>44028</v>
      </c>
      <c r="AX29" s="2">
        <v>43603</v>
      </c>
      <c r="AY29" s="2">
        <v>42770</v>
      </c>
      <c r="AZ29" s="2">
        <v>42098</v>
      </c>
      <c r="BA29" s="2">
        <v>41649</v>
      </c>
      <c r="BB29" s="2">
        <v>41994</v>
      </c>
      <c r="BC29" s="2">
        <v>42378</v>
      </c>
      <c r="BD29" s="2">
        <v>42719</v>
      </c>
      <c r="BE29" s="2">
        <v>43017</v>
      </c>
      <c r="BF29" s="2">
        <v>43356</v>
      </c>
      <c r="BG29" s="2">
        <v>43621</v>
      </c>
      <c r="BH29" s="2">
        <v>43935</v>
      </c>
      <c r="BI29" s="2">
        <v>44308</v>
      </c>
      <c r="BJ29" s="2">
        <v>44682</v>
      </c>
      <c r="BK29" s="2">
        <v>45111</v>
      </c>
      <c r="BL29" s="2">
        <v>45588</v>
      </c>
      <c r="BM29" s="2">
        <v>46112</v>
      </c>
      <c r="BN29" s="2">
        <v>46717</v>
      </c>
      <c r="BO29" s="2">
        <v>46688</v>
      </c>
      <c r="BP29" s="2">
        <v>46694</v>
      </c>
      <c r="BQ29" s="2">
        <v>46702</v>
      </c>
      <c r="BR29" s="2">
        <v>46723</v>
      </c>
      <c r="BS29" s="2">
        <v>46681</v>
      </c>
      <c r="BT29" s="2">
        <v>46671</v>
      </c>
      <c r="BU29" s="2">
        <v>46625</v>
      </c>
      <c r="BV29" s="2">
        <v>46549</v>
      </c>
      <c r="BW29" s="2">
        <v>46421</v>
      </c>
      <c r="BX29" s="2">
        <v>46316</v>
      </c>
      <c r="BY29" s="2">
        <v>46140</v>
      </c>
      <c r="BZ29" s="2">
        <v>45991</v>
      </c>
      <c r="CA29" s="2">
        <v>45849</v>
      </c>
      <c r="CB29" s="2">
        <v>45732</v>
      </c>
      <c r="CC29" s="2">
        <v>45647</v>
      </c>
      <c r="CD29" s="2">
        <v>45606</v>
      </c>
    </row>
    <row r="30" spans="1:82" x14ac:dyDescent="0.25">
      <c r="A30" s="2" t="str">
        <f>"25 jaar"</f>
        <v>25 jaar</v>
      </c>
      <c r="B30" s="2">
        <v>48918</v>
      </c>
      <c r="C30" s="2">
        <v>47611</v>
      </c>
      <c r="D30" s="2">
        <v>46059</v>
      </c>
      <c r="E30" s="2">
        <v>45796</v>
      </c>
      <c r="F30" s="2">
        <v>46275</v>
      </c>
      <c r="G30" s="2">
        <v>46147</v>
      </c>
      <c r="H30" s="2">
        <v>46977</v>
      </c>
      <c r="I30" s="2">
        <v>45960</v>
      </c>
      <c r="J30" s="2">
        <v>44315</v>
      </c>
      <c r="K30" s="2">
        <v>42264</v>
      </c>
      <c r="L30" s="2">
        <v>40783</v>
      </c>
      <c r="M30" s="2">
        <v>40556</v>
      </c>
      <c r="N30" s="2">
        <v>39950</v>
      </c>
      <c r="O30" s="2">
        <v>39865</v>
      </c>
      <c r="P30" s="2">
        <v>40675</v>
      </c>
      <c r="Q30" s="2">
        <v>41753</v>
      </c>
      <c r="R30" s="2">
        <v>41910</v>
      </c>
      <c r="S30" s="2">
        <v>41662</v>
      </c>
      <c r="T30" s="2">
        <v>40894</v>
      </c>
      <c r="U30" s="2">
        <v>41964</v>
      </c>
      <c r="V30" s="2">
        <v>42623</v>
      </c>
      <c r="W30" s="2">
        <v>44609</v>
      </c>
      <c r="X30" s="2">
        <v>44820</v>
      </c>
      <c r="Y30" s="2">
        <v>46296</v>
      </c>
      <c r="Z30" s="2">
        <v>46823</v>
      </c>
      <c r="AA30" s="2">
        <v>47010</v>
      </c>
      <c r="AB30" s="2">
        <v>47336</v>
      </c>
      <c r="AC30" s="2">
        <v>46373</v>
      </c>
      <c r="AD30" s="2">
        <v>44411</v>
      </c>
      <c r="AE30" s="2">
        <v>43219</v>
      </c>
      <c r="AF30" s="2">
        <v>43107</v>
      </c>
      <c r="AG30" s="2">
        <v>44147</v>
      </c>
      <c r="AH30" s="2">
        <v>43930</v>
      </c>
      <c r="AI30" s="2">
        <v>43899</v>
      </c>
      <c r="AJ30" s="2">
        <v>43848</v>
      </c>
      <c r="AK30" s="2">
        <v>45040</v>
      </c>
      <c r="AL30" s="2">
        <v>44635</v>
      </c>
      <c r="AM30" s="2">
        <v>43314</v>
      </c>
      <c r="AN30" s="2">
        <v>43535</v>
      </c>
      <c r="AO30" s="2">
        <v>43848</v>
      </c>
      <c r="AP30" s="2">
        <v>44199</v>
      </c>
      <c r="AQ30" s="2">
        <v>44982</v>
      </c>
      <c r="AR30" s="2">
        <v>44789</v>
      </c>
      <c r="AS30" s="2">
        <v>45173</v>
      </c>
      <c r="AT30" s="2">
        <v>45172</v>
      </c>
      <c r="AU30" s="2">
        <v>45260</v>
      </c>
      <c r="AV30" s="2">
        <v>44644</v>
      </c>
      <c r="AW30" s="2">
        <v>44343</v>
      </c>
      <c r="AX30" s="2">
        <v>43614</v>
      </c>
      <c r="AY30" s="2">
        <v>43183</v>
      </c>
      <c r="AZ30" s="2">
        <v>42358</v>
      </c>
      <c r="BA30" s="2">
        <v>41694</v>
      </c>
      <c r="BB30" s="2">
        <v>41252</v>
      </c>
      <c r="BC30" s="2">
        <v>41610</v>
      </c>
      <c r="BD30" s="2">
        <v>41988</v>
      </c>
      <c r="BE30" s="2">
        <v>42329</v>
      </c>
      <c r="BF30" s="2">
        <v>42619</v>
      </c>
      <c r="BG30" s="2">
        <v>42961</v>
      </c>
      <c r="BH30" s="2">
        <v>43226</v>
      </c>
      <c r="BI30" s="2">
        <v>43538</v>
      </c>
      <c r="BJ30" s="2">
        <v>43912</v>
      </c>
      <c r="BK30" s="2">
        <v>44280</v>
      </c>
      <c r="BL30" s="2">
        <v>44706</v>
      </c>
      <c r="BM30" s="2">
        <v>45179</v>
      </c>
      <c r="BN30" s="2">
        <v>45699</v>
      </c>
      <c r="BO30" s="2">
        <v>46294</v>
      </c>
      <c r="BP30" s="2">
        <v>46263</v>
      </c>
      <c r="BQ30" s="2">
        <v>46265</v>
      </c>
      <c r="BR30" s="2">
        <v>46271</v>
      </c>
      <c r="BS30" s="2">
        <v>46292</v>
      </c>
      <c r="BT30" s="2">
        <v>46247</v>
      </c>
      <c r="BU30" s="2">
        <v>46238</v>
      </c>
      <c r="BV30" s="2">
        <v>46189</v>
      </c>
      <c r="BW30" s="2">
        <v>46114</v>
      </c>
      <c r="BX30" s="2">
        <v>45987</v>
      </c>
      <c r="BY30" s="2">
        <v>45879</v>
      </c>
      <c r="BZ30" s="2">
        <v>45703</v>
      </c>
      <c r="CA30" s="2">
        <v>45551</v>
      </c>
      <c r="CB30" s="2">
        <v>45411</v>
      </c>
      <c r="CC30" s="2">
        <v>45292</v>
      </c>
      <c r="CD30" s="2">
        <v>45211</v>
      </c>
    </row>
    <row r="31" spans="1:82" x14ac:dyDescent="0.25">
      <c r="A31" s="2" t="str">
        <f>"26 jaar"</f>
        <v>26 jaar</v>
      </c>
      <c r="B31" s="2">
        <v>50433</v>
      </c>
      <c r="C31" s="2">
        <v>49030</v>
      </c>
      <c r="D31" s="2">
        <v>47652</v>
      </c>
      <c r="E31" s="2">
        <v>46055</v>
      </c>
      <c r="F31" s="2">
        <v>45627</v>
      </c>
      <c r="G31" s="2">
        <v>45889</v>
      </c>
      <c r="H31" s="2">
        <v>45862</v>
      </c>
      <c r="I31" s="2">
        <v>46633</v>
      </c>
      <c r="J31" s="2">
        <v>45672</v>
      </c>
      <c r="K31" s="2">
        <v>44086</v>
      </c>
      <c r="L31" s="2">
        <v>42037</v>
      </c>
      <c r="M31" s="2">
        <v>40619</v>
      </c>
      <c r="N31" s="2">
        <v>40351</v>
      </c>
      <c r="O31" s="2">
        <v>39901</v>
      </c>
      <c r="P31" s="2">
        <v>39778</v>
      </c>
      <c r="Q31" s="2">
        <v>40694</v>
      </c>
      <c r="R31" s="2">
        <v>41818</v>
      </c>
      <c r="S31" s="2">
        <v>41944</v>
      </c>
      <c r="T31" s="2">
        <v>41741</v>
      </c>
      <c r="U31" s="2">
        <v>40904</v>
      </c>
      <c r="V31" s="2">
        <v>42300</v>
      </c>
      <c r="W31" s="2">
        <v>42744</v>
      </c>
      <c r="X31" s="2">
        <v>44625</v>
      </c>
      <c r="Y31" s="2">
        <v>44887</v>
      </c>
      <c r="Z31" s="2">
        <v>46146</v>
      </c>
      <c r="AA31" s="2">
        <v>46672</v>
      </c>
      <c r="AB31" s="2">
        <v>46816</v>
      </c>
      <c r="AC31" s="2">
        <v>47105</v>
      </c>
      <c r="AD31" s="2">
        <v>46244</v>
      </c>
      <c r="AE31" s="2">
        <v>44298</v>
      </c>
      <c r="AF31" s="2">
        <v>43105</v>
      </c>
      <c r="AG31" s="2">
        <v>42965</v>
      </c>
      <c r="AH31" s="2">
        <v>43984</v>
      </c>
      <c r="AI31" s="2">
        <v>43742</v>
      </c>
      <c r="AJ31" s="2">
        <v>43697</v>
      </c>
      <c r="AK31" s="2">
        <v>43612</v>
      </c>
      <c r="AL31" s="2">
        <v>44789</v>
      </c>
      <c r="AM31" s="2">
        <v>44392</v>
      </c>
      <c r="AN31" s="2">
        <v>43077</v>
      </c>
      <c r="AO31" s="2">
        <v>43301</v>
      </c>
      <c r="AP31" s="2">
        <v>43612</v>
      </c>
      <c r="AQ31" s="2">
        <v>43962</v>
      </c>
      <c r="AR31" s="2">
        <v>44732</v>
      </c>
      <c r="AS31" s="2">
        <v>44540</v>
      </c>
      <c r="AT31" s="2">
        <v>44934</v>
      </c>
      <c r="AU31" s="2">
        <v>44938</v>
      </c>
      <c r="AV31" s="2">
        <v>45005</v>
      </c>
      <c r="AW31" s="2">
        <v>44391</v>
      </c>
      <c r="AX31" s="2">
        <v>44101</v>
      </c>
      <c r="AY31" s="2">
        <v>43381</v>
      </c>
      <c r="AZ31" s="2">
        <v>42949</v>
      </c>
      <c r="BA31" s="2">
        <v>42135</v>
      </c>
      <c r="BB31" s="2">
        <v>41473</v>
      </c>
      <c r="BC31" s="2">
        <v>41041</v>
      </c>
      <c r="BD31" s="2">
        <v>41410</v>
      </c>
      <c r="BE31" s="2">
        <v>41786</v>
      </c>
      <c r="BF31" s="2">
        <v>42121</v>
      </c>
      <c r="BG31" s="2">
        <v>42413</v>
      </c>
      <c r="BH31" s="2">
        <v>42748</v>
      </c>
      <c r="BI31" s="2">
        <v>43013</v>
      </c>
      <c r="BJ31" s="2">
        <v>43321</v>
      </c>
      <c r="BK31" s="2">
        <v>43690</v>
      </c>
      <c r="BL31" s="2">
        <v>44058</v>
      </c>
      <c r="BM31" s="2">
        <v>44484</v>
      </c>
      <c r="BN31" s="2">
        <v>44949</v>
      </c>
      <c r="BO31" s="2">
        <v>45467</v>
      </c>
      <c r="BP31" s="2">
        <v>46061</v>
      </c>
      <c r="BQ31" s="2">
        <v>46029</v>
      </c>
      <c r="BR31" s="2">
        <v>46028</v>
      </c>
      <c r="BS31" s="2">
        <v>46031</v>
      </c>
      <c r="BT31" s="2">
        <v>46052</v>
      </c>
      <c r="BU31" s="2">
        <v>46006</v>
      </c>
      <c r="BV31" s="2">
        <v>45999</v>
      </c>
      <c r="BW31" s="2">
        <v>45950</v>
      </c>
      <c r="BX31" s="2">
        <v>45874</v>
      </c>
      <c r="BY31" s="2">
        <v>45748</v>
      </c>
      <c r="BZ31" s="2">
        <v>45639</v>
      </c>
      <c r="CA31" s="2">
        <v>45464</v>
      </c>
      <c r="CB31" s="2">
        <v>45310</v>
      </c>
      <c r="CC31" s="2">
        <v>45165</v>
      </c>
      <c r="CD31" s="2">
        <v>45044</v>
      </c>
    </row>
    <row r="32" spans="1:82" x14ac:dyDescent="0.25">
      <c r="A32" s="2" t="str">
        <f>"27 jaar"</f>
        <v>27 jaar</v>
      </c>
      <c r="B32" s="2">
        <v>50022</v>
      </c>
      <c r="C32" s="2">
        <v>50571</v>
      </c>
      <c r="D32" s="2">
        <v>49240</v>
      </c>
      <c r="E32" s="2">
        <v>47737</v>
      </c>
      <c r="F32" s="2">
        <v>45969</v>
      </c>
      <c r="G32" s="2">
        <v>45392</v>
      </c>
      <c r="H32" s="2">
        <v>45807</v>
      </c>
      <c r="I32" s="2">
        <v>45639</v>
      </c>
      <c r="J32" s="2">
        <v>46490</v>
      </c>
      <c r="K32" s="2">
        <v>45592</v>
      </c>
      <c r="L32" s="2">
        <v>44123</v>
      </c>
      <c r="M32" s="2">
        <v>42117</v>
      </c>
      <c r="N32" s="2">
        <v>40646</v>
      </c>
      <c r="O32" s="2">
        <v>40469</v>
      </c>
      <c r="P32" s="2">
        <v>40082</v>
      </c>
      <c r="Q32" s="2">
        <v>40110</v>
      </c>
      <c r="R32" s="2">
        <v>40959</v>
      </c>
      <c r="S32" s="2">
        <v>42041</v>
      </c>
      <c r="T32" s="2">
        <v>42167</v>
      </c>
      <c r="U32" s="2">
        <v>42074</v>
      </c>
      <c r="V32" s="2">
        <v>41324</v>
      </c>
      <c r="W32" s="2">
        <v>42528</v>
      </c>
      <c r="X32" s="2">
        <v>42961</v>
      </c>
      <c r="Y32" s="2">
        <v>44712</v>
      </c>
      <c r="Z32" s="2">
        <v>44907</v>
      </c>
      <c r="AA32" s="2">
        <v>46200</v>
      </c>
      <c r="AB32" s="2">
        <v>46760</v>
      </c>
      <c r="AC32" s="2">
        <v>46716</v>
      </c>
      <c r="AD32" s="2">
        <v>47224</v>
      </c>
      <c r="AE32" s="2">
        <v>46346</v>
      </c>
      <c r="AF32" s="2">
        <v>44410</v>
      </c>
      <c r="AG32" s="2">
        <v>43183</v>
      </c>
      <c r="AH32" s="2">
        <v>43027</v>
      </c>
      <c r="AI32" s="2">
        <v>44027</v>
      </c>
      <c r="AJ32" s="2">
        <v>43776</v>
      </c>
      <c r="AK32" s="2">
        <v>43711</v>
      </c>
      <c r="AL32" s="2">
        <v>43585</v>
      </c>
      <c r="AM32" s="2">
        <v>44773</v>
      </c>
      <c r="AN32" s="2">
        <v>44379</v>
      </c>
      <c r="AO32" s="2">
        <v>43071</v>
      </c>
      <c r="AP32" s="2">
        <v>43291</v>
      </c>
      <c r="AQ32" s="2">
        <v>43610</v>
      </c>
      <c r="AR32" s="2">
        <v>43961</v>
      </c>
      <c r="AS32" s="2">
        <v>44727</v>
      </c>
      <c r="AT32" s="2">
        <v>44536</v>
      </c>
      <c r="AU32" s="2">
        <v>44929</v>
      </c>
      <c r="AV32" s="2">
        <v>44928</v>
      </c>
      <c r="AW32" s="2">
        <v>44997</v>
      </c>
      <c r="AX32" s="2">
        <v>44393</v>
      </c>
      <c r="AY32" s="2">
        <v>44098</v>
      </c>
      <c r="AZ32" s="2">
        <v>43389</v>
      </c>
      <c r="BA32" s="2">
        <v>42949</v>
      </c>
      <c r="BB32" s="2">
        <v>42143</v>
      </c>
      <c r="BC32" s="2">
        <v>41488</v>
      </c>
      <c r="BD32" s="2">
        <v>41060</v>
      </c>
      <c r="BE32" s="2">
        <v>41430</v>
      </c>
      <c r="BF32" s="2">
        <v>41807</v>
      </c>
      <c r="BG32" s="2">
        <v>42140</v>
      </c>
      <c r="BH32" s="2">
        <v>42431</v>
      </c>
      <c r="BI32" s="2">
        <v>42764</v>
      </c>
      <c r="BJ32" s="2">
        <v>43026</v>
      </c>
      <c r="BK32" s="2">
        <v>43330</v>
      </c>
      <c r="BL32" s="2">
        <v>43694</v>
      </c>
      <c r="BM32" s="2">
        <v>44068</v>
      </c>
      <c r="BN32" s="2">
        <v>44493</v>
      </c>
      <c r="BO32" s="2">
        <v>44959</v>
      </c>
      <c r="BP32" s="2">
        <v>45474</v>
      </c>
      <c r="BQ32" s="2">
        <v>46070</v>
      </c>
      <c r="BR32" s="2">
        <v>46031</v>
      </c>
      <c r="BS32" s="2">
        <v>46023</v>
      </c>
      <c r="BT32" s="2">
        <v>46028</v>
      </c>
      <c r="BU32" s="2">
        <v>46048</v>
      </c>
      <c r="BV32" s="2">
        <v>46005</v>
      </c>
      <c r="BW32" s="2">
        <v>45994</v>
      </c>
      <c r="BX32" s="2">
        <v>45945</v>
      </c>
      <c r="BY32" s="2">
        <v>45870</v>
      </c>
      <c r="BZ32" s="2">
        <v>45743</v>
      </c>
      <c r="CA32" s="2">
        <v>45631</v>
      </c>
      <c r="CB32" s="2">
        <v>45457</v>
      </c>
      <c r="CC32" s="2">
        <v>45298</v>
      </c>
      <c r="CD32" s="2">
        <v>45161</v>
      </c>
    </row>
    <row r="33" spans="1:82" x14ac:dyDescent="0.25">
      <c r="A33" s="2" t="str">
        <f>"28 jaar"</f>
        <v>28 jaar</v>
      </c>
      <c r="B33" s="2">
        <v>48681</v>
      </c>
      <c r="C33" s="2">
        <v>50259</v>
      </c>
      <c r="D33" s="2">
        <v>50935</v>
      </c>
      <c r="E33" s="2">
        <v>49418</v>
      </c>
      <c r="F33" s="2">
        <v>47761</v>
      </c>
      <c r="G33" s="2">
        <v>45887</v>
      </c>
      <c r="H33" s="2">
        <v>45445</v>
      </c>
      <c r="I33" s="2">
        <v>45825</v>
      </c>
      <c r="J33" s="2">
        <v>45669</v>
      </c>
      <c r="K33" s="2">
        <v>46520</v>
      </c>
      <c r="L33" s="2">
        <v>45678</v>
      </c>
      <c r="M33" s="2">
        <v>44204</v>
      </c>
      <c r="N33" s="2">
        <v>42345</v>
      </c>
      <c r="O33" s="2">
        <v>40935</v>
      </c>
      <c r="P33" s="2">
        <v>40738</v>
      </c>
      <c r="Q33" s="2">
        <v>40499</v>
      </c>
      <c r="R33" s="2">
        <v>40553</v>
      </c>
      <c r="S33" s="2">
        <v>41270</v>
      </c>
      <c r="T33" s="2">
        <v>42459</v>
      </c>
      <c r="U33" s="2">
        <v>42571</v>
      </c>
      <c r="V33" s="2">
        <v>42615</v>
      </c>
      <c r="W33" s="2">
        <v>41702</v>
      </c>
      <c r="X33" s="2">
        <v>42865</v>
      </c>
      <c r="Y33" s="2">
        <v>43229</v>
      </c>
      <c r="Z33" s="2">
        <v>44875</v>
      </c>
      <c r="AA33" s="2">
        <v>45087</v>
      </c>
      <c r="AB33" s="2">
        <v>46414</v>
      </c>
      <c r="AC33" s="2">
        <v>46773</v>
      </c>
      <c r="AD33" s="2">
        <v>46937</v>
      </c>
      <c r="AE33" s="2">
        <v>47471</v>
      </c>
      <c r="AF33" s="2">
        <v>46563</v>
      </c>
      <c r="AG33" s="2">
        <v>44617</v>
      </c>
      <c r="AH33" s="2">
        <v>43351</v>
      </c>
      <c r="AI33" s="2">
        <v>43181</v>
      </c>
      <c r="AJ33" s="2">
        <v>44148</v>
      </c>
      <c r="AK33" s="2">
        <v>43895</v>
      </c>
      <c r="AL33" s="2">
        <v>43812</v>
      </c>
      <c r="AM33" s="2">
        <v>43688</v>
      </c>
      <c r="AN33" s="2">
        <v>44882</v>
      </c>
      <c r="AO33" s="2">
        <v>44491</v>
      </c>
      <c r="AP33" s="2">
        <v>43176</v>
      </c>
      <c r="AQ33" s="2">
        <v>43409</v>
      </c>
      <c r="AR33" s="2">
        <v>43736</v>
      </c>
      <c r="AS33" s="2">
        <v>44096</v>
      </c>
      <c r="AT33" s="2">
        <v>44855</v>
      </c>
      <c r="AU33" s="2">
        <v>44672</v>
      </c>
      <c r="AV33" s="2">
        <v>45064</v>
      </c>
      <c r="AW33" s="2">
        <v>45070</v>
      </c>
      <c r="AX33" s="2">
        <v>45124</v>
      </c>
      <c r="AY33" s="2">
        <v>44533</v>
      </c>
      <c r="AZ33" s="2">
        <v>44230</v>
      </c>
      <c r="BA33" s="2">
        <v>43534</v>
      </c>
      <c r="BB33" s="2">
        <v>43089</v>
      </c>
      <c r="BC33" s="2">
        <v>42279</v>
      </c>
      <c r="BD33" s="2">
        <v>41636</v>
      </c>
      <c r="BE33" s="2">
        <v>41200</v>
      </c>
      <c r="BF33" s="2">
        <v>41571</v>
      </c>
      <c r="BG33" s="2">
        <v>41948</v>
      </c>
      <c r="BH33" s="2">
        <v>42285</v>
      </c>
      <c r="BI33" s="2">
        <v>42572</v>
      </c>
      <c r="BJ33" s="2">
        <v>42902</v>
      </c>
      <c r="BK33" s="2">
        <v>43171</v>
      </c>
      <c r="BL33" s="2">
        <v>43478</v>
      </c>
      <c r="BM33" s="2">
        <v>43843</v>
      </c>
      <c r="BN33" s="2">
        <v>44208</v>
      </c>
      <c r="BO33" s="2">
        <v>44637</v>
      </c>
      <c r="BP33" s="2">
        <v>45102</v>
      </c>
      <c r="BQ33" s="2">
        <v>45610</v>
      </c>
      <c r="BR33" s="2">
        <v>46208</v>
      </c>
      <c r="BS33" s="2">
        <v>46177</v>
      </c>
      <c r="BT33" s="2">
        <v>46169</v>
      </c>
      <c r="BU33" s="2">
        <v>46174</v>
      </c>
      <c r="BV33" s="2">
        <v>46196</v>
      </c>
      <c r="BW33" s="2">
        <v>46150</v>
      </c>
      <c r="BX33" s="2">
        <v>46132</v>
      </c>
      <c r="BY33" s="2">
        <v>46091</v>
      </c>
      <c r="BZ33" s="2">
        <v>46015</v>
      </c>
      <c r="CA33" s="2">
        <v>45885</v>
      </c>
      <c r="CB33" s="2">
        <v>45775</v>
      </c>
      <c r="CC33" s="2">
        <v>45605</v>
      </c>
      <c r="CD33" s="2">
        <v>45444</v>
      </c>
    </row>
    <row r="34" spans="1:82" x14ac:dyDescent="0.25">
      <c r="A34" s="2" t="str">
        <f>"29 jaar"</f>
        <v>29 jaar</v>
      </c>
      <c r="B34" s="2">
        <v>50295</v>
      </c>
      <c r="C34" s="2">
        <v>49033</v>
      </c>
      <c r="D34" s="2">
        <v>50580</v>
      </c>
      <c r="E34" s="2">
        <v>51216</v>
      </c>
      <c r="F34" s="2">
        <v>49484</v>
      </c>
      <c r="G34" s="2">
        <v>47712</v>
      </c>
      <c r="H34" s="2">
        <v>46017</v>
      </c>
      <c r="I34" s="2">
        <v>45476</v>
      </c>
      <c r="J34" s="2">
        <v>45924</v>
      </c>
      <c r="K34" s="2">
        <v>45701</v>
      </c>
      <c r="L34" s="2">
        <v>46645</v>
      </c>
      <c r="M34" s="2">
        <v>45944</v>
      </c>
      <c r="N34" s="2">
        <v>44475</v>
      </c>
      <c r="O34" s="2">
        <v>42741</v>
      </c>
      <c r="P34" s="2">
        <v>41296</v>
      </c>
      <c r="Q34" s="2">
        <v>41164</v>
      </c>
      <c r="R34" s="2">
        <v>40930</v>
      </c>
      <c r="S34" s="2">
        <v>41035</v>
      </c>
      <c r="T34" s="2">
        <v>41716</v>
      </c>
      <c r="U34" s="2">
        <v>43040</v>
      </c>
      <c r="V34" s="2">
        <v>43180</v>
      </c>
      <c r="W34" s="2">
        <v>42977</v>
      </c>
      <c r="X34" s="2">
        <v>42114</v>
      </c>
      <c r="Y34" s="2">
        <v>43208</v>
      </c>
      <c r="Z34" s="2">
        <v>43580</v>
      </c>
      <c r="AA34" s="2">
        <v>45125</v>
      </c>
      <c r="AB34" s="2">
        <v>45303</v>
      </c>
      <c r="AC34" s="2">
        <v>46627</v>
      </c>
      <c r="AD34" s="2">
        <v>47057</v>
      </c>
      <c r="AE34" s="2">
        <v>47232</v>
      </c>
      <c r="AF34" s="2">
        <v>47798</v>
      </c>
      <c r="AG34" s="2">
        <v>46839</v>
      </c>
      <c r="AH34" s="2">
        <v>44865</v>
      </c>
      <c r="AI34" s="2">
        <v>43571</v>
      </c>
      <c r="AJ34" s="2">
        <v>43385</v>
      </c>
      <c r="AK34" s="2">
        <v>44344</v>
      </c>
      <c r="AL34" s="2">
        <v>44081</v>
      </c>
      <c r="AM34" s="2">
        <v>43997</v>
      </c>
      <c r="AN34" s="2">
        <v>43882</v>
      </c>
      <c r="AO34" s="2">
        <v>45091</v>
      </c>
      <c r="AP34" s="2">
        <v>44690</v>
      </c>
      <c r="AQ34" s="2">
        <v>43388</v>
      </c>
      <c r="AR34" s="2">
        <v>43633</v>
      </c>
      <c r="AS34" s="2">
        <v>43971</v>
      </c>
      <c r="AT34" s="2">
        <v>44336</v>
      </c>
      <c r="AU34" s="2">
        <v>45091</v>
      </c>
      <c r="AV34" s="2">
        <v>44907</v>
      </c>
      <c r="AW34" s="2">
        <v>45297</v>
      </c>
      <c r="AX34" s="2">
        <v>45310</v>
      </c>
      <c r="AY34" s="2">
        <v>45359</v>
      </c>
      <c r="AZ34" s="2">
        <v>44767</v>
      </c>
      <c r="BA34" s="2">
        <v>44462</v>
      </c>
      <c r="BB34" s="2">
        <v>43768</v>
      </c>
      <c r="BC34" s="2">
        <v>43330</v>
      </c>
      <c r="BD34" s="2">
        <v>42521</v>
      </c>
      <c r="BE34" s="2">
        <v>41872</v>
      </c>
      <c r="BF34" s="2">
        <v>41436</v>
      </c>
      <c r="BG34" s="2">
        <v>41803</v>
      </c>
      <c r="BH34" s="2">
        <v>42190</v>
      </c>
      <c r="BI34" s="2">
        <v>42523</v>
      </c>
      <c r="BJ34" s="2">
        <v>42813</v>
      </c>
      <c r="BK34" s="2">
        <v>43147</v>
      </c>
      <c r="BL34" s="2">
        <v>43415</v>
      </c>
      <c r="BM34" s="2">
        <v>43722</v>
      </c>
      <c r="BN34" s="2">
        <v>44093</v>
      </c>
      <c r="BO34" s="2">
        <v>44458</v>
      </c>
      <c r="BP34" s="2">
        <v>44889</v>
      </c>
      <c r="BQ34" s="2">
        <v>45348</v>
      </c>
      <c r="BR34" s="2">
        <v>45856</v>
      </c>
      <c r="BS34" s="2">
        <v>46459</v>
      </c>
      <c r="BT34" s="2">
        <v>46428</v>
      </c>
      <c r="BU34" s="2">
        <v>46422</v>
      </c>
      <c r="BV34" s="2">
        <v>46427</v>
      </c>
      <c r="BW34" s="2">
        <v>46451</v>
      </c>
      <c r="BX34" s="2">
        <v>46408</v>
      </c>
      <c r="BY34" s="2">
        <v>46391</v>
      </c>
      <c r="BZ34" s="2">
        <v>46347</v>
      </c>
      <c r="CA34" s="2">
        <v>46275</v>
      </c>
      <c r="CB34" s="2">
        <v>46141</v>
      </c>
      <c r="CC34" s="2">
        <v>46031</v>
      </c>
      <c r="CD34" s="2">
        <v>45864</v>
      </c>
    </row>
    <row r="35" spans="1:82" x14ac:dyDescent="0.25">
      <c r="A35" s="2" t="str">
        <f>"30 jaar"</f>
        <v>30 jaar</v>
      </c>
      <c r="B35" s="2">
        <v>50029</v>
      </c>
      <c r="C35" s="2">
        <v>50536</v>
      </c>
      <c r="D35" s="2">
        <v>49410</v>
      </c>
      <c r="E35" s="2">
        <v>50803</v>
      </c>
      <c r="F35" s="2">
        <v>51335</v>
      </c>
      <c r="G35" s="2">
        <v>49472</v>
      </c>
      <c r="H35" s="2">
        <v>47841</v>
      </c>
      <c r="I35" s="2">
        <v>46282</v>
      </c>
      <c r="J35" s="2">
        <v>45715</v>
      </c>
      <c r="K35" s="2">
        <v>46115</v>
      </c>
      <c r="L35" s="2">
        <v>45860</v>
      </c>
      <c r="M35" s="2">
        <v>47014</v>
      </c>
      <c r="N35" s="2">
        <v>46284</v>
      </c>
      <c r="O35" s="2">
        <v>44866</v>
      </c>
      <c r="P35" s="2">
        <v>43106</v>
      </c>
      <c r="Q35" s="2">
        <v>41664</v>
      </c>
      <c r="R35" s="2">
        <v>41604</v>
      </c>
      <c r="S35" s="2">
        <v>41417</v>
      </c>
      <c r="T35" s="2">
        <v>41529</v>
      </c>
      <c r="U35" s="2">
        <v>42270</v>
      </c>
      <c r="V35" s="2">
        <v>43644</v>
      </c>
      <c r="W35" s="2">
        <v>43622</v>
      </c>
      <c r="X35" s="2">
        <v>43379</v>
      </c>
      <c r="Y35" s="2">
        <v>42435</v>
      </c>
      <c r="Z35" s="2">
        <v>43564</v>
      </c>
      <c r="AA35" s="2">
        <v>44030</v>
      </c>
      <c r="AB35" s="2">
        <v>45457</v>
      </c>
      <c r="AC35" s="2">
        <v>45591</v>
      </c>
      <c r="AD35" s="2">
        <v>47029</v>
      </c>
      <c r="AE35" s="2">
        <v>47479</v>
      </c>
      <c r="AF35" s="2">
        <v>47670</v>
      </c>
      <c r="AG35" s="2">
        <v>48213</v>
      </c>
      <c r="AH35" s="2">
        <v>47222</v>
      </c>
      <c r="AI35" s="2">
        <v>45213</v>
      </c>
      <c r="AJ35" s="2">
        <v>43897</v>
      </c>
      <c r="AK35" s="2">
        <v>43711</v>
      </c>
      <c r="AL35" s="2">
        <v>44653</v>
      </c>
      <c r="AM35" s="2">
        <v>44390</v>
      </c>
      <c r="AN35" s="2">
        <v>44314</v>
      </c>
      <c r="AO35" s="2">
        <v>44206</v>
      </c>
      <c r="AP35" s="2">
        <v>45418</v>
      </c>
      <c r="AQ35" s="2">
        <v>45025</v>
      </c>
      <c r="AR35" s="2">
        <v>43714</v>
      </c>
      <c r="AS35" s="2">
        <v>43974</v>
      </c>
      <c r="AT35" s="2">
        <v>44324</v>
      </c>
      <c r="AU35" s="2">
        <v>44694</v>
      </c>
      <c r="AV35" s="2">
        <v>45453</v>
      </c>
      <c r="AW35" s="2">
        <v>45273</v>
      </c>
      <c r="AX35" s="2">
        <v>45672</v>
      </c>
      <c r="AY35" s="2">
        <v>45679</v>
      </c>
      <c r="AZ35" s="2">
        <v>45736</v>
      </c>
      <c r="BA35" s="2">
        <v>45125</v>
      </c>
      <c r="BB35" s="2">
        <v>44823</v>
      </c>
      <c r="BC35" s="2">
        <v>44133</v>
      </c>
      <c r="BD35" s="2">
        <v>43694</v>
      </c>
      <c r="BE35" s="2">
        <v>42885</v>
      </c>
      <c r="BF35" s="2">
        <v>42231</v>
      </c>
      <c r="BG35" s="2">
        <v>41789</v>
      </c>
      <c r="BH35" s="2">
        <v>42158</v>
      </c>
      <c r="BI35" s="2">
        <v>42541</v>
      </c>
      <c r="BJ35" s="2">
        <v>42875</v>
      </c>
      <c r="BK35" s="2">
        <v>43166</v>
      </c>
      <c r="BL35" s="2">
        <v>43514</v>
      </c>
      <c r="BM35" s="2">
        <v>43787</v>
      </c>
      <c r="BN35" s="2">
        <v>44099</v>
      </c>
      <c r="BO35" s="2">
        <v>44463</v>
      </c>
      <c r="BP35" s="2">
        <v>44838</v>
      </c>
      <c r="BQ35" s="2">
        <v>45269</v>
      </c>
      <c r="BR35" s="2">
        <v>45728</v>
      </c>
      <c r="BS35" s="2">
        <v>46232</v>
      </c>
      <c r="BT35" s="2">
        <v>46840</v>
      </c>
      <c r="BU35" s="2">
        <v>46814</v>
      </c>
      <c r="BV35" s="2">
        <v>46805</v>
      </c>
      <c r="BW35" s="2">
        <v>46813</v>
      </c>
      <c r="BX35" s="2">
        <v>46838</v>
      </c>
      <c r="BY35" s="2">
        <v>46797</v>
      </c>
      <c r="BZ35" s="2">
        <v>46781</v>
      </c>
      <c r="CA35" s="2">
        <v>46739</v>
      </c>
      <c r="CB35" s="2">
        <v>46662</v>
      </c>
      <c r="CC35" s="2">
        <v>46529</v>
      </c>
      <c r="CD35" s="2">
        <v>46426</v>
      </c>
    </row>
    <row r="36" spans="1:82" x14ac:dyDescent="0.25">
      <c r="A36" s="2" t="str">
        <f>"31 jaar"</f>
        <v>31 jaar</v>
      </c>
      <c r="B36" s="2">
        <v>51190</v>
      </c>
      <c r="C36" s="2">
        <v>50352</v>
      </c>
      <c r="D36" s="2">
        <v>50825</v>
      </c>
      <c r="E36" s="2">
        <v>49694</v>
      </c>
      <c r="F36" s="2">
        <v>50967</v>
      </c>
      <c r="G36" s="2">
        <v>51308</v>
      </c>
      <c r="H36" s="2">
        <v>49529</v>
      </c>
      <c r="I36" s="2">
        <v>48057</v>
      </c>
      <c r="J36" s="2">
        <v>46480</v>
      </c>
      <c r="K36" s="2">
        <v>45846</v>
      </c>
      <c r="L36" s="2">
        <v>46283</v>
      </c>
      <c r="M36" s="2">
        <v>46233</v>
      </c>
      <c r="N36" s="2">
        <v>47370</v>
      </c>
      <c r="O36" s="2">
        <v>46761</v>
      </c>
      <c r="P36" s="2">
        <v>45294</v>
      </c>
      <c r="Q36" s="2">
        <v>43632</v>
      </c>
      <c r="R36" s="2">
        <v>42237</v>
      </c>
      <c r="S36" s="2">
        <v>42157</v>
      </c>
      <c r="T36" s="2">
        <v>41962</v>
      </c>
      <c r="U36" s="2">
        <v>42040</v>
      </c>
      <c r="V36" s="2">
        <v>42883</v>
      </c>
      <c r="W36" s="2">
        <v>44129</v>
      </c>
      <c r="X36" s="2">
        <v>44130</v>
      </c>
      <c r="Y36" s="2">
        <v>43773</v>
      </c>
      <c r="Z36" s="2">
        <v>42783</v>
      </c>
      <c r="AA36" s="2">
        <v>43862</v>
      </c>
      <c r="AB36" s="2">
        <v>44322</v>
      </c>
      <c r="AC36" s="2">
        <v>45791</v>
      </c>
      <c r="AD36" s="2">
        <v>45925</v>
      </c>
      <c r="AE36" s="2">
        <v>47385</v>
      </c>
      <c r="AF36" s="2">
        <v>47835</v>
      </c>
      <c r="AG36" s="2">
        <v>48001</v>
      </c>
      <c r="AH36" s="2">
        <v>48528</v>
      </c>
      <c r="AI36" s="2">
        <v>47509</v>
      </c>
      <c r="AJ36" s="2">
        <v>45499</v>
      </c>
      <c r="AK36" s="2">
        <v>44163</v>
      </c>
      <c r="AL36" s="2">
        <v>43965</v>
      </c>
      <c r="AM36" s="2">
        <v>44910</v>
      </c>
      <c r="AN36" s="2">
        <v>44645</v>
      </c>
      <c r="AO36" s="2">
        <v>44589</v>
      </c>
      <c r="AP36" s="2">
        <v>44478</v>
      </c>
      <c r="AQ36" s="2">
        <v>45704</v>
      </c>
      <c r="AR36" s="2">
        <v>45320</v>
      </c>
      <c r="AS36" s="2">
        <v>44011</v>
      </c>
      <c r="AT36" s="2">
        <v>44284</v>
      </c>
      <c r="AU36" s="2">
        <v>44638</v>
      </c>
      <c r="AV36" s="2">
        <v>45010</v>
      </c>
      <c r="AW36" s="2">
        <v>45756</v>
      </c>
      <c r="AX36" s="2">
        <v>45588</v>
      </c>
      <c r="AY36" s="2">
        <v>45984</v>
      </c>
      <c r="AZ36" s="2">
        <v>45983</v>
      </c>
      <c r="BA36" s="2">
        <v>46048</v>
      </c>
      <c r="BB36" s="2">
        <v>45436</v>
      </c>
      <c r="BC36" s="2">
        <v>45141</v>
      </c>
      <c r="BD36" s="2">
        <v>44445</v>
      </c>
      <c r="BE36" s="2">
        <v>44017</v>
      </c>
      <c r="BF36" s="2">
        <v>43205</v>
      </c>
      <c r="BG36" s="2">
        <v>42551</v>
      </c>
      <c r="BH36" s="2">
        <v>42113</v>
      </c>
      <c r="BI36" s="2">
        <v>42476</v>
      </c>
      <c r="BJ36" s="2">
        <v>42863</v>
      </c>
      <c r="BK36" s="2">
        <v>43199</v>
      </c>
      <c r="BL36" s="2">
        <v>43491</v>
      </c>
      <c r="BM36" s="2">
        <v>43834</v>
      </c>
      <c r="BN36" s="2">
        <v>44106</v>
      </c>
      <c r="BO36" s="2">
        <v>44420</v>
      </c>
      <c r="BP36" s="2">
        <v>44781</v>
      </c>
      <c r="BQ36" s="2">
        <v>45163</v>
      </c>
      <c r="BR36" s="2">
        <v>45593</v>
      </c>
      <c r="BS36" s="2">
        <v>46045</v>
      </c>
      <c r="BT36" s="2">
        <v>46557</v>
      </c>
      <c r="BU36" s="2">
        <v>47169</v>
      </c>
      <c r="BV36" s="2">
        <v>47147</v>
      </c>
      <c r="BW36" s="2">
        <v>47137</v>
      </c>
      <c r="BX36" s="2">
        <v>47146</v>
      </c>
      <c r="BY36" s="2">
        <v>47172</v>
      </c>
      <c r="BZ36" s="2">
        <v>47134</v>
      </c>
      <c r="CA36" s="2">
        <v>47119</v>
      </c>
      <c r="CB36" s="2">
        <v>47081</v>
      </c>
      <c r="CC36" s="2">
        <v>47000</v>
      </c>
      <c r="CD36" s="2">
        <v>46874</v>
      </c>
    </row>
    <row r="37" spans="1:82" x14ac:dyDescent="0.25">
      <c r="A37" s="2" t="str">
        <f>"32 jaar"</f>
        <v>32 jaar</v>
      </c>
      <c r="B37" s="2">
        <v>50494</v>
      </c>
      <c r="C37" s="2">
        <v>51467</v>
      </c>
      <c r="D37" s="2">
        <v>50712</v>
      </c>
      <c r="E37" s="2">
        <v>51120</v>
      </c>
      <c r="F37" s="2">
        <v>49890</v>
      </c>
      <c r="G37" s="2">
        <v>50917</v>
      </c>
      <c r="H37" s="2">
        <v>51458</v>
      </c>
      <c r="I37" s="2">
        <v>49676</v>
      </c>
      <c r="J37" s="2">
        <v>48233</v>
      </c>
      <c r="K37" s="2">
        <v>46653</v>
      </c>
      <c r="L37" s="2">
        <v>45978</v>
      </c>
      <c r="M37" s="2">
        <v>46604</v>
      </c>
      <c r="N37" s="2">
        <v>46573</v>
      </c>
      <c r="O37" s="2">
        <v>47768</v>
      </c>
      <c r="P37" s="2">
        <v>47201</v>
      </c>
      <c r="Q37" s="2">
        <v>45820</v>
      </c>
      <c r="R37" s="2">
        <v>44066</v>
      </c>
      <c r="S37" s="2">
        <v>42758</v>
      </c>
      <c r="T37" s="2">
        <v>42597</v>
      </c>
      <c r="U37" s="2">
        <v>42435</v>
      </c>
      <c r="V37" s="2">
        <v>42752</v>
      </c>
      <c r="W37" s="2">
        <v>43337</v>
      </c>
      <c r="X37" s="2">
        <v>44633</v>
      </c>
      <c r="Y37" s="2">
        <v>44511</v>
      </c>
      <c r="Z37" s="2">
        <v>44003</v>
      </c>
      <c r="AA37" s="2">
        <v>43105</v>
      </c>
      <c r="AB37" s="2">
        <v>44177</v>
      </c>
      <c r="AC37" s="2">
        <v>44585</v>
      </c>
      <c r="AD37" s="2">
        <v>46116</v>
      </c>
      <c r="AE37" s="2">
        <v>46245</v>
      </c>
      <c r="AF37" s="2">
        <v>47702</v>
      </c>
      <c r="AG37" s="2">
        <v>48136</v>
      </c>
      <c r="AH37" s="2">
        <v>48289</v>
      </c>
      <c r="AI37" s="2">
        <v>48805</v>
      </c>
      <c r="AJ37" s="2">
        <v>47775</v>
      </c>
      <c r="AK37" s="2">
        <v>45739</v>
      </c>
      <c r="AL37" s="2">
        <v>44381</v>
      </c>
      <c r="AM37" s="2">
        <v>44186</v>
      </c>
      <c r="AN37" s="2">
        <v>45139</v>
      </c>
      <c r="AO37" s="2">
        <v>44880</v>
      </c>
      <c r="AP37" s="2">
        <v>44829</v>
      </c>
      <c r="AQ37" s="2">
        <v>44737</v>
      </c>
      <c r="AR37" s="2">
        <v>45964</v>
      </c>
      <c r="AS37" s="2">
        <v>45587</v>
      </c>
      <c r="AT37" s="2">
        <v>44282</v>
      </c>
      <c r="AU37" s="2">
        <v>44563</v>
      </c>
      <c r="AV37" s="2">
        <v>44924</v>
      </c>
      <c r="AW37" s="2">
        <v>45307</v>
      </c>
      <c r="AX37" s="2">
        <v>46049</v>
      </c>
      <c r="AY37" s="2">
        <v>45889</v>
      </c>
      <c r="AZ37" s="2">
        <v>46281</v>
      </c>
      <c r="BA37" s="2">
        <v>46283</v>
      </c>
      <c r="BB37" s="2">
        <v>46347</v>
      </c>
      <c r="BC37" s="2">
        <v>45728</v>
      </c>
      <c r="BD37" s="2">
        <v>45429</v>
      </c>
      <c r="BE37" s="2">
        <v>44737</v>
      </c>
      <c r="BF37" s="2">
        <v>44303</v>
      </c>
      <c r="BG37" s="2">
        <v>43492</v>
      </c>
      <c r="BH37" s="2">
        <v>42830</v>
      </c>
      <c r="BI37" s="2">
        <v>42388</v>
      </c>
      <c r="BJ37" s="2">
        <v>42746</v>
      </c>
      <c r="BK37" s="2">
        <v>43140</v>
      </c>
      <c r="BL37" s="2">
        <v>43485</v>
      </c>
      <c r="BM37" s="2">
        <v>43783</v>
      </c>
      <c r="BN37" s="2">
        <v>44124</v>
      </c>
      <c r="BO37" s="2">
        <v>44403</v>
      </c>
      <c r="BP37" s="2">
        <v>44719</v>
      </c>
      <c r="BQ37" s="2">
        <v>45079</v>
      </c>
      <c r="BR37" s="2">
        <v>45460</v>
      </c>
      <c r="BS37" s="2">
        <v>45895</v>
      </c>
      <c r="BT37" s="2">
        <v>46344</v>
      </c>
      <c r="BU37" s="2">
        <v>46854</v>
      </c>
      <c r="BV37" s="2">
        <v>47480</v>
      </c>
      <c r="BW37" s="2">
        <v>47456</v>
      </c>
      <c r="BX37" s="2">
        <v>47447</v>
      </c>
      <c r="BY37" s="2">
        <v>47458</v>
      </c>
      <c r="BZ37" s="2">
        <v>47484</v>
      </c>
      <c r="CA37" s="2">
        <v>47447</v>
      </c>
      <c r="CB37" s="2">
        <v>47432</v>
      </c>
      <c r="CC37" s="2">
        <v>47397</v>
      </c>
      <c r="CD37" s="2">
        <v>47319</v>
      </c>
    </row>
    <row r="38" spans="1:82" x14ac:dyDescent="0.25">
      <c r="A38" s="2" t="str">
        <f>"33 jaar"</f>
        <v>33 jaar</v>
      </c>
      <c r="B38" s="2">
        <v>49983</v>
      </c>
      <c r="C38" s="2">
        <v>50729</v>
      </c>
      <c r="D38" s="2">
        <v>51726</v>
      </c>
      <c r="E38" s="2">
        <v>50975</v>
      </c>
      <c r="F38" s="2">
        <v>51243</v>
      </c>
      <c r="G38" s="2">
        <v>49843</v>
      </c>
      <c r="H38" s="2">
        <v>51073</v>
      </c>
      <c r="I38" s="2">
        <v>51597</v>
      </c>
      <c r="J38" s="2">
        <v>49874</v>
      </c>
      <c r="K38" s="2">
        <v>48334</v>
      </c>
      <c r="L38" s="2">
        <v>46818</v>
      </c>
      <c r="M38" s="2">
        <v>46267</v>
      </c>
      <c r="N38" s="2">
        <v>46875</v>
      </c>
      <c r="O38" s="2">
        <v>46934</v>
      </c>
      <c r="P38" s="2">
        <v>48162</v>
      </c>
      <c r="Q38" s="2">
        <v>47625</v>
      </c>
      <c r="R38" s="2">
        <v>46363</v>
      </c>
      <c r="S38" s="2">
        <v>44524</v>
      </c>
      <c r="T38" s="2">
        <v>43217</v>
      </c>
      <c r="U38" s="2">
        <v>43136</v>
      </c>
      <c r="V38" s="2">
        <v>43044</v>
      </c>
      <c r="W38" s="2">
        <v>43218</v>
      </c>
      <c r="X38" s="2">
        <v>43739</v>
      </c>
      <c r="Y38" s="2">
        <v>45032</v>
      </c>
      <c r="Z38" s="2">
        <v>44807</v>
      </c>
      <c r="AA38" s="2">
        <v>44403</v>
      </c>
      <c r="AB38" s="2">
        <v>43446</v>
      </c>
      <c r="AC38" s="2">
        <v>44585</v>
      </c>
      <c r="AD38" s="2">
        <v>44994</v>
      </c>
      <c r="AE38" s="2">
        <v>46529</v>
      </c>
      <c r="AF38" s="2">
        <v>46657</v>
      </c>
      <c r="AG38" s="2">
        <v>48092</v>
      </c>
      <c r="AH38" s="2">
        <v>48513</v>
      </c>
      <c r="AI38" s="2">
        <v>48664</v>
      </c>
      <c r="AJ38" s="2">
        <v>49168</v>
      </c>
      <c r="AK38" s="2">
        <v>48136</v>
      </c>
      <c r="AL38" s="2">
        <v>46080</v>
      </c>
      <c r="AM38" s="2">
        <v>44718</v>
      </c>
      <c r="AN38" s="2">
        <v>44529</v>
      </c>
      <c r="AO38" s="2">
        <v>45481</v>
      </c>
      <c r="AP38" s="2">
        <v>45232</v>
      </c>
      <c r="AQ38" s="2">
        <v>45187</v>
      </c>
      <c r="AR38" s="2">
        <v>45102</v>
      </c>
      <c r="AS38" s="2">
        <v>46335</v>
      </c>
      <c r="AT38" s="2">
        <v>45970</v>
      </c>
      <c r="AU38" s="2">
        <v>44672</v>
      </c>
      <c r="AV38" s="2">
        <v>44954</v>
      </c>
      <c r="AW38" s="2">
        <v>45321</v>
      </c>
      <c r="AX38" s="2">
        <v>45706</v>
      </c>
      <c r="AY38" s="2">
        <v>46450</v>
      </c>
      <c r="AZ38" s="2">
        <v>46297</v>
      </c>
      <c r="BA38" s="2">
        <v>46688</v>
      </c>
      <c r="BB38" s="2">
        <v>46695</v>
      </c>
      <c r="BC38" s="2">
        <v>46764</v>
      </c>
      <c r="BD38" s="2">
        <v>46132</v>
      </c>
      <c r="BE38" s="2">
        <v>45838</v>
      </c>
      <c r="BF38" s="2">
        <v>45146</v>
      </c>
      <c r="BG38" s="2">
        <v>44714</v>
      </c>
      <c r="BH38" s="2">
        <v>43893</v>
      </c>
      <c r="BI38" s="2">
        <v>43237</v>
      </c>
      <c r="BJ38" s="2">
        <v>42792</v>
      </c>
      <c r="BK38" s="2">
        <v>43146</v>
      </c>
      <c r="BL38" s="2">
        <v>43537</v>
      </c>
      <c r="BM38" s="2">
        <v>43885</v>
      </c>
      <c r="BN38" s="2">
        <v>44185</v>
      </c>
      <c r="BO38" s="2">
        <v>44526</v>
      </c>
      <c r="BP38" s="2">
        <v>44800</v>
      </c>
      <c r="BQ38" s="2">
        <v>45116</v>
      </c>
      <c r="BR38" s="2">
        <v>45481</v>
      </c>
      <c r="BS38" s="2">
        <v>45865</v>
      </c>
      <c r="BT38" s="2">
        <v>46305</v>
      </c>
      <c r="BU38" s="2">
        <v>46756</v>
      </c>
      <c r="BV38" s="2">
        <v>47259</v>
      </c>
      <c r="BW38" s="2">
        <v>47894</v>
      </c>
      <c r="BX38" s="2">
        <v>47873</v>
      </c>
      <c r="BY38" s="2">
        <v>47862</v>
      </c>
      <c r="BZ38" s="2">
        <v>47875</v>
      </c>
      <c r="CA38" s="2">
        <v>47898</v>
      </c>
      <c r="CB38" s="2">
        <v>47862</v>
      </c>
      <c r="CC38" s="2">
        <v>47856</v>
      </c>
      <c r="CD38" s="2">
        <v>47823</v>
      </c>
    </row>
    <row r="39" spans="1:82" x14ac:dyDescent="0.25">
      <c r="A39" s="2" t="str">
        <f>"34 jaar"</f>
        <v>34 jaar</v>
      </c>
      <c r="B39" s="2">
        <v>49541</v>
      </c>
      <c r="C39" s="2">
        <v>50123</v>
      </c>
      <c r="D39" s="2">
        <v>50952</v>
      </c>
      <c r="E39" s="2">
        <v>51891</v>
      </c>
      <c r="F39" s="2">
        <v>51089</v>
      </c>
      <c r="G39" s="2">
        <v>51228</v>
      </c>
      <c r="H39" s="2">
        <v>49901</v>
      </c>
      <c r="I39" s="2">
        <v>51176</v>
      </c>
      <c r="J39" s="2">
        <v>51707</v>
      </c>
      <c r="K39" s="2">
        <v>50097</v>
      </c>
      <c r="L39" s="2">
        <v>48455</v>
      </c>
      <c r="M39" s="2">
        <v>47143</v>
      </c>
      <c r="N39" s="2">
        <v>46519</v>
      </c>
      <c r="O39" s="2">
        <v>47250</v>
      </c>
      <c r="P39" s="2">
        <v>47313</v>
      </c>
      <c r="Q39" s="2">
        <v>48594</v>
      </c>
      <c r="R39" s="2">
        <v>48160</v>
      </c>
      <c r="S39" s="2">
        <v>46798</v>
      </c>
      <c r="T39" s="2">
        <v>45001</v>
      </c>
      <c r="U39" s="2">
        <v>43693</v>
      </c>
      <c r="V39" s="2">
        <v>43724</v>
      </c>
      <c r="W39" s="2">
        <v>43421</v>
      </c>
      <c r="X39" s="2">
        <v>43611</v>
      </c>
      <c r="Y39" s="2">
        <v>44037</v>
      </c>
      <c r="Z39" s="2">
        <v>45331</v>
      </c>
      <c r="AA39" s="2">
        <v>45171</v>
      </c>
      <c r="AB39" s="2">
        <v>44798</v>
      </c>
      <c r="AC39" s="2">
        <v>43770</v>
      </c>
      <c r="AD39" s="2">
        <v>44964</v>
      </c>
      <c r="AE39" s="2">
        <v>45376</v>
      </c>
      <c r="AF39" s="2">
        <v>46926</v>
      </c>
      <c r="AG39" s="2">
        <v>47032</v>
      </c>
      <c r="AH39" s="2">
        <v>48438</v>
      </c>
      <c r="AI39" s="2">
        <v>48852</v>
      </c>
      <c r="AJ39" s="2">
        <v>48991</v>
      </c>
      <c r="AK39" s="2">
        <v>49491</v>
      </c>
      <c r="AL39" s="2">
        <v>48446</v>
      </c>
      <c r="AM39" s="2">
        <v>46379</v>
      </c>
      <c r="AN39" s="2">
        <v>45021</v>
      </c>
      <c r="AO39" s="2">
        <v>44839</v>
      </c>
      <c r="AP39" s="2">
        <v>45797</v>
      </c>
      <c r="AQ39" s="2">
        <v>45556</v>
      </c>
      <c r="AR39" s="2">
        <v>45512</v>
      </c>
      <c r="AS39" s="2">
        <v>45436</v>
      </c>
      <c r="AT39" s="2">
        <v>46682</v>
      </c>
      <c r="AU39" s="2">
        <v>46326</v>
      </c>
      <c r="AV39" s="2">
        <v>45023</v>
      </c>
      <c r="AW39" s="2">
        <v>45313</v>
      </c>
      <c r="AX39" s="2">
        <v>45680</v>
      </c>
      <c r="AY39" s="2">
        <v>46070</v>
      </c>
      <c r="AZ39" s="2">
        <v>46818</v>
      </c>
      <c r="BA39" s="2">
        <v>46669</v>
      </c>
      <c r="BB39" s="2">
        <v>47065</v>
      </c>
      <c r="BC39" s="2">
        <v>47070</v>
      </c>
      <c r="BD39" s="2">
        <v>47143</v>
      </c>
      <c r="BE39" s="2">
        <v>46506</v>
      </c>
      <c r="BF39" s="2">
        <v>46214</v>
      </c>
      <c r="BG39" s="2">
        <v>45514</v>
      </c>
      <c r="BH39" s="2">
        <v>45083</v>
      </c>
      <c r="BI39" s="2">
        <v>44260</v>
      </c>
      <c r="BJ39" s="2">
        <v>43599</v>
      </c>
      <c r="BK39" s="2">
        <v>43154</v>
      </c>
      <c r="BL39" s="2">
        <v>43503</v>
      </c>
      <c r="BM39" s="2">
        <v>43895</v>
      </c>
      <c r="BN39" s="2">
        <v>44247</v>
      </c>
      <c r="BO39" s="2">
        <v>44556</v>
      </c>
      <c r="BP39" s="2">
        <v>44896</v>
      </c>
      <c r="BQ39" s="2">
        <v>45171</v>
      </c>
      <c r="BR39" s="2">
        <v>45491</v>
      </c>
      <c r="BS39" s="2">
        <v>45854</v>
      </c>
      <c r="BT39" s="2">
        <v>46245</v>
      </c>
      <c r="BU39" s="2">
        <v>46689</v>
      </c>
      <c r="BV39" s="2">
        <v>47141</v>
      </c>
      <c r="BW39" s="2">
        <v>47646</v>
      </c>
      <c r="BX39" s="2">
        <v>48278</v>
      </c>
      <c r="BY39" s="2">
        <v>48258</v>
      </c>
      <c r="BZ39" s="2">
        <v>48245</v>
      </c>
      <c r="CA39" s="2">
        <v>48257</v>
      </c>
      <c r="CB39" s="2">
        <v>48284</v>
      </c>
      <c r="CC39" s="2">
        <v>48251</v>
      </c>
      <c r="CD39" s="2">
        <v>48244</v>
      </c>
    </row>
    <row r="40" spans="1:82" x14ac:dyDescent="0.25">
      <c r="A40" s="2" t="str">
        <f>"35 jaar"</f>
        <v>35 jaar</v>
      </c>
      <c r="B40" s="2">
        <v>49382</v>
      </c>
      <c r="C40" s="2">
        <v>49730</v>
      </c>
      <c r="D40" s="2">
        <v>50265</v>
      </c>
      <c r="E40" s="2">
        <v>51037</v>
      </c>
      <c r="F40" s="2">
        <v>51956</v>
      </c>
      <c r="G40" s="2">
        <v>50852</v>
      </c>
      <c r="H40" s="2">
        <v>51382</v>
      </c>
      <c r="I40" s="2">
        <v>50050</v>
      </c>
      <c r="J40" s="2">
        <v>51241</v>
      </c>
      <c r="K40" s="2">
        <v>51816</v>
      </c>
      <c r="L40" s="2">
        <v>50203</v>
      </c>
      <c r="M40" s="2">
        <v>48796</v>
      </c>
      <c r="N40" s="2">
        <v>47360</v>
      </c>
      <c r="O40" s="2">
        <v>46859</v>
      </c>
      <c r="P40" s="2">
        <v>47524</v>
      </c>
      <c r="Q40" s="2">
        <v>47689</v>
      </c>
      <c r="R40" s="2">
        <v>49009</v>
      </c>
      <c r="S40" s="2">
        <v>48598</v>
      </c>
      <c r="T40" s="2">
        <v>47147</v>
      </c>
      <c r="U40" s="2">
        <v>45486</v>
      </c>
      <c r="V40" s="2">
        <v>44315</v>
      </c>
      <c r="W40" s="2">
        <v>44147</v>
      </c>
      <c r="X40" s="2">
        <v>43796</v>
      </c>
      <c r="Y40" s="2">
        <v>43875</v>
      </c>
      <c r="Z40" s="2">
        <v>44375</v>
      </c>
      <c r="AA40" s="2">
        <v>45654</v>
      </c>
      <c r="AB40" s="2">
        <v>45524</v>
      </c>
      <c r="AC40" s="2">
        <v>45168</v>
      </c>
      <c r="AD40" s="2">
        <v>44146</v>
      </c>
      <c r="AE40" s="2">
        <v>45337</v>
      </c>
      <c r="AF40" s="2">
        <v>45746</v>
      </c>
      <c r="AG40" s="2">
        <v>47286</v>
      </c>
      <c r="AH40" s="2">
        <v>47362</v>
      </c>
      <c r="AI40" s="2">
        <v>48751</v>
      </c>
      <c r="AJ40" s="2">
        <v>49158</v>
      </c>
      <c r="AK40" s="2">
        <v>49285</v>
      </c>
      <c r="AL40" s="2">
        <v>49780</v>
      </c>
      <c r="AM40" s="2">
        <v>48729</v>
      </c>
      <c r="AN40" s="2">
        <v>46669</v>
      </c>
      <c r="AO40" s="2">
        <v>45316</v>
      </c>
      <c r="AP40" s="2">
        <v>45129</v>
      </c>
      <c r="AQ40" s="2">
        <v>46098</v>
      </c>
      <c r="AR40" s="2">
        <v>45875</v>
      </c>
      <c r="AS40" s="2">
        <v>45834</v>
      </c>
      <c r="AT40" s="2">
        <v>45764</v>
      </c>
      <c r="AU40" s="2">
        <v>47024</v>
      </c>
      <c r="AV40" s="2">
        <v>46668</v>
      </c>
      <c r="AW40" s="2">
        <v>45362</v>
      </c>
      <c r="AX40" s="2">
        <v>45650</v>
      </c>
      <c r="AY40" s="2">
        <v>46026</v>
      </c>
      <c r="AZ40" s="2">
        <v>46418</v>
      </c>
      <c r="BA40" s="2">
        <v>47167</v>
      </c>
      <c r="BB40" s="2">
        <v>47023</v>
      </c>
      <c r="BC40" s="2">
        <v>47422</v>
      </c>
      <c r="BD40" s="2">
        <v>47423</v>
      </c>
      <c r="BE40" s="2">
        <v>47505</v>
      </c>
      <c r="BF40" s="2">
        <v>46866</v>
      </c>
      <c r="BG40" s="2">
        <v>46569</v>
      </c>
      <c r="BH40" s="2">
        <v>45866</v>
      </c>
      <c r="BI40" s="2">
        <v>45438</v>
      </c>
      <c r="BJ40" s="2">
        <v>44608</v>
      </c>
      <c r="BK40" s="2">
        <v>43946</v>
      </c>
      <c r="BL40" s="2">
        <v>43498</v>
      </c>
      <c r="BM40" s="2">
        <v>43847</v>
      </c>
      <c r="BN40" s="2">
        <v>44243</v>
      </c>
      <c r="BO40" s="2">
        <v>44595</v>
      </c>
      <c r="BP40" s="2">
        <v>44904</v>
      </c>
      <c r="BQ40" s="2">
        <v>45252</v>
      </c>
      <c r="BR40" s="2">
        <v>45530</v>
      </c>
      <c r="BS40" s="2">
        <v>45847</v>
      </c>
      <c r="BT40" s="2">
        <v>46213</v>
      </c>
      <c r="BU40" s="2">
        <v>46603</v>
      </c>
      <c r="BV40" s="2">
        <v>47047</v>
      </c>
      <c r="BW40" s="2">
        <v>47506</v>
      </c>
      <c r="BX40" s="2">
        <v>48014</v>
      </c>
      <c r="BY40" s="2">
        <v>48654</v>
      </c>
      <c r="BZ40" s="2">
        <v>48629</v>
      </c>
      <c r="CA40" s="2">
        <v>48616</v>
      </c>
      <c r="CB40" s="2">
        <v>48630</v>
      </c>
      <c r="CC40" s="2">
        <v>48657</v>
      </c>
      <c r="CD40" s="2">
        <v>48624</v>
      </c>
    </row>
    <row r="41" spans="1:82" x14ac:dyDescent="0.25">
      <c r="A41" s="2" t="str">
        <f>"36 jaar"</f>
        <v>36 jaar</v>
      </c>
      <c r="B41" s="2">
        <v>49034</v>
      </c>
      <c r="C41" s="2">
        <v>49518</v>
      </c>
      <c r="D41" s="2">
        <v>49888</v>
      </c>
      <c r="E41" s="2">
        <v>50450</v>
      </c>
      <c r="F41" s="2">
        <v>51117</v>
      </c>
      <c r="G41" s="2">
        <v>51826</v>
      </c>
      <c r="H41" s="2">
        <v>50925</v>
      </c>
      <c r="I41" s="2">
        <v>51441</v>
      </c>
      <c r="J41" s="2">
        <v>50099</v>
      </c>
      <c r="K41" s="2">
        <v>51336</v>
      </c>
      <c r="L41" s="2">
        <v>51934</v>
      </c>
      <c r="M41" s="2">
        <v>50460</v>
      </c>
      <c r="N41" s="2">
        <v>49017</v>
      </c>
      <c r="O41" s="2">
        <v>47560</v>
      </c>
      <c r="P41" s="2">
        <v>47157</v>
      </c>
      <c r="Q41" s="2">
        <v>47886</v>
      </c>
      <c r="R41" s="2">
        <v>48239</v>
      </c>
      <c r="S41" s="2">
        <v>49339</v>
      </c>
      <c r="T41" s="2">
        <v>48913</v>
      </c>
      <c r="U41" s="2">
        <v>47593</v>
      </c>
      <c r="V41" s="2">
        <v>45952</v>
      </c>
      <c r="W41" s="2">
        <v>44688</v>
      </c>
      <c r="X41" s="2">
        <v>44437</v>
      </c>
      <c r="Y41" s="2">
        <v>44075</v>
      </c>
      <c r="Z41" s="2">
        <v>44111</v>
      </c>
      <c r="AA41" s="2">
        <v>44757</v>
      </c>
      <c r="AB41" s="2">
        <v>45993</v>
      </c>
      <c r="AC41" s="2">
        <v>45829</v>
      </c>
      <c r="AD41" s="2">
        <v>45467</v>
      </c>
      <c r="AE41" s="2">
        <v>44462</v>
      </c>
      <c r="AF41" s="2">
        <v>45643</v>
      </c>
      <c r="AG41" s="2">
        <v>46021</v>
      </c>
      <c r="AH41" s="2">
        <v>47532</v>
      </c>
      <c r="AI41" s="2">
        <v>47593</v>
      </c>
      <c r="AJ41" s="2">
        <v>48977</v>
      </c>
      <c r="AK41" s="2">
        <v>49369</v>
      </c>
      <c r="AL41" s="2">
        <v>49478</v>
      </c>
      <c r="AM41" s="2">
        <v>49984</v>
      </c>
      <c r="AN41" s="2">
        <v>48935</v>
      </c>
      <c r="AO41" s="2">
        <v>46875</v>
      </c>
      <c r="AP41" s="2">
        <v>45530</v>
      </c>
      <c r="AQ41" s="2">
        <v>45349</v>
      </c>
      <c r="AR41" s="2">
        <v>46332</v>
      </c>
      <c r="AS41" s="2">
        <v>46114</v>
      </c>
      <c r="AT41" s="2">
        <v>46083</v>
      </c>
      <c r="AU41" s="2">
        <v>46017</v>
      </c>
      <c r="AV41" s="2">
        <v>47277</v>
      </c>
      <c r="AW41" s="2">
        <v>46925</v>
      </c>
      <c r="AX41" s="2">
        <v>45619</v>
      </c>
      <c r="AY41" s="2">
        <v>45909</v>
      </c>
      <c r="AZ41" s="2">
        <v>46291</v>
      </c>
      <c r="BA41" s="2">
        <v>46682</v>
      </c>
      <c r="BB41" s="2">
        <v>47427</v>
      </c>
      <c r="BC41" s="2">
        <v>47290</v>
      </c>
      <c r="BD41" s="2">
        <v>47691</v>
      </c>
      <c r="BE41" s="2">
        <v>47688</v>
      </c>
      <c r="BF41" s="2">
        <v>47774</v>
      </c>
      <c r="BG41" s="2">
        <v>47131</v>
      </c>
      <c r="BH41" s="2">
        <v>46833</v>
      </c>
      <c r="BI41" s="2">
        <v>46136</v>
      </c>
      <c r="BJ41" s="2">
        <v>45704</v>
      </c>
      <c r="BK41" s="2">
        <v>44876</v>
      </c>
      <c r="BL41" s="2">
        <v>44217</v>
      </c>
      <c r="BM41" s="2">
        <v>43761</v>
      </c>
      <c r="BN41" s="2">
        <v>44112</v>
      </c>
      <c r="BO41" s="2">
        <v>44511</v>
      </c>
      <c r="BP41" s="2">
        <v>44860</v>
      </c>
      <c r="BQ41" s="2">
        <v>45170</v>
      </c>
      <c r="BR41" s="2">
        <v>45520</v>
      </c>
      <c r="BS41" s="2">
        <v>45802</v>
      </c>
      <c r="BT41" s="2">
        <v>46120</v>
      </c>
      <c r="BU41" s="2">
        <v>46487</v>
      </c>
      <c r="BV41" s="2">
        <v>46880</v>
      </c>
      <c r="BW41" s="2">
        <v>47331</v>
      </c>
      <c r="BX41" s="2">
        <v>47788</v>
      </c>
      <c r="BY41" s="2">
        <v>48299</v>
      </c>
      <c r="BZ41" s="2">
        <v>48944</v>
      </c>
      <c r="CA41" s="2">
        <v>48923</v>
      </c>
      <c r="CB41" s="2">
        <v>48913</v>
      </c>
      <c r="CC41" s="2">
        <v>48923</v>
      </c>
      <c r="CD41" s="2">
        <v>48949</v>
      </c>
    </row>
    <row r="42" spans="1:82" x14ac:dyDescent="0.25">
      <c r="A42" s="2" t="str">
        <f>"37 jaar"</f>
        <v>37 jaar</v>
      </c>
      <c r="B42" s="2">
        <v>48580</v>
      </c>
      <c r="C42" s="2">
        <v>49089</v>
      </c>
      <c r="D42" s="2">
        <v>49666</v>
      </c>
      <c r="E42" s="2">
        <v>50007</v>
      </c>
      <c r="F42" s="2">
        <v>50441</v>
      </c>
      <c r="G42" s="2">
        <v>51040</v>
      </c>
      <c r="H42" s="2">
        <v>51833</v>
      </c>
      <c r="I42" s="2">
        <v>51009</v>
      </c>
      <c r="J42" s="2">
        <v>51456</v>
      </c>
      <c r="K42" s="2">
        <v>50105</v>
      </c>
      <c r="L42" s="2">
        <v>51369</v>
      </c>
      <c r="M42" s="2">
        <v>52140</v>
      </c>
      <c r="N42" s="2">
        <v>50567</v>
      </c>
      <c r="O42" s="2">
        <v>49219</v>
      </c>
      <c r="P42" s="2">
        <v>47792</v>
      </c>
      <c r="Q42" s="2">
        <v>47459</v>
      </c>
      <c r="R42" s="2">
        <v>48188</v>
      </c>
      <c r="S42" s="2">
        <v>48586</v>
      </c>
      <c r="T42" s="2">
        <v>49641</v>
      </c>
      <c r="U42" s="2">
        <v>49295</v>
      </c>
      <c r="V42" s="2">
        <v>48111</v>
      </c>
      <c r="W42" s="2">
        <v>46319</v>
      </c>
      <c r="X42" s="2">
        <v>44946</v>
      </c>
      <c r="Y42" s="2">
        <v>44683</v>
      </c>
      <c r="Z42" s="2">
        <v>44335</v>
      </c>
      <c r="AA42" s="2">
        <v>44311</v>
      </c>
      <c r="AB42" s="2">
        <v>45037</v>
      </c>
      <c r="AC42" s="2">
        <v>46293</v>
      </c>
      <c r="AD42" s="2">
        <v>46107</v>
      </c>
      <c r="AE42" s="2">
        <v>45732</v>
      </c>
      <c r="AF42" s="2">
        <v>44737</v>
      </c>
      <c r="AG42" s="2">
        <v>45895</v>
      </c>
      <c r="AH42" s="2">
        <v>46250</v>
      </c>
      <c r="AI42" s="2">
        <v>47738</v>
      </c>
      <c r="AJ42" s="2">
        <v>47784</v>
      </c>
      <c r="AK42" s="2">
        <v>49165</v>
      </c>
      <c r="AL42" s="2">
        <v>49547</v>
      </c>
      <c r="AM42" s="2">
        <v>49669</v>
      </c>
      <c r="AN42" s="2">
        <v>50182</v>
      </c>
      <c r="AO42" s="2">
        <v>49136</v>
      </c>
      <c r="AP42" s="2">
        <v>47069</v>
      </c>
      <c r="AQ42" s="2">
        <v>45731</v>
      </c>
      <c r="AR42" s="2">
        <v>45555</v>
      </c>
      <c r="AS42" s="2">
        <v>46552</v>
      </c>
      <c r="AT42" s="2">
        <v>46334</v>
      </c>
      <c r="AU42" s="2">
        <v>46306</v>
      </c>
      <c r="AV42" s="2">
        <v>46248</v>
      </c>
      <c r="AW42" s="2">
        <v>47506</v>
      </c>
      <c r="AX42" s="2">
        <v>47164</v>
      </c>
      <c r="AY42" s="2">
        <v>45848</v>
      </c>
      <c r="AZ42" s="2">
        <v>46147</v>
      </c>
      <c r="BA42" s="2">
        <v>46532</v>
      </c>
      <c r="BB42" s="2">
        <v>46927</v>
      </c>
      <c r="BC42" s="2">
        <v>47671</v>
      </c>
      <c r="BD42" s="2">
        <v>47537</v>
      </c>
      <c r="BE42" s="2">
        <v>47942</v>
      </c>
      <c r="BF42" s="2">
        <v>47932</v>
      </c>
      <c r="BG42" s="2">
        <v>48026</v>
      </c>
      <c r="BH42" s="2">
        <v>47386</v>
      </c>
      <c r="BI42" s="2">
        <v>47086</v>
      </c>
      <c r="BJ42" s="2">
        <v>46382</v>
      </c>
      <c r="BK42" s="2">
        <v>45952</v>
      </c>
      <c r="BL42" s="2">
        <v>45128</v>
      </c>
      <c r="BM42" s="2">
        <v>44465</v>
      </c>
      <c r="BN42" s="2">
        <v>44013</v>
      </c>
      <c r="BO42" s="2">
        <v>44356</v>
      </c>
      <c r="BP42" s="2">
        <v>44758</v>
      </c>
      <c r="BQ42" s="2">
        <v>45105</v>
      </c>
      <c r="BR42" s="2">
        <v>45414</v>
      </c>
      <c r="BS42" s="2">
        <v>45761</v>
      </c>
      <c r="BT42" s="2">
        <v>46046</v>
      </c>
      <c r="BU42" s="2">
        <v>46363</v>
      </c>
      <c r="BV42" s="2">
        <v>46730</v>
      </c>
      <c r="BW42" s="2">
        <v>47125</v>
      </c>
      <c r="BX42" s="2">
        <v>47578</v>
      </c>
      <c r="BY42" s="2">
        <v>48041</v>
      </c>
      <c r="BZ42" s="2">
        <v>48556</v>
      </c>
      <c r="CA42" s="2">
        <v>49206</v>
      </c>
      <c r="CB42" s="2">
        <v>49183</v>
      </c>
      <c r="CC42" s="2">
        <v>49178</v>
      </c>
      <c r="CD42" s="2">
        <v>49191</v>
      </c>
    </row>
    <row r="43" spans="1:82" x14ac:dyDescent="0.25">
      <c r="A43" s="2" t="str">
        <f>"38 jaar"</f>
        <v>38 jaar</v>
      </c>
      <c r="B43" s="2">
        <v>48214</v>
      </c>
      <c r="C43" s="2">
        <v>48645</v>
      </c>
      <c r="D43" s="2">
        <v>49273</v>
      </c>
      <c r="E43" s="2">
        <v>49701</v>
      </c>
      <c r="F43" s="2">
        <v>50025</v>
      </c>
      <c r="G43" s="2">
        <v>50390</v>
      </c>
      <c r="H43" s="2">
        <v>51066</v>
      </c>
      <c r="I43" s="2">
        <v>51857</v>
      </c>
      <c r="J43" s="2">
        <v>51081</v>
      </c>
      <c r="K43" s="2">
        <v>51489</v>
      </c>
      <c r="L43" s="2">
        <v>50148</v>
      </c>
      <c r="M43" s="2">
        <v>51503</v>
      </c>
      <c r="N43" s="2">
        <v>52207</v>
      </c>
      <c r="O43" s="2">
        <v>50723</v>
      </c>
      <c r="P43" s="2">
        <v>49436</v>
      </c>
      <c r="Q43" s="2">
        <v>48119</v>
      </c>
      <c r="R43" s="2">
        <v>47740</v>
      </c>
      <c r="S43" s="2">
        <v>48543</v>
      </c>
      <c r="T43" s="2">
        <v>48855</v>
      </c>
      <c r="U43" s="2">
        <v>49956</v>
      </c>
      <c r="V43" s="2">
        <v>49677</v>
      </c>
      <c r="W43" s="2">
        <v>48454</v>
      </c>
      <c r="X43" s="2">
        <v>46612</v>
      </c>
      <c r="Y43" s="2">
        <v>45187</v>
      </c>
      <c r="Z43" s="2">
        <v>44911</v>
      </c>
      <c r="AA43" s="2">
        <v>44657</v>
      </c>
      <c r="AB43" s="2">
        <v>44546</v>
      </c>
      <c r="AC43" s="2">
        <v>45276</v>
      </c>
      <c r="AD43" s="2">
        <v>46585</v>
      </c>
      <c r="AE43" s="2">
        <v>46415</v>
      </c>
      <c r="AF43" s="2">
        <v>46026</v>
      </c>
      <c r="AG43" s="2">
        <v>45020</v>
      </c>
      <c r="AH43" s="2">
        <v>46151</v>
      </c>
      <c r="AI43" s="2">
        <v>46478</v>
      </c>
      <c r="AJ43" s="2">
        <v>47955</v>
      </c>
      <c r="AK43" s="2">
        <v>47988</v>
      </c>
      <c r="AL43" s="2">
        <v>49368</v>
      </c>
      <c r="AM43" s="2">
        <v>49759</v>
      </c>
      <c r="AN43" s="2">
        <v>49883</v>
      </c>
      <c r="AO43" s="2">
        <v>50399</v>
      </c>
      <c r="AP43" s="2">
        <v>49369</v>
      </c>
      <c r="AQ43" s="2">
        <v>47291</v>
      </c>
      <c r="AR43" s="2">
        <v>45956</v>
      </c>
      <c r="AS43" s="2">
        <v>45790</v>
      </c>
      <c r="AT43" s="2">
        <v>46787</v>
      </c>
      <c r="AU43" s="2">
        <v>46576</v>
      </c>
      <c r="AV43" s="2">
        <v>46552</v>
      </c>
      <c r="AW43" s="2">
        <v>46498</v>
      </c>
      <c r="AX43" s="2">
        <v>47751</v>
      </c>
      <c r="AY43" s="2">
        <v>47421</v>
      </c>
      <c r="AZ43" s="2">
        <v>46099</v>
      </c>
      <c r="BA43" s="2">
        <v>46401</v>
      </c>
      <c r="BB43" s="2">
        <v>46796</v>
      </c>
      <c r="BC43" s="2">
        <v>47199</v>
      </c>
      <c r="BD43" s="2">
        <v>47936</v>
      </c>
      <c r="BE43" s="2">
        <v>47809</v>
      </c>
      <c r="BF43" s="2">
        <v>48216</v>
      </c>
      <c r="BG43" s="2">
        <v>48209</v>
      </c>
      <c r="BH43" s="2">
        <v>48306</v>
      </c>
      <c r="BI43" s="2">
        <v>47658</v>
      </c>
      <c r="BJ43" s="2">
        <v>47359</v>
      </c>
      <c r="BK43" s="2">
        <v>46658</v>
      </c>
      <c r="BL43" s="2">
        <v>46224</v>
      </c>
      <c r="BM43" s="2">
        <v>45394</v>
      </c>
      <c r="BN43" s="2">
        <v>44733</v>
      </c>
      <c r="BO43" s="2">
        <v>44276</v>
      </c>
      <c r="BP43" s="2">
        <v>44620</v>
      </c>
      <c r="BQ43" s="2">
        <v>45026</v>
      </c>
      <c r="BR43" s="2">
        <v>45377</v>
      </c>
      <c r="BS43" s="2">
        <v>45688</v>
      </c>
      <c r="BT43" s="2">
        <v>46040</v>
      </c>
      <c r="BU43" s="2">
        <v>46329</v>
      </c>
      <c r="BV43" s="2">
        <v>46644</v>
      </c>
      <c r="BW43" s="2">
        <v>47013</v>
      </c>
      <c r="BX43" s="2">
        <v>47414</v>
      </c>
      <c r="BY43" s="2">
        <v>47865</v>
      </c>
      <c r="BZ43" s="2">
        <v>48324</v>
      </c>
      <c r="CA43" s="2">
        <v>48845</v>
      </c>
      <c r="CB43" s="2">
        <v>49502</v>
      </c>
      <c r="CC43" s="2">
        <v>49481</v>
      </c>
      <c r="CD43" s="2">
        <v>49473</v>
      </c>
    </row>
    <row r="44" spans="1:82" x14ac:dyDescent="0.25">
      <c r="A44" s="2" t="str">
        <f>"39 jaar"</f>
        <v>39 jaar</v>
      </c>
      <c r="B44" s="2">
        <v>47054</v>
      </c>
      <c r="C44" s="2">
        <v>48223</v>
      </c>
      <c r="D44" s="2">
        <v>48720</v>
      </c>
      <c r="E44" s="2">
        <v>49242</v>
      </c>
      <c r="F44" s="2">
        <v>49670</v>
      </c>
      <c r="G44" s="2">
        <v>49926</v>
      </c>
      <c r="H44" s="2">
        <v>50310</v>
      </c>
      <c r="I44" s="2">
        <v>51002</v>
      </c>
      <c r="J44" s="2">
        <v>51866</v>
      </c>
      <c r="K44" s="2">
        <v>51066</v>
      </c>
      <c r="L44" s="2">
        <v>51481</v>
      </c>
      <c r="M44" s="2">
        <v>50310</v>
      </c>
      <c r="N44" s="2">
        <v>51570</v>
      </c>
      <c r="O44" s="2">
        <v>52332</v>
      </c>
      <c r="P44" s="2">
        <v>50931</v>
      </c>
      <c r="Q44" s="2">
        <v>49627</v>
      </c>
      <c r="R44" s="2">
        <v>48422</v>
      </c>
      <c r="S44" s="2">
        <v>48014</v>
      </c>
      <c r="T44" s="2">
        <v>48776</v>
      </c>
      <c r="U44" s="2">
        <v>49214</v>
      </c>
      <c r="V44" s="2">
        <v>50396</v>
      </c>
      <c r="W44" s="2">
        <v>49948</v>
      </c>
      <c r="X44" s="2">
        <v>48642</v>
      </c>
      <c r="Y44" s="2">
        <v>46774</v>
      </c>
      <c r="Z44" s="2">
        <v>45387</v>
      </c>
      <c r="AA44" s="2">
        <v>45121</v>
      </c>
      <c r="AB44" s="2">
        <v>44856</v>
      </c>
      <c r="AC44" s="2">
        <v>44735</v>
      </c>
      <c r="AD44" s="2">
        <v>45449</v>
      </c>
      <c r="AE44" s="2">
        <v>46758</v>
      </c>
      <c r="AF44" s="2">
        <v>46602</v>
      </c>
      <c r="AG44" s="2">
        <v>46186</v>
      </c>
      <c r="AH44" s="2">
        <v>45157</v>
      </c>
      <c r="AI44" s="2">
        <v>46281</v>
      </c>
      <c r="AJ44" s="2">
        <v>46581</v>
      </c>
      <c r="AK44" s="2">
        <v>48059</v>
      </c>
      <c r="AL44" s="2">
        <v>48076</v>
      </c>
      <c r="AM44" s="2">
        <v>49452</v>
      </c>
      <c r="AN44" s="2">
        <v>49852</v>
      </c>
      <c r="AO44" s="2">
        <v>49969</v>
      </c>
      <c r="AP44" s="2">
        <v>50499</v>
      </c>
      <c r="AQ44" s="2">
        <v>49484</v>
      </c>
      <c r="AR44" s="2">
        <v>47417</v>
      </c>
      <c r="AS44" s="2">
        <v>46081</v>
      </c>
      <c r="AT44" s="2">
        <v>45920</v>
      </c>
      <c r="AU44" s="2">
        <v>46924</v>
      </c>
      <c r="AV44" s="2">
        <v>46715</v>
      </c>
      <c r="AW44" s="2">
        <v>46688</v>
      </c>
      <c r="AX44" s="2">
        <v>46636</v>
      </c>
      <c r="AY44" s="2">
        <v>47892</v>
      </c>
      <c r="AZ44" s="2">
        <v>47566</v>
      </c>
      <c r="BA44" s="2">
        <v>46239</v>
      </c>
      <c r="BB44" s="2">
        <v>46548</v>
      </c>
      <c r="BC44" s="2">
        <v>46939</v>
      </c>
      <c r="BD44" s="2">
        <v>47354</v>
      </c>
      <c r="BE44" s="2">
        <v>48095</v>
      </c>
      <c r="BF44" s="2">
        <v>47968</v>
      </c>
      <c r="BG44" s="2">
        <v>48375</v>
      </c>
      <c r="BH44" s="2">
        <v>48364</v>
      </c>
      <c r="BI44" s="2">
        <v>48463</v>
      </c>
      <c r="BJ44" s="2">
        <v>47818</v>
      </c>
      <c r="BK44" s="2">
        <v>47513</v>
      </c>
      <c r="BL44" s="2">
        <v>46812</v>
      </c>
      <c r="BM44" s="2">
        <v>46382</v>
      </c>
      <c r="BN44" s="2">
        <v>45547</v>
      </c>
      <c r="BO44" s="2">
        <v>44885</v>
      </c>
      <c r="BP44" s="2">
        <v>44427</v>
      </c>
      <c r="BQ44" s="2">
        <v>44770</v>
      </c>
      <c r="BR44" s="2">
        <v>45177</v>
      </c>
      <c r="BS44" s="2">
        <v>45528</v>
      </c>
      <c r="BT44" s="2">
        <v>45834</v>
      </c>
      <c r="BU44" s="2">
        <v>46192</v>
      </c>
      <c r="BV44" s="2">
        <v>46485</v>
      </c>
      <c r="BW44" s="2">
        <v>46803</v>
      </c>
      <c r="BX44" s="2">
        <v>47168</v>
      </c>
      <c r="BY44" s="2">
        <v>47571</v>
      </c>
      <c r="BZ44" s="2">
        <v>48022</v>
      </c>
      <c r="CA44" s="2">
        <v>48487</v>
      </c>
      <c r="CB44" s="2">
        <v>49011</v>
      </c>
      <c r="CC44" s="2">
        <v>49674</v>
      </c>
      <c r="CD44" s="2">
        <v>49655</v>
      </c>
    </row>
    <row r="45" spans="1:82" x14ac:dyDescent="0.25">
      <c r="A45" s="2" t="str">
        <f>"40 jaar"</f>
        <v>40 jaar</v>
      </c>
      <c r="B45" s="2">
        <v>48398</v>
      </c>
      <c r="C45" s="2">
        <v>47031</v>
      </c>
      <c r="D45" s="2">
        <v>48324</v>
      </c>
      <c r="E45" s="2">
        <v>48799</v>
      </c>
      <c r="F45" s="2">
        <v>49214</v>
      </c>
      <c r="G45" s="2">
        <v>49569</v>
      </c>
      <c r="H45" s="2">
        <v>49889</v>
      </c>
      <c r="I45" s="2">
        <v>50279</v>
      </c>
      <c r="J45" s="2">
        <v>50932</v>
      </c>
      <c r="K45" s="2">
        <v>51857</v>
      </c>
      <c r="L45" s="2">
        <v>51068</v>
      </c>
      <c r="M45" s="2">
        <v>51570</v>
      </c>
      <c r="N45" s="2">
        <v>50342</v>
      </c>
      <c r="O45" s="2">
        <v>51618</v>
      </c>
      <c r="P45" s="2">
        <v>52418</v>
      </c>
      <c r="Q45" s="2">
        <v>51128</v>
      </c>
      <c r="R45" s="2">
        <v>49882</v>
      </c>
      <c r="S45" s="2">
        <v>48690</v>
      </c>
      <c r="T45" s="2">
        <v>48199</v>
      </c>
      <c r="U45" s="2">
        <v>49040</v>
      </c>
      <c r="V45" s="2">
        <v>49626</v>
      </c>
      <c r="W45" s="2">
        <v>50643</v>
      </c>
      <c r="X45" s="2">
        <v>50191</v>
      </c>
      <c r="Y45" s="2">
        <v>48806</v>
      </c>
      <c r="Z45" s="2">
        <v>46950</v>
      </c>
      <c r="AA45" s="2">
        <v>45638</v>
      </c>
      <c r="AB45" s="2">
        <v>45314</v>
      </c>
      <c r="AC45" s="2">
        <v>45084</v>
      </c>
      <c r="AD45" s="2">
        <v>44973</v>
      </c>
      <c r="AE45" s="2">
        <v>45678</v>
      </c>
      <c r="AF45" s="2">
        <v>46994</v>
      </c>
      <c r="AG45" s="2">
        <v>46822</v>
      </c>
      <c r="AH45" s="2">
        <v>46388</v>
      </c>
      <c r="AI45" s="2">
        <v>45356</v>
      </c>
      <c r="AJ45" s="2">
        <v>46449</v>
      </c>
      <c r="AK45" s="2">
        <v>46726</v>
      </c>
      <c r="AL45" s="2">
        <v>48211</v>
      </c>
      <c r="AM45" s="2">
        <v>48228</v>
      </c>
      <c r="AN45" s="2">
        <v>49606</v>
      </c>
      <c r="AO45" s="2">
        <v>50007</v>
      </c>
      <c r="AP45" s="2">
        <v>50129</v>
      </c>
      <c r="AQ45" s="2">
        <v>50676</v>
      </c>
      <c r="AR45" s="2">
        <v>49666</v>
      </c>
      <c r="AS45" s="2">
        <v>47593</v>
      </c>
      <c r="AT45" s="2">
        <v>46267</v>
      </c>
      <c r="AU45" s="2">
        <v>46107</v>
      </c>
      <c r="AV45" s="2">
        <v>47125</v>
      </c>
      <c r="AW45" s="2">
        <v>46909</v>
      </c>
      <c r="AX45" s="2">
        <v>46883</v>
      </c>
      <c r="AY45" s="2">
        <v>46834</v>
      </c>
      <c r="AZ45" s="2">
        <v>48095</v>
      </c>
      <c r="BA45" s="2">
        <v>47764</v>
      </c>
      <c r="BB45" s="2">
        <v>46440</v>
      </c>
      <c r="BC45" s="2">
        <v>46748</v>
      </c>
      <c r="BD45" s="2">
        <v>47140</v>
      </c>
      <c r="BE45" s="2">
        <v>47568</v>
      </c>
      <c r="BF45" s="2">
        <v>48310</v>
      </c>
      <c r="BG45" s="2">
        <v>48186</v>
      </c>
      <c r="BH45" s="2">
        <v>48595</v>
      </c>
      <c r="BI45" s="2">
        <v>48593</v>
      </c>
      <c r="BJ45" s="2">
        <v>48694</v>
      </c>
      <c r="BK45" s="2">
        <v>48048</v>
      </c>
      <c r="BL45" s="2">
        <v>47738</v>
      </c>
      <c r="BM45" s="2">
        <v>47029</v>
      </c>
      <c r="BN45" s="2">
        <v>46601</v>
      </c>
      <c r="BO45" s="2">
        <v>45763</v>
      </c>
      <c r="BP45" s="2">
        <v>45096</v>
      </c>
      <c r="BQ45" s="2">
        <v>44640</v>
      </c>
      <c r="BR45" s="2">
        <v>44985</v>
      </c>
      <c r="BS45" s="2">
        <v>45386</v>
      </c>
      <c r="BT45" s="2">
        <v>45744</v>
      </c>
      <c r="BU45" s="2">
        <v>46051</v>
      </c>
      <c r="BV45" s="2">
        <v>46407</v>
      </c>
      <c r="BW45" s="2">
        <v>46704</v>
      </c>
      <c r="BX45" s="2">
        <v>47023</v>
      </c>
      <c r="BY45" s="2">
        <v>47389</v>
      </c>
      <c r="BZ45" s="2">
        <v>47789</v>
      </c>
      <c r="CA45" s="2">
        <v>48248</v>
      </c>
      <c r="CB45" s="2">
        <v>48716</v>
      </c>
      <c r="CC45" s="2">
        <v>49244</v>
      </c>
      <c r="CD45" s="2">
        <v>49904</v>
      </c>
    </row>
    <row r="46" spans="1:82" x14ac:dyDescent="0.25">
      <c r="A46" s="2" t="str">
        <f>"41 jaar"</f>
        <v>41 jaar</v>
      </c>
      <c r="B46" s="2">
        <v>48104</v>
      </c>
      <c r="C46" s="2">
        <v>48423</v>
      </c>
      <c r="D46" s="2">
        <v>47118</v>
      </c>
      <c r="E46" s="2">
        <v>48275</v>
      </c>
      <c r="F46" s="2">
        <v>48774</v>
      </c>
      <c r="G46" s="2">
        <v>49140</v>
      </c>
      <c r="H46" s="2">
        <v>49502</v>
      </c>
      <c r="I46" s="2">
        <v>49860</v>
      </c>
      <c r="J46" s="2">
        <v>50216</v>
      </c>
      <c r="K46" s="2">
        <v>51007</v>
      </c>
      <c r="L46" s="2">
        <v>51801</v>
      </c>
      <c r="M46" s="2">
        <v>51169</v>
      </c>
      <c r="N46" s="2">
        <v>51602</v>
      </c>
      <c r="O46" s="2">
        <v>50416</v>
      </c>
      <c r="P46" s="2">
        <v>51748</v>
      </c>
      <c r="Q46" s="2">
        <v>52541</v>
      </c>
      <c r="R46" s="2">
        <v>51317</v>
      </c>
      <c r="S46" s="2">
        <v>50076</v>
      </c>
      <c r="T46" s="2">
        <v>48842</v>
      </c>
      <c r="U46" s="2">
        <v>48386</v>
      </c>
      <c r="V46" s="2">
        <v>49300</v>
      </c>
      <c r="W46" s="2">
        <v>49861</v>
      </c>
      <c r="X46" s="2">
        <v>50810</v>
      </c>
      <c r="Y46" s="2">
        <v>50320</v>
      </c>
      <c r="Z46" s="2">
        <v>48958</v>
      </c>
      <c r="AA46" s="2">
        <v>47190</v>
      </c>
      <c r="AB46" s="2">
        <v>45791</v>
      </c>
      <c r="AC46" s="2">
        <v>45501</v>
      </c>
      <c r="AD46" s="2">
        <v>45244</v>
      </c>
      <c r="AE46" s="2">
        <v>45140</v>
      </c>
      <c r="AF46" s="2">
        <v>45840</v>
      </c>
      <c r="AG46" s="2">
        <v>47137</v>
      </c>
      <c r="AH46" s="2">
        <v>46963</v>
      </c>
      <c r="AI46" s="2">
        <v>46505</v>
      </c>
      <c r="AJ46" s="2">
        <v>45471</v>
      </c>
      <c r="AK46" s="2">
        <v>46541</v>
      </c>
      <c r="AL46" s="2">
        <v>46799</v>
      </c>
      <c r="AM46" s="2">
        <v>48281</v>
      </c>
      <c r="AN46" s="2">
        <v>48305</v>
      </c>
      <c r="AO46" s="2">
        <v>49682</v>
      </c>
      <c r="AP46" s="2">
        <v>50091</v>
      </c>
      <c r="AQ46" s="2">
        <v>50219</v>
      </c>
      <c r="AR46" s="2">
        <v>50773</v>
      </c>
      <c r="AS46" s="2">
        <v>49770</v>
      </c>
      <c r="AT46" s="2">
        <v>47712</v>
      </c>
      <c r="AU46" s="2">
        <v>46400</v>
      </c>
      <c r="AV46" s="2">
        <v>46234</v>
      </c>
      <c r="AW46" s="2">
        <v>47259</v>
      </c>
      <c r="AX46" s="2">
        <v>47044</v>
      </c>
      <c r="AY46" s="2">
        <v>47015</v>
      </c>
      <c r="AZ46" s="2">
        <v>46961</v>
      </c>
      <c r="BA46" s="2">
        <v>48224</v>
      </c>
      <c r="BB46" s="2">
        <v>47894</v>
      </c>
      <c r="BC46" s="2">
        <v>46570</v>
      </c>
      <c r="BD46" s="2">
        <v>46881</v>
      </c>
      <c r="BE46" s="2">
        <v>47277</v>
      </c>
      <c r="BF46" s="2">
        <v>47704</v>
      </c>
      <c r="BG46" s="2">
        <v>48451</v>
      </c>
      <c r="BH46" s="2">
        <v>48334</v>
      </c>
      <c r="BI46" s="2">
        <v>48744</v>
      </c>
      <c r="BJ46" s="2">
        <v>48744</v>
      </c>
      <c r="BK46" s="2">
        <v>48846</v>
      </c>
      <c r="BL46" s="2">
        <v>48198</v>
      </c>
      <c r="BM46" s="2">
        <v>47891</v>
      </c>
      <c r="BN46" s="2">
        <v>47171</v>
      </c>
      <c r="BO46" s="2">
        <v>46746</v>
      </c>
      <c r="BP46" s="2">
        <v>45902</v>
      </c>
      <c r="BQ46" s="2">
        <v>45236</v>
      </c>
      <c r="BR46" s="2">
        <v>44790</v>
      </c>
      <c r="BS46" s="2">
        <v>45134</v>
      </c>
      <c r="BT46" s="2">
        <v>45537</v>
      </c>
      <c r="BU46" s="2">
        <v>45892</v>
      </c>
      <c r="BV46" s="2">
        <v>46195</v>
      </c>
      <c r="BW46" s="2">
        <v>46552</v>
      </c>
      <c r="BX46" s="2">
        <v>46851</v>
      </c>
      <c r="BY46" s="2">
        <v>47170</v>
      </c>
      <c r="BZ46" s="2">
        <v>47540</v>
      </c>
      <c r="CA46" s="2">
        <v>47945</v>
      </c>
      <c r="CB46" s="2">
        <v>48405</v>
      </c>
      <c r="CC46" s="2">
        <v>48873</v>
      </c>
      <c r="CD46" s="2">
        <v>49408</v>
      </c>
    </row>
    <row r="47" spans="1:82" x14ac:dyDescent="0.25">
      <c r="A47" s="2" t="str">
        <f>"42 jaar"</f>
        <v>42 jaar</v>
      </c>
      <c r="B47" s="2">
        <v>49586</v>
      </c>
      <c r="C47" s="2">
        <v>48070</v>
      </c>
      <c r="D47" s="2">
        <v>48473</v>
      </c>
      <c r="E47" s="2">
        <v>47109</v>
      </c>
      <c r="F47" s="2">
        <v>48235</v>
      </c>
      <c r="G47" s="2">
        <v>48697</v>
      </c>
      <c r="H47" s="2">
        <v>49057</v>
      </c>
      <c r="I47" s="2">
        <v>49406</v>
      </c>
      <c r="J47" s="2">
        <v>49761</v>
      </c>
      <c r="K47" s="2">
        <v>50149</v>
      </c>
      <c r="L47" s="2">
        <v>50984</v>
      </c>
      <c r="M47" s="2">
        <v>51767</v>
      </c>
      <c r="N47" s="2">
        <v>51220</v>
      </c>
      <c r="O47" s="2">
        <v>51667</v>
      </c>
      <c r="P47" s="2">
        <v>50459</v>
      </c>
      <c r="Q47" s="2">
        <v>51864</v>
      </c>
      <c r="R47" s="2">
        <v>52708</v>
      </c>
      <c r="S47" s="2">
        <v>51477</v>
      </c>
      <c r="T47" s="2">
        <v>50157</v>
      </c>
      <c r="U47" s="2">
        <v>49032</v>
      </c>
      <c r="V47" s="2">
        <v>48685</v>
      </c>
      <c r="W47" s="2">
        <v>49468</v>
      </c>
      <c r="X47" s="2">
        <v>50040</v>
      </c>
      <c r="Y47" s="2">
        <v>50960</v>
      </c>
      <c r="Z47" s="2">
        <v>50375</v>
      </c>
      <c r="AA47" s="2">
        <v>49049</v>
      </c>
      <c r="AB47" s="2">
        <v>47386</v>
      </c>
      <c r="AC47" s="2">
        <v>45916</v>
      </c>
      <c r="AD47" s="2">
        <v>45638</v>
      </c>
      <c r="AE47" s="2">
        <v>45367</v>
      </c>
      <c r="AF47" s="2">
        <v>45272</v>
      </c>
      <c r="AG47" s="2">
        <v>45955</v>
      </c>
      <c r="AH47" s="2">
        <v>47229</v>
      </c>
      <c r="AI47" s="2">
        <v>47043</v>
      </c>
      <c r="AJ47" s="2">
        <v>46576</v>
      </c>
      <c r="AK47" s="2">
        <v>45528</v>
      </c>
      <c r="AL47" s="2">
        <v>46589</v>
      </c>
      <c r="AM47" s="2">
        <v>46847</v>
      </c>
      <c r="AN47" s="2">
        <v>48336</v>
      </c>
      <c r="AO47" s="2">
        <v>48358</v>
      </c>
      <c r="AP47" s="2">
        <v>49741</v>
      </c>
      <c r="AQ47" s="2">
        <v>50153</v>
      </c>
      <c r="AR47" s="2">
        <v>50291</v>
      </c>
      <c r="AS47" s="2">
        <v>50857</v>
      </c>
      <c r="AT47" s="2">
        <v>49857</v>
      </c>
      <c r="AU47" s="2">
        <v>47804</v>
      </c>
      <c r="AV47" s="2">
        <v>46495</v>
      </c>
      <c r="AW47" s="2">
        <v>46323</v>
      </c>
      <c r="AX47" s="2">
        <v>47349</v>
      </c>
      <c r="AY47" s="2">
        <v>47135</v>
      </c>
      <c r="AZ47" s="2">
        <v>47105</v>
      </c>
      <c r="BA47" s="2">
        <v>47064</v>
      </c>
      <c r="BB47" s="2">
        <v>48332</v>
      </c>
      <c r="BC47" s="2">
        <v>48000</v>
      </c>
      <c r="BD47" s="2">
        <v>46677</v>
      </c>
      <c r="BE47" s="2">
        <v>46992</v>
      </c>
      <c r="BF47" s="2">
        <v>47394</v>
      </c>
      <c r="BG47" s="2">
        <v>47820</v>
      </c>
      <c r="BH47" s="2">
        <v>48564</v>
      </c>
      <c r="BI47" s="2">
        <v>48455</v>
      </c>
      <c r="BJ47" s="2">
        <v>48867</v>
      </c>
      <c r="BK47" s="2">
        <v>48864</v>
      </c>
      <c r="BL47" s="2">
        <v>48976</v>
      </c>
      <c r="BM47" s="2">
        <v>48319</v>
      </c>
      <c r="BN47" s="2">
        <v>48008</v>
      </c>
      <c r="BO47" s="2">
        <v>47289</v>
      </c>
      <c r="BP47" s="2">
        <v>46868</v>
      </c>
      <c r="BQ47" s="2">
        <v>46023</v>
      </c>
      <c r="BR47" s="2">
        <v>45355</v>
      </c>
      <c r="BS47" s="2">
        <v>44918</v>
      </c>
      <c r="BT47" s="2">
        <v>45257</v>
      </c>
      <c r="BU47" s="2">
        <v>45662</v>
      </c>
      <c r="BV47" s="2">
        <v>46021</v>
      </c>
      <c r="BW47" s="2">
        <v>46323</v>
      </c>
      <c r="BX47" s="2">
        <v>46677</v>
      </c>
      <c r="BY47" s="2">
        <v>46978</v>
      </c>
      <c r="BZ47" s="2">
        <v>47298</v>
      </c>
      <c r="CA47" s="2">
        <v>47667</v>
      </c>
      <c r="CB47" s="2">
        <v>48073</v>
      </c>
      <c r="CC47" s="2">
        <v>48536</v>
      </c>
      <c r="CD47" s="2">
        <v>48999</v>
      </c>
    </row>
    <row r="48" spans="1:82" x14ac:dyDescent="0.25">
      <c r="A48" s="2" t="str">
        <f>"43 jaar"</f>
        <v>43 jaar</v>
      </c>
      <c r="B48" s="2">
        <v>49232</v>
      </c>
      <c r="C48" s="2">
        <v>49533</v>
      </c>
      <c r="D48" s="2">
        <v>48075</v>
      </c>
      <c r="E48" s="2">
        <v>48398</v>
      </c>
      <c r="F48" s="2">
        <v>47047</v>
      </c>
      <c r="G48" s="2">
        <v>48132</v>
      </c>
      <c r="H48" s="2">
        <v>48592</v>
      </c>
      <c r="I48" s="2">
        <v>48914</v>
      </c>
      <c r="J48" s="2">
        <v>49266</v>
      </c>
      <c r="K48" s="2">
        <v>49720</v>
      </c>
      <c r="L48" s="2">
        <v>50122</v>
      </c>
      <c r="M48" s="2">
        <v>51000</v>
      </c>
      <c r="N48" s="2">
        <v>51730</v>
      </c>
      <c r="O48" s="2">
        <v>51199</v>
      </c>
      <c r="P48" s="2">
        <v>51639</v>
      </c>
      <c r="Q48" s="2">
        <v>50547</v>
      </c>
      <c r="R48" s="2">
        <v>52061</v>
      </c>
      <c r="S48" s="2">
        <v>52874</v>
      </c>
      <c r="T48" s="2">
        <v>51591</v>
      </c>
      <c r="U48" s="2">
        <v>50311</v>
      </c>
      <c r="V48" s="2">
        <v>49325</v>
      </c>
      <c r="W48" s="2">
        <v>48939</v>
      </c>
      <c r="X48" s="2">
        <v>49558</v>
      </c>
      <c r="Y48" s="2">
        <v>50067</v>
      </c>
      <c r="Z48" s="2">
        <v>51037</v>
      </c>
      <c r="AA48" s="2">
        <v>50497</v>
      </c>
      <c r="AB48" s="2">
        <v>49153</v>
      </c>
      <c r="AC48" s="2">
        <v>47494</v>
      </c>
      <c r="AD48" s="2">
        <v>46031</v>
      </c>
      <c r="AE48" s="2">
        <v>45770</v>
      </c>
      <c r="AF48" s="2">
        <v>45488</v>
      </c>
      <c r="AG48" s="2">
        <v>45379</v>
      </c>
      <c r="AH48" s="2">
        <v>46036</v>
      </c>
      <c r="AI48" s="2">
        <v>47296</v>
      </c>
      <c r="AJ48" s="2">
        <v>47093</v>
      </c>
      <c r="AK48" s="2">
        <v>46621</v>
      </c>
      <c r="AL48" s="2">
        <v>45569</v>
      </c>
      <c r="AM48" s="2">
        <v>46617</v>
      </c>
      <c r="AN48" s="2">
        <v>46882</v>
      </c>
      <c r="AO48" s="2">
        <v>48371</v>
      </c>
      <c r="AP48" s="2">
        <v>48378</v>
      </c>
      <c r="AQ48" s="2">
        <v>49779</v>
      </c>
      <c r="AR48" s="2">
        <v>50198</v>
      </c>
      <c r="AS48" s="2">
        <v>50342</v>
      </c>
      <c r="AT48" s="2">
        <v>50919</v>
      </c>
      <c r="AU48" s="2">
        <v>49926</v>
      </c>
      <c r="AV48" s="2">
        <v>47868</v>
      </c>
      <c r="AW48" s="2">
        <v>46570</v>
      </c>
      <c r="AX48" s="2">
        <v>46396</v>
      </c>
      <c r="AY48" s="2">
        <v>47419</v>
      </c>
      <c r="AZ48" s="2">
        <v>47211</v>
      </c>
      <c r="BA48" s="2">
        <v>47183</v>
      </c>
      <c r="BB48" s="2">
        <v>47146</v>
      </c>
      <c r="BC48" s="2">
        <v>48413</v>
      </c>
      <c r="BD48" s="2">
        <v>48081</v>
      </c>
      <c r="BE48" s="2">
        <v>46767</v>
      </c>
      <c r="BF48" s="2">
        <v>47082</v>
      </c>
      <c r="BG48" s="2">
        <v>47477</v>
      </c>
      <c r="BH48" s="2">
        <v>47911</v>
      </c>
      <c r="BI48" s="2">
        <v>48657</v>
      </c>
      <c r="BJ48" s="2">
        <v>48550</v>
      </c>
      <c r="BK48" s="2">
        <v>48961</v>
      </c>
      <c r="BL48" s="2">
        <v>48961</v>
      </c>
      <c r="BM48" s="2">
        <v>49073</v>
      </c>
      <c r="BN48" s="2">
        <v>48412</v>
      </c>
      <c r="BO48" s="2">
        <v>48102</v>
      </c>
      <c r="BP48" s="2">
        <v>47386</v>
      </c>
      <c r="BQ48" s="2">
        <v>46961</v>
      </c>
      <c r="BR48" s="2">
        <v>46121</v>
      </c>
      <c r="BS48" s="2">
        <v>45452</v>
      </c>
      <c r="BT48" s="2">
        <v>45019</v>
      </c>
      <c r="BU48" s="2">
        <v>45359</v>
      </c>
      <c r="BV48" s="2">
        <v>45761</v>
      </c>
      <c r="BW48" s="2">
        <v>46121</v>
      </c>
      <c r="BX48" s="2">
        <v>46425</v>
      </c>
      <c r="BY48" s="2">
        <v>46780</v>
      </c>
      <c r="BZ48" s="2">
        <v>47084</v>
      </c>
      <c r="CA48" s="2">
        <v>47404</v>
      </c>
      <c r="CB48" s="2">
        <v>47772</v>
      </c>
      <c r="CC48" s="2">
        <v>48179</v>
      </c>
      <c r="CD48" s="2">
        <v>48644</v>
      </c>
    </row>
    <row r="49" spans="1:82" x14ac:dyDescent="0.25">
      <c r="A49" s="2" t="str">
        <f>"44 jaar"</f>
        <v>44 jaar</v>
      </c>
      <c r="B49" s="2">
        <v>48399</v>
      </c>
      <c r="C49" s="2">
        <v>49254</v>
      </c>
      <c r="D49" s="2">
        <v>49436</v>
      </c>
      <c r="E49" s="2">
        <v>48004</v>
      </c>
      <c r="F49" s="2">
        <v>48241</v>
      </c>
      <c r="G49" s="2">
        <v>46911</v>
      </c>
      <c r="H49" s="2">
        <v>47973</v>
      </c>
      <c r="I49" s="2">
        <v>48468</v>
      </c>
      <c r="J49" s="2">
        <v>48813</v>
      </c>
      <c r="K49" s="2">
        <v>49130</v>
      </c>
      <c r="L49" s="2">
        <v>49587</v>
      </c>
      <c r="M49" s="2">
        <v>50037</v>
      </c>
      <c r="N49" s="2">
        <v>50939</v>
      </c>
      <c r="O49" s="2">
        <v>51725</v>
      </c>
      <c r="P49" s="2">
        <v>51237</v>
      </c>
      <c r="Q49" s="2">
        <v>51664</v>
      </c>
      <c r="R49" s="2">
        <v>50623</v>
      </c>
      <c r="S49" s="2">
        <v>52120</v>
      </c>
      <c r="T49" s="2">
        <v>52937</v>
      </c>
      <c r="U49" s="2">
        <v>51709</v>
      </c>
      <c r="V49" s="2">
        <v>50442</v>
      </c>
      <c r="W49" s="2">
        <v>49397</v>
      </c>
      <c r="X49" s="2">
        <v>48995</v>
      </c>
      <c r="Y49" s="2">
        <v>49580</v>
      </c>
      <c r="Z49" s="2">
        <v>50155</v>
      </c>
      <c r="AA49" s="2">
        <v>51087</v>
      </c>
      <c r="AB49" s="2">
        <v>50586</v>
      </c>
      <c r="AC49" s="2">
        <v>49258</v>
      </c>
      <c r="AD49" s="2">
        <v>47600</v>
      </c>
      <c r="AE49" s="2">
        <v>46144</v>
      </c>
      <c r="AF49" s="2">
        <v>45907</v>
      </c>
      <c r="AG49" s="2">
        <v>45596</v>
      </c>
      <c r="AH49" s="2">
        <v>45476</v>
      </c>
      <c r="AI49" s="2">
        <v>46119</v>
      </c>
      <c r="AJ49" s="2">
        <v>47373</v>
      </c>
      <c r="AK49" s="2">
        <v>47160</v>
      </c>
      <c r="AL49" s="2">
        <v>46677</v>
      </c>
      <c r="AM49" s="2">
        <v>45631</v>
      </c>
      <c r="AN49" s="2">
        <v>46669</v>
      </c>
      <c r="AO49" s="2">
        <v>46931</v>
      </c>
      <c r="AP49" s="2">
        <v>48430</v>
      </c>
      <c r="AQ49" s="2">
        <v>48442</v>
      </c>
      <c r="AR49" s="2">
        <v>49853</v>
      </c>
      <c r="AS49" s="2">
        <v>50275</v>
      </c>
      <c r="AT49" s="2">
        <v>50421</v>
      </c>
      <c r="AU49" s="2">
        <v>51009</v>
      </c>
      <c r="AV49" s="2">
        <v>50021</v>
      </c>
      <c r="AW49" s="2">
        <v>47956</v>
      </c>
      <c r="AX49" s="2">
        <v>46665</v>
      </c>
      <c r="AY49" s="2">
        <v>46491</v>
      </c>
      <c r="AZ49" s="2">
        <v>47514</v>
      </c>
      <c r="BA49" s="2">
        <v>47309</v>
      </c>
      <c r="BB49" s="2">
        <v>47284</v>
      </c>
      <c r="BC49" s="2">
        <v>47247</v>
      </c>
      <c r="BD49" s="2">
        <v>48514</v>
      </c>
      <c r="BE49" s="2">
        <v>48190</v>
      </c>
      <c r="BF49" s="2">
        <v>46876</v>
      </c>
      <c r="BG49" s="2">
        <v>47191</v>
      </c>
      <c r="BH49" s="2">
        <v>47594</v>
      </c>
      <c r="BI49" s="2">
        <v>48029</v>
      </c>
      <c r="BJ49" s="2">
        <v>48785</v>
      </c>
      <c r="BK49" s="2">
        <v>48679</v>
      </c>
      <c r="BL49" s="2">
        <v>49086</v>
      </c>
      <c r="BM49" s="2">
        <v>49092</v>
      </c>
      <c r="BN49" s="2">
        <v>49212</v>
      </c>
      <c r="BO49" s="2">
        <v>48538</v>
      </c>
      <c r="BP49" s="2">
        <v>48237</v>
      </c>
      <c r="BQ49" s="2">
        <v>47518</v>
      </c>
      <c r="BR49" s="2">
        <v>47093</v>
      </c>
      <c r="BS49" s="2">
        <v>46254</v>
      </c>
      <c r="BT49" s="2">
        <v>45585</v>
      </c>
      <c r="BU49" s="2">
        <v>45145</v>
      </c>
      <c r="BV49" s="2">
        <v>45486</v>
      </c>
      <c r="BW49" s="2">
        <v>45889</v>
      </c>
      <c r="BX49" s="2">
        <v>46251</v>
      </c>
      <c r="BY49" s="2">
        <v>46559</v>
      </c>
      <c r="BZ49" s="2">
        <v>46914</v>
      </c>
      <c r="CA49" s="2">
        <v>47216</v>
      </c>
      <c r="CB49" s="2">
        <v>47540</v>
      </c>
      <c r="CC49" s="2">
        <v>47911</v>
      </c>
      <c r="CD49" s="2">
        <v>48323</v>
      </c>
    </row>
    <row r="50" spans="1:82" x14ac:dyDescent="0.25">
      <c r="A50" s="2" t="str">
        <f>"45 jaar"</f>
        <v>45 jaar</v>
      </c>
      <c r="B50" s="2">
        <v>36820</v>
      </c>
      <c r="C50" s="2">
        <v>48292</v>
      </c>
      <c r="D50" s="2">
        <v>49203</v>
      </c>
      <c r="E50" s="2">
        <v>49343</v>
      </c>
      <c r="F50" s="2">
        <v>47865</v>
      </c>
      <c r="G50" s="2">
        <v>48133</v>
      </c>
      <c r="H50" s="2">
        <v>46708</v>
      </c>
      <c r="I50" s="2">
        <v>47833</v>
      </c>
      <c r="J50" s="2">
        <v>48318</v>
      </c>
      <c r="K50" s="2">
        <v>48738</v>
      </c>
      <c r="L50" s="2">
        <v>49046</v>
      </c>
      <c r="M50" s="2">
        <v>49548</v>
      </c>
      <c r="N50" s="2">
        <v>49928</v>
      </c>
      <c r="O50" s="2">
        <v>50878</v>
      </c>
      <c r="P50" s="2">
        <v>51659</v>
      </c>
      <c r="Q50" s="2">
        <v>51224</v>
      </c>
      <c r="R50" s="2">
        <v>51683</v>
      </c>
      <c r="S50" s="2">
        <v>50618</v>
      </c>
      <c r="T50" s="2">
        <v>52189</v>
      </c>
      <c r="U50" s="2">
        <v>53100</v>
      </c>
      <c r="V50" s="2">
        <v>51898</v>
      </c>
      <c r="W50" s="2">
        <v>50589</v>
      </c>
      <c r="X50" s="2">
        <v>49457</v>
      </c>
      <c r="Y50" s="2">
        <v>49055</v>
      </c>
      <c r="Z50" s="2">
        <v>49639</v>
      </c>
      <c r="AA50" s="2">
        <v>50194</v>
      </c>
      <c r="AB50" s="2">
        <v>51161</v>
      </c>
      <c r="AC50" s="2">
        <v>50625</v>
      </c>
      <c r="AD50" s="2">
        <v>49304</v>
      </c>
      <c r="AE50" s="2">
        <v>47663</v>
      </c>
      <c r="AF50" s="2">
        <v>46204</v>
      </c>
      <c r="AG50" s="2">
        <v>45978</v>
      </c>
      <c r="AH50" s="2">
        <v>45652</v>
      </c>
      <c r="AI50" s="2">
        <v>45524</v>
      </c>
      <c r="AJ50" s="2">
        <v>46149</v>
      </c>
      <c r="AK50" s="2">
        <v>47387</v>
      </c>
      <c r="AL50" s="2">
        <v>47168</v>
      </c>
      <c r="AM50" s="2">
        <v>46693</v>
      </c>
      <c r="AN50" s="2">
        <v>45649</v>
      </c>
      <c r="AO50" s="2">
        <v>46677</v>
      </c>
      <c r="AP50" s="2">
        <v>46937</v>
      </c>
      <c r="AQ50" s="2">
        <v>48445</v>
      </c>
      <c r="AR50" s="2">
        <v>48456</v>
      </c>
      <c r="AS50" s="2">
        <v>49876</v>
      </c>
      <c r="AT50" s="2">
        <v>50306</v>
      </c>
      <c r="AU50" s="2">
        <v>50460</v>
      </c>
      <c r="AV50" s="2">
        <v>51048</v>
      </c>
      <c r="AW50" s="2">
        <v>50065</v>
      </c>
      <c r="AX50" s="2">
        <v>47993</v>
      </c>
      <c r="AY50" s="2">
        <v>46710</v>
      </c>
      <c r="AZ50" s="2">
        <v>46540</v>
      </c>
      <c r="BA50" s="2">
        <v>47563</v>
      </c>
      <c r="BB50" s="2">
        <v>47364</v>
      </c>
      <c r="BC50" s="2">
        <v>47336</v>
      </c>
      <c r="BD50" s="2">
        <v>47298</v>
      </c>
      <c r="BE50" s="2">
        <v>48568</v>
      </c>
      <c r="BF50" s="2">
        <v>48244</v>
      </c>
      <c r="BG50" s="2">
        <v>46929</v>
      </c>
      <c r="BH50" s="2">
        <v>47250</v>
      </c>
      <c r="BI50" s="2">
        <v>47661</v>
      </c>
      <c r="BJ50" s="2">
        <v>48090</v>
      </c>
      <c r="BK50" s="2">
        <v>48850</v>
      </c>
      <c r="BL50" s="2">
        <v>48744</v>
      </c>
      <c r="BM50" s="2">
        <v>49155</v>
      </c>
      <c r="BN50" s="2">
        <v>49168</v>
      </c>
      <c r="BO50" s="2">
        <v>49285</v>
      </c>
      <c r="BP50" s="2">
        <v>48616</v>
      </c>
      <c r="BQ50" s="2">
        <v>48318</v>
      </c>
      <c r="BR50" s="2">
        <v>47598</v>
      </c>
      <c r="BS50" s="2">
        <v>47175</v>
      </c>
      <c r="BT50" s="2">
        <v>46334</v>
      </c>
      <c r="BU50" s="2">
        <v>45662</v>
      </c>
      <c r="BV50" s="2">
        <v>45223</v>
      </c>
      <c r="BW50" s="2">
        <v>45565</v>
      </c>
      <c r="BX50" s="2">
        <v>45971</v>
      </c>
      <c r="BY50" s="2">
        <v>46334</v>
      </c>
      <c r="BZ50" s="2">
        <v>46642</v>
      </c>
      <c r="CA50" s="2">
        <v>46997</v>
      </c>
      <c r="CB50" s="2">
        <v>47298</v>
      </c>
      <c r="CC50" s="2">
        <v>47625</v>
      </c>
      <c r="CD50" s="2">
        <v>47997</v>
      </c>
    </row>
    <row r="51" spans="1:82" x14ac:dyDescent="0.25">
      <c r="A51" s="2" t="str">
        <f>"46 jaar"</f>
        <v>46 jaar</v>
      </c>
      <c r="B51" s="2">
        <v>36701</v>
      </c>
      <c r="C51" s="2">
        <v>36740</v>
      </c>
      <c r="D51" s="2">
        <v>48180</v>
      </c>
      <c r="E51" s="2">
        <v>49072</v>
      </c>
      <c r="F51" s="2">
        <v>49214</v>
      </c>
      <c r="G51" s="2">
        <v>47681</v>
      </c>
      <c r="H51" s="2">
        <v>48016</v>
      </c>
      <c r="I51" s="2">
        <v>46584</v>
      </c>
      <c r="J51" s="2">
        <v>47663</v>
      </c>
      <c r="K51" s="2">
        <v>48157</v>
      </c>
      <c r="L51" s="2">
        <v>48616</v>
      </c>
      <c r="M51" s="2">
        <v>48967</v>
      </c>
      <c r="N51" s="2">
        <v>49450</v>
      </c>
      <c r="O51" s="2">
        <v>49924</v>
      </c>
      <c r="P51" s="2">
        <v>50872</v>
      </c>
      <c r="Q51" s="2">
        <v>51704</v>
      </c>
      <c r="R51" s="2">
        <v>51302</v>
      </c>
      <c r="S51" s="2">
        <v>51681</v>
      </c>
      <c r="T51" s="2">
        <v>50598</v>
      </c>
      <c r="U51" s="2">
        <v>52237</v>
      </c>
      <c r="V51" s="2">
        <v>53233</v>
      </c>
      <c r="W51" s="2">
        <v>51883</v>
      </c>
      <c r="X51" s="2">
        <v>50658</v>
      </c>
      <c r="Y51" s="2">
        <v>49495</v>
      </c>
      <c r="Z51" s="2">
        <v>49020</v>
      </c>
      <c r="AA51" s="2">
        <v>49627</v>
      </c>
      <c r="AB51" s="2">
        <v>50275</v>
      </c>
      <c r="AC51" s="2">
        <v>51166</v>
      </c>
      <c r="AD51" s="2">
        <v>50652</v>
      </c>
      <c r="AE51" s="2">
        <v>49335</v>
      </c>
      <c r="AF51" s="2">
        <v>47697</v>
      </c>
      <c r="AG51" s="2">
        <v>46243</v>
      </c>
      <c r="AH51" s="2">
        <v>46021</v>
      </c>
      <c r="AI51" s="2">
        <v>45666</v>
      </c>
      <c r="AJ51" s="2">
        <v>45542</v>
      </c>
      <c r="AK51" s="2">
        <v>46152</v>
      </c>
      <c r="AL51" s="2">
        <v>47383</v>
      </c>
      <c r="AM51" s="2">
        <v>47168</v>
      </c>
      <c r="AN51" s="2">
        <v>46692</v>
      </c>
      <c r="AO51" s="2">
        <v>45651</v>
      </c>
      <c r="AP51" s="2">
        <v>46683</v>
      </c>
      <c r="AQ51" s="2">
        <v>46955</v>
      </c>
      <c r="AR51" s="2">
        <v>48458</v>
      </c>
      <c r="AS51" s="2">
        <v>48475</v>
      </c>
      <c r="AT51" s="2">
        <v>49900</v>
      </c>
      <c r="AU51" s="2">
        <v>50343</v>
      </c>
      <c r="AV51" s="2">
        <v>50491</v>
      </c>
      <c r="AW51" s="2">
        <v>51086</v>
      </c>
      <c r="AX51" s="2">
        <v>50107</v>
      </c>
      <c r="AY51" s="2">
        <v>48038</v>
      </c>
      <c r="AZ51" s="2">
        <v>46758</v>
      </c>
      <c r="BA51" s="2">
        <v>46583</v>
      </c>
      <c r="BB51" s="2">
        <v>47612</v>
      </c>
      <c r="BC51" s="2">
        <v>47417</v>
      </c>
      <c r="BD51" s="2">
        <v>47388</v>
      </c>
      <c r="BE51" s="2">
        <v>47355</v>
      </c>
      <c r="BF51" s="2">
        <v>48626</v>
      </c>
      <c r="BG51" s="2">
        <v>48306</v>
      </c>
      <c r="BH51" s="2">
        <v>46987</v>
      </c>
      <c r="BI51" s="2">
        <v>47308</v>
      </c>
      <c r="BJ51" s="2">
        <v>47726</v>
      </c>
      <c r="BK51" s="2">
        <v>48152</v>
      </c>
      <c r="BL51" s="2">
        <v>48913</v>
      </c>
      <c r="BM51" s="2">
        <v>48807</v>
      </c>
      <c r="BN51" s="2">
        <v>49222</v>
      </c>
      <c r="BO51" s="2">
        <v>49235</v>
      </c>
      <c r="BP51" s="2">
        <v>49352</v>
      </c>
      <c r="BQ51" s="2">
        <v>48685</v>
      </c>
      <c r="BR51" s="2">
        <v>48387</v>
      </c>
      <c r="BS51" s="2">
        <v>47672</v>
      </c>
      <c r="BT51" s="2">
        <v>47245</v>
      </c>
      <c r="BU51" s="2">
        <v>46409</v>
      </c>
      <c r="BV51" s="2">
        <v>45742</v>
      </c>
      <c r="BW51" s="2">
        <v>45301</v>
      </c>
      <c r="BX51" s="2">
        <v>45645</v>
      </c>
      <c r="BY51" s="2">
        <v>46052</v>
      </c>
      <c r="BZ51" s="2">
        <v>46420</v>
      </c>
      <c r="CA51" s="2">
        <v>46726</v>
      </c>
      <c r="CB51" s="2">
        <v>47080</v>
      </c>
      <c r="CC51" s="2">
        <v>47387</v>
      </c>
      <c r="CD51" s="2">
        <v>47709</v>
      </c>
    </row>
    <row r="52" spans="1:82" x14ac:dyDescent="0.25">
      <c r="A52" s="2" t="str">
        <f>"47 jaar"</f>
        <v>47 jaar</v>
      </c>
      <c r="B52" s="2">
        <v>34424</v>
      </c>
      <c r="C52" s="2">
        <v>36632</v>
      </c>
      <c r="D52" s="2">
        <v>36689</v>
      </c>
      <c r="E52" s="2">
        <v>48066</v>
      </c>
      <c r="F52" s="2">
        <v>48951</v>
      </c>
      <c r="G52" s="2">
        <v>49045</v>
      </c>
      <c r="H52" s="2">
        <v>47508</v>
      </c>
      <c r="I52" s="2">
        <v>47816</v>
      </c>
      <c r="J52" s="2">
        <v>46386</v>
      </c>
      <c r="K52" s="2">
        <v>47534</v>
      </c>
      <c r="L52" s="2">
        <v>47970</v>
      </c>
      <c r="M52" s="2">
        <v>48526</v>
      </c>
      <c r="N52" s="2">
        <v>48779</v>
      </c>
      <c r="O52" s="2">
        <v>49340</v>
      </c>
      <c r="P52" s="2">
        <v>49878</v>
      </c>
      <c r="Q52" s="2">
        <v>50841</v>
      </c>
      <c r="R52" s="2">
        <v>51691</v>
      </c>
      <c r="S52" s="2">
        <v>51342</v>
      </c>
      <c r="T52" s="2">
        <v>51652</v>
      </c>
      <c r="U52" s="2">
        <v>50680</v>
      </c>
      <c r="V52" s="2">
        <v>52288</v>
      </c>
      <c r="W52" s="2">
        <v>53284</v>
      </c>
      <c r="X52" s="2">
        <v>51891</v>
      </c>
      <c r="Y52" s="2">
        <v>50667</v>
      </c>
      <c r="Z52" s="2">
        <v>49461</v>
      </c>
      <c r="AA52" s="2">
        <v>49095</v>
      </c>
      <c r="AB52" s="2">
        <v>49746</v>
      </c>
      <c r="AC52" s="2">
        <v>50277</v>
      </c>
      <c r="AD52" s="2">
        <v>51215</v>
      </c>
      <c r="AE52" s="2">
        <v>50689</v>
      </c>
      <c r="AF52" s="2">
        <v>49384</v>
      </c>
      <c r="AG52" s="2">
        <v>47737</v>
      </c>
      <c r="AH52" s="2">
        <v>46286</v>
      </c>
      <c r="AI52" s="2">
        <v>46070</v>
      </c>
      <c r="AJ52" s="2">
        <v>45697</v>
      </c>
      <c r="AK52" s="2">
        <v>45561</v>
      </c>
      <c r="AL52" s="2">
        <v>46158</v>
      </c>
      <c r="AM52" s="2">
        <v>47393</v>
      </c>
      <c r="AN52" s="2">
        <v>47178</v>
      </c>
      <c r="AO52" s="2">
        <v>46706</v>
      </c>
      <c r="AP52" s="2">
        <v>45675</v>
      </c>
      <c r="AQ52" s="2">
        <v>46696</v>
      </c>
      <c r="AR52" s="2">
        <v>46973</v>
      </c>
      <c r="AS52" s="2">
        <v>48472</v>
      </c>
      <c r="AT52" s="2">
        <v>48496</v>
      </c>
      <c r="AU52" s="2">
        <v>49922</v>
      </c>
      <c r="AV52" s="2">
        <v>50365</v>
      </c>
      <c r="AW52" s="2">
        <v>50522</v>
      </c>
      <c r="AX52" s="2">
        <v>51121</v>
      </c>
      <c r="AY52" s="2">
        <v>50140</v>
      </c>
      <c r="AZ52" s="2">
        <v>48076</v>
      </c>
      <c r="BA52" s="2">
        <v>46804</v>
      </c>
      <c r="BB52" s="2">
        <v>46631</v>
      </c>
      <c r="BC52" s="2">
        <v>47661</v>
      </c>
      <c r="BD52" s="2">
        <v>47466</v>
      </c>
      <c r="BE52" s="2">
        <v>47441</v>
      </c>
      <c r="BF52" s="2">
        <v>47411</v>
      </c>
      <c r="BG52" s="2">
        <v>48684</v>
      </c>
      <c r="BH52" s="2">
        <v>48369</v>
      </c>
      <c r="BI52" s="2">
        <v>47046</v>
      </c>
      <c r="BJ52" s="2">
        <v>47371</v>
      </c>
      <c r="BK52" s="2">
        <v>47790</v>
      </c>
      <c r="BL52" s="2">
        <v>48218</v>
      </c>
      <c r="BM52" s="2">
        <v>48979</v>
      </c>
      <c r="BN52" s="2">
        <v>48878</v>
      </c>
      <c r="BO52" s="2">
        <v>49289</v>
      </c>
      <c r="BP52" s="2">
        <v>49317</v>
      </c>
      <c r="BQ52" s="2">
        <v>49429</v>
      </c>
      <c r="BR52" s="2">
        <v>48764</v>
      </c>
      <c r="BS52" s="2">
        <v>48469</v>
      </c>
      <c r="BT52" s="2">
        <v>47760</v>
      </c>
      <c r="BU52" s="2">
        <v>47333</v>
      </c>
      <c r="BV52" s="2">
        <v>46499</v>
      </c>
      <c r="BW52" s="2">
        <v>45833</v>
      </c>
      <c r="BX52" s="2">
        <v>45386</v>
      </c>
      <c r="BY52" s="2">
        <v>45731</v>
      </c>
      <c r="BZ52" s="2">
        <v>46140</v>
      </c>
      <c r="CA52" s="2">
        <v>46507</v>
      </c>
      <c r="CB52" s="2">
        <v>46819</v>
      </c>
      <c r="CC52" s="2">
        <v>47173</v>
      </c>
      <c r="CD52" s="2">
        <v>47483</v>
      </c>
    </row>
    <row r="53" spans="1:82" x14ac:dyDescent="0.25">
      <c r="A53" s="2" t="str">
        <f>"48 jaar"</f>
        <v>48 jaar</v>
      </c>
      <c r="B53" s="2">
        <v>30339</v>
      </c>
      <c r="C53" s="2">
        <v>34346</v>
      </c>
      <c r="D53" s="2">
        <v>36519</v>
      </c>
      <c r="E53" s="2">
        <v>36597</v>
      </c>
      <c r="F53" s="2">
        <v>47903</v>
      </c>
      <c r="G53" s="2">
        <v>48721</v>
      </c>
      <c r="H53" s="2">
        <v>48886</v>
      </c>
      <c r="I53" s="2">
        <v>47380</v>
      </c>
      <c r="J53" s="2">
        <v>47660</v>
      </c>
      <c r="K53" s="2">
        <v>46277</v>
      </c>
      <c r="L53" s="2">
        <v>47344</v>
      </c>
      <c r="M53" s="2">
        <v>47851</v>
      </c>
      <c r="N53" s="2">
        <v>48465</v>
      </c>
      <c r="O53" s="2">
        <v>48702</v>
      </c>
      <c r="P53" s="2">
        <v>49225</v>
      </c>
      <c r="Q53" s="2">
        <v>49746</v>
      </c>
      <c r="R53" s="2">
        <v>50766</v>
      </c>
      <c r="S53" s="2">
        <v>51717</v>
      </c>
      <c r="T53" s="2">
        <v>51268</v>
      </c>
      <c r="U53" s="2">
        <v>51607</v>
      </c>
      <c r="V53" s="2">
        <v>50781</v>
      </c>
      <c r="W53" s="2">
        <v>52300</v>
      </c>
      <c r="X53" s="2">
        <v>53209</v>
      </c>
      <c r="Y53" s="2">
        <v>51848</v>
      </c>
      <c r="Z53" s="2">
        <v>50625</v>
      </c>
      <c r="AA53" s="2">
        <v>49494</v>
      </c>
      <c r="AB53" s="2">
        <v>49049</v>
      </c>
      <c r="AC53" s="2">
        <v>49716</v>
      </c>
      <c r="AD53" s="2">
        <v>50243</v>
      </c>
      <c r="AE53" s="2">
        <v>51180</v>
      </c>
      <c r="AF53" s="2">
        <v>50651</v>
      </c>
      <c r="AG53" s="2">
        <v>49345</v>
      </c>
      <c r="AH53" s="2">
        <v>47693</v>
      </c>
      <c r="AI53" s="2">
        <v>46233</v>
      </c>
      <c r="AJ53" s="2">
        <v>46019</v>
      </c>
      <c r="AK53" s="2">
        <v>45635</v>
      </c>
      <c r="AL53" s="2">
        <v>45497</v>
      </c>
      <c r="AM53" s="2">
        <v>46095</v>
      </c>
      <c r="AN53" s="2">
        <v>47328</v>
      </c>
      <c r="AO53" s="2">
        <v>47126</v>
      </c>
      <c r="AP53" s="2">
        <v>46642</v>
      </c>
      <c r="AQ53" s="2">
        <v>45625</v>
      </c>
      <c r="AR53" s="2">
        <v>46648</v>
      </c>
      <c r="AS53" s="2">
        <v>46926</v>
      </c>
      <c r="AT53" s="2">
        <v>48430</v>
      </c>
      <c r="AU53" s="2">
        <v>48458</v>
      </c>
      <c r="AV53" s="2">
        <v>49882</v>
      </c>
      <c r="AW53" s="2">
        <v>50334</v>
      </c>
      <c r="AX53" s="2">
        <v>50498</v>
      </c>
      <c r="AY53" s="2">
        <v>51096</v>
      </c>
      <c r="AZ53" s="2">
        <v>50112</v>
      </c>
      <c r="BA53" s="2">
        <v>48060</v>
      </c>
      <c r="BB53" s="2">
        <v>46784</v>
      </c>
      <c r="BC53" s="2">
        <v>46618</v>
      </c>
      <c r="BD53" s="2">
        <v>47651</v>
      </c>
      <c r="BE53" s="2">
        <v>47456</v>
      </c>
      <c r="BF53" s="2">
        <v>47430</v>
      </c>
      <c r="BG53" s="2">
        <v>47404</v>
      </c>
      <c r="BH53" s="2">
        <v>48676</v>
      </c>
      <c r="BI53" s="2">
        <v>48363</v>
      </c>
      <c r="BJ53" s="2">
        <v>47036</v>
      </c>
      <c r="BK53" s="2">
        <v>47373</v>
      </c>
      <c r="BL53" s="2">
        <v>47794</v>
      </c>
      <c r="BM53" s="2">
        <v>48228</v>
      </c>
      <c r="BN53" s="2">
        <v>48983</v>
      </c>
      <c r="BO53" s="2">
        <v>48880</v>
      </c>
      <c r="BP53" s="2">
        <v>49291</v>
      </c>
      <c r="BQ53" s="2">
        <v>49327</v>
      </c>
      <c r="BR53" s="2">
        <v>49440</v>
      </c>
      <c r="BS53" s="2">
        <v>48771</v>
      </c>
      <c r="BT53" s="2">
        <v>48479</v>
      </c>
      <c r="BU53" s="2">
        <v>47770</v>
      </c>
      <c r="BV53" s="2">
        <v>47346</v>
      </c>
      <c r="BW53" s="2">
        <v>46515</v>
      </c>
      <c r="BX53" s="2">
        <v>45854</v>
      </c>
      <c r="BY53" s="2">
        <v>45404</v>
      </c>
      <c r="BZ53" s="2">
        <v>45751</v>
      </c>
      <c r="CA53" s="2">
        <v>46161</v>
      </c>
      <c r="CB53" s="2">
        <v>46526</v>
      </c>
      <c r="CC53" s="2">
        <v>46840</v>
      </c>
      <c r="CD53" s="2">
        <v>47193</v>
      </c>
    </row>
    <row r="54" spans="1:82" x14ac:dyDescent="0.25">
      <c r="A54" s="2" t="str">
        <f>"49 jaar"</f>
        <v>49 jaar</v>
      </c>
      <c r="B54" s="2">
        <v>28684</v>
      </c>
      <c r="C54" s="2">
        <v>30265</v>
      </c>
      <c r="D54" s="2">
        <v>34255</v>
      </c>
      <c r="E54" s="2">
        <v>36379</v>
      </c>
      <c r="F54" s="2">
        <v>36471</v>
      </c>
      <c r="G54" s="2">
        <v>47716</v>
      </c>
      <c r="H54" s="2">
        <v>48521</v>
      </c>
      <c r="I54" s="2">
        <v>48703</v>
      </c>
      <c r="J54" s="2">
        <v>47201</v>
      </c>
      <c r="K54" s="2">
        <v>47513</v>
      </c>
      <c r="L54" s="2">
        <v>46136</v>
      </c>
      <c r="M54" s="2">
        <v>47232</v>
      </c>
      <c r="N54" s="2">
        <v>47679</v>
      </c>
      <c r="O54" s="2">
        <v>48323</v>
      </c>
      <c r="P54" s="2">
        <v>48598</v>
      </c>
      <c r="Q54" s="2">
        <v>49134</v>
      </c>
      <c r="R54" s="2">
        <v>49682</v>
      </c>
      <c r="S54" s="2">
        <v>50691</v>
      </c>
      <c r="T54" s="2">
        <v>51583</v>
      </c>
      <c r="U54" s="2">
        <v>51292</v>
      </c>
      <c r="V54" s="2">
        <v>51602</v>
      </c>
      <c r="W54" s="2">
        <v>50717</v>
      </c>
      <c r="X54" s="2">
        <v>52258</v>
      </c>
      <c r="Y54" s="2">
        <v>53171</v>
      </c>
      <c r="Z54" s="2">
        <v>51759</v>
      </c>
      <c r="AA54" s="2">
        <v>50589</v>
      </c>
      <c r="AB54" s="2">
        <v>49487</v>
      </c>
      <c r="AC54" s="2">
        <v>49020</v>
      </c>
      <c r="AD54" s="2">
        <v>49672</v>
      </c>
      <c r="AE54" s="2">
        <v>50192</v>
      </c>
      <c r="AF54" s="2">
        <v>51128</v>
      </c>
      <c r="AG54" s="2">
        <v>50601</v>
      </c>
      <c r="AH54" s="2">
        <v>49284</v>
      </c>
      <c r="AI54" s="2">
        <v>47631</v>
      </c>
      <c r="AJ54" s="2">
        <v>46180</v>
      </c>
      <c r="AK54" s="2">
        <v>45965</v>
      </c>
      <c r="AL54" s="2">
        <v>45570</v>
      </c>
      <c r="AM54" s="2">
        <v>45434</v>
      </c>
      <c r="AN54" s="2">
        <v>46029</v>
      </c>
      <c r="AO54" s="2">
        <v>47266</v>
      </c>
      <c r="AP54" s="2">
        <v>47059</v>
      </c>
      <c r="AQ54" s="2">
        <v>46579</v>
      </c>
      <c r="AR54" s="2">
        <v>45580</v>
      </c>
      <c r="AS54" s="2">
        <v>46598</v>
      </c>
      <c r="AT54" s="2">
        <v>46880</v>
      </c>
      <c r="AU54" s="2">
        <v>48385</v>
      </c>
      <c r="AV54" s="2">
        <v>48417</v>
      </c>
      <c r="AW54" s="2">
        <v>49840</v>
      </c>
      <c r="AX54" s="2">
        <v>50299</v>
      </c>
      <c r="AY54" s="2">
        <v>50461</v>
      </c>
      <c r="AZ54" s="2">
        <v>51057</v>
      </c>
      <c r="BA54" s="2">
        <v>50079</v>
      </c>
      <c r="BB54" s="2">
        <v>48033</v>
      </c>
      <c r="BC54" s="2">
        <v>46760</v>
      </c>
      <c r="BD54" s="2">
        <v>46596</v>
      </c>
      <c r="BE54" s="2">
        <v>47628</v>
      </c>
      <c r="BF54" s="2">
        <v>47442</v>
      </c>
      <c r="BG54" s="2">
        <v>47414</v>
      </c>
      <c r="BH54" s="2">
        <v>47398</v>
      </c>
      <c r="BI54" s="2">
        <v>48666</v>
      </c>
      <c r="BJ54" s="2">
        <v>48360</v>
      </c>
      <c r="BK54" s="2">
        <v>47028</v>
      </c>
      <c r="BL54" s="2">
        <v>47372</v>
      </c>
      <c r="BM54" s="2">
        <v>47795</v>
      </c>
      <c r="BN54" s="2">
        <v>48231</v>
      </c>
      <c r="BO54" s="2">
        <v>48982</v>
      </c>
      <c r="BP54" s="2">
        <v>48879</v>
      </c>
      <c r="BQ54" s="2">
        <v>49289</v>
      </c>
      <c r="BR54" s="2">
        <v>49335</v>
      </c>
      <c r="BS54" s="2">
        <v>49442</v>
      </c>
      <c r="BT54" s="2">
        <v>48774</v>
      </c>
      <c r="BU54" s="2">
        <v>48486</v>
      </c>
      <c r="BV54" s="2">
        <v>47776</v>
      </c>
      <c r="BW54" s="2">
        <v>47356</v>
      </c>
      <c r="BX54" s="2">
        <v>46529</v>
      </c>
      <c r="BY54" s="2">
        <v>45866</v>
      </c>
      <c r="BZ54" s="2">
        <v>45422</v>
      </c>
      <c r="CA54" s="2">
        <v>45767</v>
      </c>
      <c r="CB54" s="2">
        <v>46178</v>
      </c>
      <c r="CC54" s="2">
        <v>46543</v>
      </c>
      <c r="CD54" s="2">
        <v>46859</v>
      </c>
    </row>
    <row r="55" spans="1:82" x14ac:dyDescent="0.25">
      <c r="A55" s="2" t="str">
        <f>"50 jaar"</f>
        <v>50 jaar</v>
      </c>
      <c r="B55" s="2">
        <v>32284</v>
      </c>
      <c r="C55" s="2">
        <v>28592</v>
      </c>
      <c r="D55" s="2">
        <v>30243</v>
      </c>
      <c r="E55" s="2">
        <v>34090</v>
      </c>
      <c r="F55" s="2">
        <v>36262</v>
      </c>
      <c r="G55" s="2">
        <v>36337</v>
      </c>
      <c r="H55" s="2">
        <v>47548</v>
      </c>
      <c r="I55" s="2">
        <v>48348</v>
      </c>
      <c r="J55" s="2">
        <v>48479</v>
      </c>
      <c r="K55" s="2">
        <v>47056</v>
      </c>
      <c r="L55" s="2">
        <v>47309</v>
      </c>
      <c r="M55" s="2">
        <v>46026</v>
      </c>
      <c r="N55" s="2">
        <v>47077</v>
      </c>
      <c r="O55" s="2">
        <v>47534</v>
      </c>
      <c r="P55" s="2">
        <v>48224</v>
      </c>
      <c r="Q55" s="2">
        <v>48480</v>
      </c>
      <c r="R55" s="2">
        <v>49031</v>
      </c>
      <c r="S55" s="2">
        <v>49640</v>
      </c>
      <c r="T55" s="2">
        <v>50534</v>
      </c>
      <c r="U55" s="2">
        <v>51518</v>
      </c>
      <c r="V55" s="2">
        <v>51324</v>
      </c>
      <c r="W55" s="2">
        <v>51569</v>
      </c>
      <c r="X55" s="2">
        <v>50632</v>
      </c>
      <c r="Y55" s="2">
        <v>52137</v>
      </c>
      <c r="Z55" s="2">
        <v>53057</v>
      </c>
      <c r="AA55" s="2">
        <v>51717</v>
      </c>
      <c r="AB55" s="2">
        <v>50509</v>
      </c>
      <c r="AC55" s="2">
        <v>49423</v>
      </c>
      <c r="AD55" s="2">
        <v>48995</v>
      </c>
      <c r="AE55" s="2">
        <v>49642</v>
      </c>
      <c r="AF55" s="2">
        <v>50165</v>
      </c>
      <c r="AG55" s="2">
        <v>51089</v>
      </c>
      <c r="AH55" s="2">
        <v>50554</v>
      </c>
      <c r="AI55" s="2">
        <v>49239</v>
      </c>
      <c r="AJ55" s="2">
        <v>47580</v>
      </c>
      <c r="AK55" s="2">
        <v>46141</v>
      </c>
      <c r="AL55" s="2">
        <v>45930</v>
      </c>
      <c r="AM55" s="2">
        <v>45535</v>
      </c>
      <c r="AN55" s="2">
        <v>45394</v>
      </c>
      <c r="AO55" s="2">
        <v>45983</v>
      </c>
      <c r="AP55" s="2">
        <v>47216</v>
      </c>
      <c r="AQ55" s="2">
        <v>47007</v>
      </c>
      <c r="AR55" s="2">
        <v>46532</v>
      </c>
      <c r="AS55" s="2">
        <v>45540</v>
      </c>
      <c r="AT55" s="2">
        <v>46556</v>
      </c>
      <c r="AU55" s="2">
        <v>46846</v>
      </c>
      <c r="AV55" s="2">
        <v>48341</v>
      </c>
      <c r="AW55" s="2">
        <v>48379</v>
      </c>
      <c r="AX55" s="2">
        <v>49804</v>
      </c>
      <c r="AY55" s="2">
        <v>50265</v>
      </c>
      <c r="AZ55" s="2">
        <v>50427</v>
      </c>
      <c r="BA55" s="2">
        <v>51030</v>
      </c>
      <c r="BB55" s="2">
        <v>50052</v>
      </c>
      <c r="BC55" s="2">
        <v>48010</v>
      </c>
      <c r="BD55" s="2">
        <v>46743</v>
      </c>
      <c r="BE55" s="2">
        <v>46578</v>
      </c>
      <c r="BF55" s="2">
        <v>47609</v>
      </c>
      <c r="BG55" s="2">
        <v>47430</v>
      </c>
      <c r="BH55" s="2">
        <v>47400</v>
      </c>
      <c r="BI55" s="2">
        <v>47389</v>
      </c>
      <c r="BJ55" s="2">
        <v>48656</v>
      </c>
      <c r="BK55" s="2">
        <v>48354</v>
      </c>
      <c r="BL55" s="2">
        <v>47026</v>
      </c>
      <c r="BM55" s="2">
        <v>47372</v>
      </c>
      <c r="BN55" s="2">
        <v>47800</v>
      </c>
      <c r="BO55" s="2">
        <v>48240</v>
      </c>
      <c r="BP55" s="2">
        <v>48993</v>
      </c>
      <c r="BQ55" s="2">
        <v>48896</v>
      </c>
      <c r="BR55" s="2">
        <v>49300</v>
      </c>
      <c r="BS55" s="2">
        <v>49357</v>
      </c>
      <c r="BT55" s="2">
        <v>49462</v>
      </c>
      <c r="BU55" s="2">
        <v>48793</v>
      </c>
      <c r="BV55" s="2">
        <v>48510</v>
      </c>
      <c r="BW55" s="2">
        <v>47794</v>
      </c>
      <c r="BX55" s="2">
        <v>47378</v>
      </c>
      <c r="BY55" s="2">
        <v>46554</v>
      </c>
      <c r="BZ55" s="2">
        <v>45893</v>
      </c>
      <c r="CA55" s="2">
        <v>45447</v>
      </c>
      <c r="CB55" s="2">
        <v>45789</v>
      </c>
      <c r="CC55" s="2">
        <v>46202</v>
      </c>
      <c r="CD55" s="2">
        <v>46566</v>
      </c>
    </row>
    <row r="56" spans="1:82" x14ac:dyDescent="0.25">
      <c r="A56" s="2" t="str">
        <f>"51 jaar"</f>
        <v>51 jaar</v>
      </c>
      <c r="B56" s="2">
        <v>34935</v>
      </c>
      <c r="C56" s="2">
        <v>32209</v>
      </c>
      <c r="D56" s="2">
        <v>28546</v>
      </c>
      <c r="E56" s="2">
        <v>30156</v>
      </c>
      <c r="F56" s="2">
        <v>33939</v>
      </c>
      <c r="G56" s="2">
        <v>36101</v>
      </c>
      <c r="H56" s="2">
        <v>36190</v>
      </c>
      <c r="I56" s="2">
        <v>47309</v>
      </c>
      <c r="J56" s="2">
        <v>48144</v>
      </c>
      <c r="K56" s="2">
        <v>48292</v>
      </c>
      <c r="L56" s="2">
        <v>46826</v>
      </c>
      <c r="M56" s="2">
        <v>47074</v>
      </c>
      <c r="N56" s="2">
        <v>45844</v>
      </c>
      <c r="O56" s="2">
        <v>46936</v>
      </c>
      <c r="P56" s="2">
        <v>47412</v>
      </c>
      <c r="Q56" s="2">
        <v>48102</v>
      </c>
      <c r="R56" s="2">
        <v>48382</v>
      </c>
      <c r="S56" s="2">
        <v>48888</v>
      </c>
      <c r="T56" s="2">
        <v>49544</v>
      </c>
      <c r="U56" s="2">
        <v>50443</v>
      </c>
      <c r="V56" s="2">
        <v>51451</v>
      </c>
      <c r="W56" s="2">
        <v>51230</v>
      </c>
      <c r="X56" s="2">
        <v>51423</v>
      </c>
      <c r="Y56" s="2">
        <v>50510</v>
      </c>
      <c r="Z56" s="2">
        <v>51975</v>
      </c>
      <c r="AA56" s="2">
        <v>52905</v>
      </c>
      <c r="AB56" s="2">
        <v>51584</v>
      </c>
      <c r="AC56" s="2">
        <v>50375</v>
      </c>
      <c r="AD56" s="2">
        <v>49306</v>
      </c>
      <c r="AE56" s="2">
        <v>48882</v>
      </c>
      <c r="AF56" s="2">
        <v>49545</v>
      </c>
      <c r="AG56" s="2">
        <v>50049</v>
      </c>
      <c r="AH56" s="2">
        <v>50961</v>
      </c>
      <c r="AI56" s="2">
        <v>50424</v>
      </c>
      <c r="AJ56" s="2">
        <v>49103</v>
      </c>
      <c r="AK56" s="2">
        <v>47449</v>
      </c>
      <c r="AL56" s="2">
        <v>46027</v>
      </c>
      <c r="AM56" s="2">
        <v>45812</v>
      </c>
      <c r="AN56" s="2">
        <v>45423</v>
      </c>
      <c r="AO56" s="2">
        <v>45277</v>
      </c>
      <c r="AP56" s="2">
        <v>45862</v>
      </c>
      <c r="AQ56" s="2">
        <v>47096</v>
      </c>
      <c r="AR56" s="2">
        <v>46883</v>
      </c>
      <c r="AS56" s="2">
        <v>46422</v>
      </c>
      <c r="AT56" s="2">
        <v>45433</v>
      </c>
      <c r="AU56" s="2">
        <v>46448</v>
      </c>
      <c r="AV56" s="2">
        <v>46740</v>
      </c>
      <c r="AW56" s="2">
        <v>48229</v>
      </c>
      <c r="AX56" s="2">
        <v>48277</v>
      </c>
      <c r="AY56" s="2">
        <v>49698</v>
      </c>
      <c r="AZ56" s="2">
        <v>50156</v>
      </c>
      <c r="BA56" s="2">
        <v>50324</v>
      </c>
      <c r="BB56" s="2">
        <v>50921</v>
      </c>
      <c r="BC56" s="2">
        <v>49958</v>
      </c>
      <c r="BD56" s="2">
        <v>47920</v>
      </c>
      <c r="BE56" s="2">
        <v>46656</v>
      </c>
      <c r="BF56" s="2">
        <v>46494</v>
      </c>
      <c r="BG56" s="2">
        <v>47528</v>
      </c>
      <c r="BH56" s="2">
        <v>47351</v>
      </c>
      <c r="BI56" s="2">
        <v>47320</v>
      </c>
      <c r="BJ56" s="2">
        <v>47312</v>
      </c>
      <c r="BK56" s="2">
        <v>48572</v>
      </c>
      <c r="BL56" s="2">
        <v>48276</v>
      </c>
      <c r="BM56" s="2">
        <v>46946</v>
      </c>
      <c r="BN56" s="2">
        <v>47295</v>
      </c>
      <c r="BO56" s="2">
        <v>47725</v>
      </c>
      <c r="BP56" s="2">
        <v>48167</v>
      </c>
      <c r="BQ56" s="2">
        <v>48922</v>
      </c>
      <c r="BR56" s="2">
        <v>48828</v>
      </c>
      <c r="BS56" s="2">
        <v>49229</v>
      </c>
      <c r="BT56" s="2">
        <v>49286</v>
      </c>
      <c r="BU56" s="2">
        <v>49389</v>
      </c>
      <c r="BV56" s="2">
        <v>48729</v>
      </c>
      <c r="BW56" s="2">
        <v>48447</v>
      </c>
      <c r="BX56" s="2">
        <v>47737</v>
      </c>
      <c r="BY56" s="2">
        <v>47329</v>
      </c>
      <c r="BZ56" s="2">
        <v>46503</v>
      </c>
      <c r="CA56" s="2">
        <v>45846</v>
      </c>
      <c r="CB56" s="2">
        <v>45399</v>
      </c>
      <c r="CC56" s="2">
        <v>45742</v>
      </c>
      <c r="CD56" s="2">
        <v>46152</v>
      </c>
    </row>
    <row r="57" spans="1:82" x14ac:dyDescent="0.25">
      <c r="A57" s="2" t="str">
        <f>"52 jaar"</f>
        <v>52 jaar</v>
      </c>
      <c r="B57" s="2">
        <v>35579</v>
      </c>
      <c r="C57" s="2">
        <v>34812</v>
      </c>
      <c r="D57" s="2">
        <v>32130</v>
      </c>
      <c r="E57" s="2">
        <v>28409</v>
      </c>
      <c r="F57" s="2">
        <v>30023</v>
      </c>
      <c r="G57" s="2">
        <v>33757</v>
      </c>
      <c r="H57" s="2">
        <v>35909</v>
      </c>
      <c r="I57" s="2">
        <v>36001</v>
      </c>
      <c r="J57" s="2">
        <v>47075</v>
      </c>
      <c r="K57" s="2">
        <v>47900</v>
      </c>
      <c r="L57" s="2">
        <v>48090</v>
      </c>
      <c r="M57" s="2">
        <v>46532</v>
      </c>
      <c r="N57" s="2">
        <v>46837</v>
      </c>
      <c r="O57" s="2">
        <v>45614</v>
      </c>
      <c r="P57" s="2">
        <v>46765</v>
      </c>
      <c r="Q57" s="2">
        <v>47281</v>
      </c>
      <c r="R57" s="2">
        <v>48020</v>
      </c>
      <c r="S57" s="2">
        <v>48273</v>
      </c>
      <c r="T57" s="2">
        <v>48742</v>
      </c>
      <c r="U57" s="2">
        <v>49470</v>
      </c>
      <c r="V57" s="2">
        <v>50382</v>
      </c>
      <c r="W57" s="2">
        <v>51336</v>
      </c>
      <c r="X57" s="2">
        <v>51052</v>
      </c>
      <c r="Y57" s="2">
        <v>51263</v>
      </c>
      <c r="Z57" s="2">
        <v>50340</v>
      </c>
      <c r="AA57" s="2">
        <v>51852</v>
      </c>
      <c r="AB57" s="2">
        <v>52810</v>
      </c>
      <c r="AC57" s="2">
        <v>51493</v>
      </c>
      <c r="AD57" s="2">
        <v>50255</v>
      </c>
      <c r="AE57" s="2">
        <v>49199</v>
      </c>
      <c r="AF57" s="2">
        <v>48784</v>
      </c>
      <c r="AG57" s="2">
        <v>49447</v>
      </c>
      <c r="AH57" s="2">
        <v>49939</v>
      </c>
      <c r="AI57" s="2">
        <v>50842</v>
      </c>
      <c r="AJ57" s="2">
        <v>50295</v>
      </c>
      <c r="AK57" s="2">
        <v>48975</v>
      </c>
      <c r="AL57" s="2">
        <v>47336</v>
      </c>
      <c r="AM57" s="2">
        <v>45925</v>
      </c>
      <c r="AN57" s="2">
        <v>45707</v>
      </c>
      <c r="AO57" s="2">
        <v>45319</v>
      </c>
      <c r="AP57" s="2">
        <v>45175</v>
      </c>
      <c r="AQ57" s="2">
        <v>45760</v>
      </c>
      <c r="AR57" s="2">
        <v>46996</v>
      </c>
      <c r="AS57" s="2">
        <v>46788</v>
      </c>
      <c r="AT57" s="2">
        <v>46331</v>
      </c>
      <c r="AU57" s="2">
        <v>45345</v>
      </c>
      <c r="AV57" s="2">
        <v>46355</v>
      </c>
      <c r="AW57" s="2">
        <v>46655</v>
      </c>
      <c r="AX57" s="2">
        <v>48140</v>
      </c>
      <c r="AY57" s="2">
        <v>48182</v>
      </c>
      <c r="AZ57" s="2">
        <v>49604</v>
      </c>
      <c r="BA57" s="2">
        <v>50061</v>
      </c>
      <c r="BB57" s="2">
        <v>50229</v>
      </c>
      <c r="BC57" s="2">
        <v>50834</v>
      </c>
      <c r="BD57" s="2">
        <v>49872</v>
      </c>
      <c r="BE57" s="2">
        <v>47834</v>
      </c>
      <c r="BF57" s="2">
        <v>46587</v>
      </c>
      <c r="BG57" s="2">
        <v>46426</v>
      </c>
      <c r="BH57" s="2">
        <v>47459</v>
      </c>
      <c r="BI57" s="2">
        <v>47284</v>
      </c>
      <c r="BJ57" s="2">
        <v>47254</v>
      </c>
      <c r="BK57" s="2">
        <v>47249</v>
      </c>
      <c r="BL57" s="2">
        <v>48502</v>
      </c>
      <c r="BM57" s="2">
        <v>48209</v>
      </c>
      <c r="BN57" s="2">
        <v>46886</v>
      </c>
      <c r="BO57" s="2">
        <v>47235</v>
      </c>
      <c r="BP57" s="2">
        <v>47670</v>
      </c>
      <c r="BQ57" s="2">
        <v>48118</v>
      </c>
      <c r="BR57" s="2">
        <v>48871</v>
      </c>
      <c r="BS57" s="2">
        <v>48780</v>
      </c>
      <c r="BT57" s="2">
        <v>49184</v>
      </c>
      <c r="BU57" s="2">
        <v>49240</v>
      </c>
      <c r="BV57" s="2">
        <v>49346</v>
      </c>
      <c r="BW57" s="2">
        <v>48685</v>
      </c>
      <c r="BX57" s="2">
        <v>48411</v>
      </c>
      <c r="BY57" s="2">
        <v>47700</v>
      </c>
      <c r="BZ57" s="2">
        <v>47292</v>
      </c>
      <c r="CA57" s="2">
        <v>46463</v>
      </c>
      <c r="CB57" s="2">
        <v>45809</v>
      </c>
      <c r="CC57" s="2">
        <v>45363</v>
      </c>
      <c r="CD57" s="2">
        <v>45698</v>
      </c>
    </row>
    <row r="58" spans="1:82" x14ac:dyDescent="0.25">
      <c r="A58" s="2" t="str">
        <f>"53 jaar"</f>
        <v>53 jaar</v>
      </c>
      <c r="B58" s="2">
        <v>33770</v>
      </c>
      <c r="C58" s="2">
        <v>35384</v>
      </c>
      <c r="D58" s="2">
        <v>34669</v>
      </c>
      <c r="E58" s="2">
        <v>31949</v>
      </c>
      <c r="F58" s="2">
        <v>28278</v>
      </c>
      <c r="G58" s="2">
        <v>29856</v>
      </c>
      <c r="H58" s="2">
        <v>33594</v>
      </c>
      <c r="I58" s="2">
        <v>35696</v>
      </c>
      <c r="J58" s="2">
        <v>35820</v>
      </c>
      <c r="K58" s="2">
        <v>46854</v>
      </c>
      <c r="L58" s="2">
        <v>47654</v>
      </c>
      <c r="M58" s="2">
        <v>47824</v>
      </c>
      <c r="N58" s="2">
        <v>46312</v>
      </c>
      <c r="O58" s="2">
        <v>46611</v>
      </c>
      <c r="P58" s="2">
        <v>45477</v>
      </c>
      <c r="Q58" s="2">
        <v>46558</v>
      </c>
      <c r="R58" s="2">
        <v>47103</v>
      </c>
      <c r="S58" s="2">
        <v>47839</v>
      </c>
      <c r="T58" s="2">
        <v>48158</v>
      </c>
      <c r="U58" s="2">
        <v>48616</v>
      </c>
      <c r="V58" s="2">
        <v>49410</v>
      </c>
      <c r="W58" s="2">
        <v>50194</v>
      </c>
      <c r="X58" s="2">
        <v>51144</v>
      </c>
      <c r="Y58" s="2">
        <v>50864</v>
      </c>
      <c r="Z58" s="2">
        <v>51101</v>
      </c>
      <c r="AA58" s="2">
        <v>50193</v>
      </c>
      <c r="AB58" s="2">
        <v>51723</v>
      </c>
      <c r="AC58" s="2">
        <v>52620</v>
      </c>
      <c r="AD58" s="2">
        <v>51286</v>
      </c>
      <c r="AE58" s="2">
        <v>50041</v>
      </c>
      <c r="AF58" s="2">
        <v>49006</v>
      </c>
      <c r="AG58" s="2">
        <v>48599</v>
      </c>
      <c r="AH58" s="2">
        <v>49258</v>
      </c>
      <c r="AI58" s="2">
        <v>49732</v>
      </c>
      <c r="AJ58" s="2">
        <v>50634</v>
      </c>
      <c r="AK58" s="2">
        <v>50077</v>
      </c>
      <c r="AL58" s="2">
        <v>48757</v>
      </c>
      <c r="AM58" s="2">
        <v>47130</v>
      </c>
      <c r="AN58" s="2">
        <v>45728</v>
      </c>
      <c r="AO58" s="2">
        <v>45518</v>
      </c>
      <c r="AP58" s="2">
        <v>45131</v>
      </c>
      <c r="AQ58" s="2">
        <v>44995</v>
      </c>
      <c r="AR58" s="2">
        <v>45578</v>
      </c>
      <c r="AS58" s="2">
        <v>46806</v>
      </c>
      <c r="AT58" s="2">
        <v>46613</v>
      </c>
      <c r="AU58" s="2">
        <v>46158</v>
      </c>
      <c r="AV58" s="2">
        <v>45181</v>
      </c>
      <c r="AW58" s="2">
        <v>46183</v>
      </c>
      <c r="AX58" s="2">
        <v>46482</v>
      </c>
      <c r="AY58" s="2">
        <v>47972</v>
      </c>
      <c r="AZ58" s="2">
        <v>48013</v>
      </c>
      <c r="BA58" s="2">
        <v>49432</v>
      </c>
      <c r="BB58" s="2">
        <v>49888</v>
      </c>
      <c r="BC58" s="2">
        <v>50058</v>
      </c>
      <c r="BD58" s="2">
        <v>50662</v>
      </c>
      <c r="BE58" s="2">
        <v>49706</v>
      </c>
      <c r="BF58" s="2">
        <v>47682</v>
      </c>
      <c r="BG58" s="2">
        <v>46442</v>
      </c>
      <c r="BH58" s="2">
        <v>46273</v>
      </c>
      <c r="BI58" s="2">
        <v>47310</v>
      </c>
      <c r="BJ58" s="2">
        <v>47139</v>
      </c>
      <c r="BK58" s="2">
        <v>47105</v>
      </c>
      <c r="BL58" s="2">
        <v>47105</v>
      </c>
      <c r="BM58" s="2">
        <v>48356</v>
      </c>
      <c r="BN58" s="2">
        <v>48070</v>
      </c>
      <c r="BO58" s="2">
        <v>46755</v>
      </c>
      <c r="BP58" s="2">
        <v>47100</v>
      </c>
      <c r="BQ58" s="2">
        <v>47542</v>
      </c>
      <c r="BR58" s="2">
        <v>47986</v>
      </c>
      <c r="BS58" s="2">
        <v>48732</v>
      </c>
      <c r="BT58" s="2">
        <v>48652</v>
      </c>
      <c r="BU58" s="2">
        <v>49052</v>
      </c>
      <c r="BV58" s="2">
        <v>49114</v>
      </c>
      <c r="BW58" s="2">
        <v>49222</v>
      </c>
      <c r="BX58" s="2">
        <v>48560</v>
      </c>
      <c r="BY58" s="2">
        <v>48284</v>
      </c>
      <c r="BZ58" s="2">
        <v>47576</v>
      </c>
      <c r="CA58" s="2">
        <v>47170</v>
      </c>
      <c r="CB58" s="2">
        <v>46347</v>
      </c>
      <c r="CC58" s="2">
        <v>45692</v>
      </c>
      <c r="CD58" s="2">
        <v>45251</v>
      </c>
    </row>
    <row r="59" spans="1:82" x14ac:dyDescent="0.25">
      <c r="A59" s="2" t="str">
        <f>"54 jaar"</f>
        <v>54 jaar</v>
      </c>
      <c r="B59" s="2">
        <v>33522</v>
      </c>
      <c r="C59" s="2">
        <v>33629</v>
      </c>
      <c r="D59" s="2">
        <v>35204</v>
      </c>
      <c r="E59" s="2">
        <v>34517</v>
      </c>
      <c r="F59" s="2">
        <v>31781</v>
      </c>
      <c r="G59" s="2">
        <v>28138</v>
      </c>
      <c r="H59" s="2">
        <v>29674</v>
      </c>
      <c r="I59" s="2">
        <v>33364</v>
      </c>
      <c r="J59" s="2">
        <v>35429</v>
      </c>
      <c r="K59" s="2">
        <v>35669</v>
      </c>
      <c r="L59" s="2">
        <v>46591</v>
      </c>
      <c r="M59" s="2">
        <v>47390</v>
      </c>
      <c r="N59" s="2">
        <v>47512</v>
      </c>
      <c r="O59" s="2">
        <v>46138</v>
      </c>
      <c r="P59" s="2">
        <v>46418</v>
      </c>
      <c r="Q59" s="2">
        <v>45304</v>
      </c>
      <c r="R59" s="2">
        <v>46388</v>
      </c>
      <c r="S59" s="2">
        <v>46953</v>
      </c>
      <c r="T59" s="2">
        <v>47610</v>
      </c>
      <c r="U59" s="2">
        <v>48007</v>
      </c>
      <c r="V59" s="2">
        <v>48438</v>
      </c>
      <c r="W59" s="2">
        <v>49206</v>
      </c>
      <c r="X59" s="2">
        <v>50042</v>
      </c>
      <c r="Y59" s="2">
        <v>50952</v>
      </c>
      <c r="Z59" s="2">
        <v>50701</v>
      </c>
      <c r="AA59" s="2">
        <v>50900</v>
      </c>
      <c r="AB59" s="2">
        <v>49991</v>
      </c>
      <c r="AC59" s="2">
        <v>51554</v>
      </c>
      <c r="AD59" s="2">
        <v>52424</v>
      </c>
      <c r="AE59" s="2">
        <v>51088</v>
      </c>
      <c r="AF59" s="2">
        <v>49846</v>
      </c>
      <c r="AG59" s="2">
        <v>48822</v>
      </c>
      <c r="AH59" s="2">
        <v>48417</v>
      </c>
      <c r="AI59" s="2">
        <v>49066</v>
      </c>
      <c r="AJ59" s="2">
        <v>49523</v>
      </c>
      <c r="AK59" s="2">
        <v>50419</v>
      </c>
      <c r="AL59" s="2">
        <v>49858</v>
      </c>
      <c r="AM59" s="2">
        <v>48551</v>
      </c>
      <c r="AN59" s="2">
        <v>46929</v>
      </c>
      <c r="AO59" s="2">
        <v>45528</v>
      </c>
      <c r="AP59" s="2">
        <v>45333</v>
      </c>
      <c r="AQ59" s="2">
        <v>44950</v>
      </c>
      <c r="AR59" s="2">
        <v>44816</v>
      </c>
      <c r="AS59" s="2">
        <v>45403</v>
      </c>
      <c r="AT59" s="2">
        <v>46637</v>
      </c>
      <c r="AU59" s="2">
        <v>46438</v>
      </c>
      <c r="AV59" s="2">
        <v>45987</v>
      </c>
      <c r="AW59" s="2">
        <v>45012</v>
      </c>
      <c r="AX59" s="2">
        <v>46011</v>
      </c>
      <c r="AY59" s="2">
        <v>46309</v>
      </c>
      <c r="AZ59" s="2">
        <v>47805</v>
      </c>
      <c r="BA59" s="2">
        <v>47841</v>
      </c>
      <c r="BB59" s="2">
        <v>49258</v>
      </c>
      <c r="BC59" s="2">
        <v>49716</v>
      </c>
      <c r="BD59" s="2">
        <v>49894</v>
      </c>
      <c r="BE59" s="2">
        <v>50494</v>
      </c>
      <c r="BF59" s="2">
        <v>49551</v>
      </c>
      <c r="BG59" s="2">
        <v>47530</v>
      </c>
      <c r="BH59" s="2">
        <v>46297</v>
      </c>
      <c r="BI59" s="2">
        <v>46131</v>
      </c>
      <c r="BJ59" s="2">
        <v>47162</v>
      </c>
      <c r="BK59" s="2">
        <v>47000</v>
      </c>
      <c r="BL59" s="2">
        <v>46964</v>
      </c>
      <c r="BM59" s="2">
        <v>46961</v>
      </c>
      <c r="BN59" s="2">
        <v>48219</v>
      </c>
      <c r="BO59" s="2">
        <v>47935</v>
      </c>
      <c r="BP59" s="2">
        <v>46628</v>
      </c>
      <c r="BQ59" s="2">
        <v>46964</v>
      </c>
      <c r="BR59" s="2">
        <v>47414</v>
      </c>
      <c r="BS59" s="2">
        <v>47864</v>
      </c>
      <c r="BT59" s="2">
        <v>48605</v>
      </c>
      <c r="BU59" s="2">
        <v>48533</v>
      </c>
      <c r="BV59" s="2">
        <v>48929</v>
      </c>
      <c r="BW59" s="2">
        <v>48992</v>
      </c>
      <c r="BX59" s="2">
        <v>49097</v>
      </c>
      <c r="BY59" s="2">
        <v>48440</v>
      </c>
      <c r="BZ59" s="2">
        <v>48165</v>
      </c>
      <c r="CA59" s="2">
        <v>47461</v>
      </c>
      <c r="CB59" s="2">
        <v>47056</v>
      </c>
      <c r="CC59" s="2">
        <v>46232</v>
      </c>
      <c r="CD59" s="2">
        <v>45581</v>
      </c>
    </row>
    <row r="60" spans="1:82" x14ac:dyDescent="0.25">
      <c r="A60" s="2" t="str">
        <f>"55 jaar"</f>
        <v>55 jaar</v>
      </c>
      <c r="B60" s="2">
        <v>33624</v>
      </c>
      <c r="C60" s="2">
        <v>33366</v>
      </c>
      <c r="D60" s="2">
        <v>33475</v>
      </c>
      <c r="E60" s="2">
        <v>35007</v>
      </c>
      <c r="F60" s="2">
        <v>34330</v>
      </c>
      <c r="G60" s="2">
        <v>31585</v>
      </c>
      <c r="H60" s="2">
        <v>27933</v>
      </c>
      <c r="I60" s="2">
        <v>29450</v>
      </c>
      <c r="J60" s="2">
        <v>33151</v>
      </c>
      <c r="K60" s="2">
        <v>35228</v>
      </c>
      <c r="L60" s="2">
        <v>35451</v>
      </c>
      <c r="M60" s="2">
        <v>46352</v>
      </c>
      <c r="N60" s="2">
        <v>47078</v>
      </c>
      <c r="O60" s="2">
        <v>47332</v>
      </c>
      <c r="P60" s="2">
        <v>45942</v>
      </c>
      <c r="Q60" s="2">
        <v>46165</v>
      </c>
      <c r="R60" s="2">
        <v>45149</v>
      </c>
      <c r="S60" s="2">
        <v>46202</v>
      </c>
      <c r="T60" s="2">
        <v>46783</v>
      </c>
      <c r="U60" s="2">
        <v>47373</v>
      </c>
      <c r="V60" s="2">
        <v>47862</v>
      </c>
      <c r="W60" s="2">
        <v>48200</v>
      </c>
      <c r="X60" s="2">
        <v>48991</v>
      </c>
      <c r="Y60" s="2">
        <v>49815</v>
      </c>
      <c r="Z60" s="2">
        <v>50695</v>
      </c>
      <c r="AA60" s="2">
        <v>50531</v>
      </c>
      <c r="AB60" s="2">
        <v>50675</v>
      </c>
      <c r="AC60" s="2">
        <v>49831</v>
      </c>
      <c r="AD60" s="2">
        <v>51347</v>
      </c>
      <c r="AE60" s="2">
        <v>52207</v>
      </c>
      <c r="AF60" s="2">
        <v>50860</v>
      </c>
      <c r="AG60" s="2">
        <v>49615</v>
      </c>
      <c r="AH60" s="2">
        <v>48603</v>
      </c>
      <c r="AI60" s="2">
        <v>48201</v>
      </c>
      <c r="AJ60" s="2">
        <v>48843</v>
      </c>
      <c r="AK60" s="2">
        <v>49294</v>
      </c>
      <c r="AL60" s="2">
        <v>50176</v>
      </c>
      <c r="AM60" s="2">
        <v>49633</v>
      </c>
      <c r="AN60" s="2">
        <v>48325</v>
      </c>
      <c r="AO60" s="2">
        <v>46715</v>
      </c>
      <c r="AP60" s="2">
        <v>45323</v>
      </c>
      <c r="AQ60" s="2">
        <v>45134</v>
      </c>
      <c r="AR60" s="2">
        <v>44752</v>
      </c>
      <c r="AS60" s="2">
        <v>44621</v>
      </c>
      <c r="AT60" s="2">
        <v>45208</v>
      </c>
      <c r="AU60" s="2">
        <v>46440</v>
      </c>
      <c r="AV60" s="2">
        <v>46241</v>
      </c>
      <c r="AW60" s="2">
        <v>45800</v>
      </c>
      <c r="AX60" s="2">
        <v>44828</v>
      </c>
      <c r="AY60" s="2">
        <v>45826</v>
      </c>
      <c r="AZ60" s="2">
        <v>46125</v>
      </c>
      <c r="BA60" s="2">
        <v>47614</v>
      </c>
      <c r="BB60" s="2">
        <v>47651</v>
      </c>
      <c r="BC60" s="2">
        <v>49065</v>
      </c>
      <c r="BD60" s="2">
        <v>49523</v>
      </c>
      <c r="BE60" s="2">
        <v>49704</v>
      </c>
      <c r="BF60" s="2">
        <v>50307</v>
      </c>
      <c r="BG60" s="2">
        <v>49375</v>
      </c>
      <c r="BH60" s="2">
        <v>47360</v>
      </c>
      <c r="BI60" s="2">
        <v>46133</v>
      </c>
      <c r="BJ60" s="2">
        <v>45975</v>
      </c>
      <c r="BK60" s="2">
        <v>46998</v>
      </c>
      <c r="BL60" s="2">
        <v>46841</v>
      </c>
      <c r="BM60" s="2">
        <v>46804</v>
      </c>
      <c r="BN60" s="2">
        <v>46807</v>
      </c>
      <c r="BO60" s="2">
        <v>48063</v>
      </c>
      <c r="BP60" s="2">
        <v>47780</v>
      </c>
      <c r="BQ60" s="2">
        <v>46488</v>
      </c>
      <c r="BR60" s="2">
        <v>46826</v>
      </c>
      <c r="BS60" s="2">
        <v>47273</v>
      </c>
      <c r="BT60" s="2">
        <v>47730</v>
      </c>
      <c r="BU60" s="2">
        <v>48465</v>
      </c>
      <c r="BV60" s="2">
        <v>48396</v>
      </c>
      <c r="BW60" s="2">
        <v>48790</v>
      </c>
      <c r="BX60" s="2">
        <v>48855</v>
      </c>
      <c r="BY60" s="2">
        <v>48963</v>
      </c>
      <c r="BZ60" s="2">
        <v>48310</v>
      </c>
      <c r="CA60" s="2">
        <v>48035</v>
      </c>
      <c r="CB60" s="2">
        <v>47336</v>
      </c>
      <c r="CC60" s="2">
        <v>46933</v>
      </c>
      <c r="CD60" s="2">
        <v>46107</v>
      </c>
    </row>
    <row r="61" spans="1:82" x14ac:dyDescent="0.25">
      <c r="A61" s="2" t="str">
        <f>"56 jaar"</f>
        <v>56 jaar</v>
      </c>
      <c r="B61" s="2">
        <v>34988</v>
      </c>
      <c r="C61" s="2">
        <v>33400</v>
      </c>
      <c r="D61" s="2">
        <v>33186</v>
      </c>
      <c r="E61" s="2">
        <v>33267</v>
      </c>
      <c r="F61" s="2">
        <v>34797</v>
      </c>
      <c r="G61" s="2">
        <v>34069</v>
      </c>
      <c r="H61" s="2">
        <v>31402</v>
      </c>
      <c r="I61" s="2">
        <v>27768</v>
      </c>
      <c r="J61" s="2">
        <v>29234</v>
      </c>
      <c r="K61" s="2">
        <v>32988</v>
      </c>
      <c r="L61" s="2">
        <v>35000</v>
      </c>
      <c r="M61" s="2">
        <v>35222</v>
      </c>
      <c r="N61" s="2">
        <v>45990</v>
      </c>
      <c r="O61" s="2">
        <v>46748</v>
      </c>
      <c r="P61" s="2">
        <v>47130</v>
      </c>
      <c r="Q61" s="2">
        <v>45688</v>
      </c>
      <c r="R61" s="2">
        <v>45963</v>
      </c>
      <c r="S61" s="2">
        <v>44951</v>
      </c>
      <c r="T61" s="2">
        <v>45992</v>
      </c>
      <c r="U61" s="2">
        <v>46564</v>
      </c>
      <c r="V61" s="2">
        <v>47220</v>
      </c>
      <c r="W61" s="2">
        <v>47653</v>
      </c>
      <c r="X61" s="2">
        <v>47981</v>
      </c>
      <c r="Y61" s="2">
        <v>48807</v>
      </c>
      <c r="Z61" s="2">
        <v>49582</v>
      </c>
      <c r="AA61" s="2">
        <v>50484</v>
      </c>
      <c r="AB61" s="2">
        <v>50236</v>
      </c>
      <c r="AC61" s="2">
        <v>50478</v>
      </c>
      <c r="AD61" s="2">
        <v>49580</v>
      </c>
      <c r="AE61" s="2">
        <v>51091</v>
      </c>
      <c r="AF61" s="2">
        <v>51958</v>
      </c>
      <c r="AG61" s="2">
        <v>50598</v>
      </c>
      <c r="AH61" s="2">
        <v>49343</v>
      </c>
      <c r="AI61" s="2">
        <v>48354</v>
      </c>
      <c r="AJ61" s="2">
        <v>47953</v>
      </c>
      <c r="AK61" s="2">
        <v>48582</v>
      </c>
      <c r="AL61" s="2">
        <v>49026</v>
      </c>
      <c r="AM61" s="2">
        <v>49914</v>
      </c>
      <c r="AN61" s="2">
        <v>49377</v>
      </c>
      <c r="AO61" s="2">
        <v>48068</v>
      </c>
      <c r="AP61" s="2">
        <v>46478</v>
      </c>
      <c r="AQ61" s="2">
        <v>45088</v>
      </c>
      <c r="AR61" s="2">
        <v>44916</v>
      </c>
      <c r="AS61" s="2">
        <v>44538</v>
      </c>
      <c r="AT61" s="2">
        <v>44406</v>
      </c>
      <c r="AU61" s="2">
        <v>44992</v>
      </c>
      <c r="AV61" s="2">
        <v>46228</v>
      </c>
      <c r="AW61" s="2">
        <v>46029</v>
      </c>
      <c r="AX61" s="2">
        <v>45586</v>
      </c>
      <c r="AY61" s="2">
        <v>44614</v>
      </c>
      <c r="AZ61" s="2">
        <v>45612</v>
      </c>
      <c r="BA61" s="2">
        <v>45910</v>
      </c>
      <c r="BB61" s="2">
        <v>47395</v>
      </c>
      <c r="BC61" s="2">
        <v>47434</v>
      </c>
      <c r="BD61" s="2">
        <v>48847</v>
      </c>
      <c r="BE61" s="2">
        <v>49308</v>
      </c>
      <c r="BF61" s="2">
        <v>49493</v>
      </c>
      <c r="BG61" s="2">
        <v>50095</v>
      </c>
      <c r="BH61" s="2">
        <v>49166</v>
      </c>
      <c r="BI61" s="2">
        <v>47165</v>
      </c>
      <c r="BJ61" s="2">
        <v>45945</v>
      </c>
      <c r="BK61" s="2">
        <v>45781</v>
      </c>
      <c r="BL61" s="2">
        <v>46803</v>
      </c>
      <c r="BM61" s="2">
        <v>46652</v>
      </c>
      <c r="BN61" s="2">
        <v>46613</v>
      </c>
      <c r="BO61" s="2">
        <v>46617</v>
      </c>
      <c r="BP61" s="2">
        <v>47875</v>
      </c>
      <c r="BQ61" s="2">
        <v>47596</v>
      </c>
      <c r="BR61" s="2">
        <v>46307</v>
      </c>
      <c r="BS61" s="2">
        <v>46646</v>
      </c>
      <c r="BT61" s="2">
        <v>47100</v>
      </c>
      <c r="BU61" s="2">
        <v>47558</v>
      </c>
      <c r="BV61" s="2">
        <v>48301</v>
      </c>
      <c r="BW61" s="2">
        <v>48224</v>
      </c>
      <c r="BX61" s="2">
        <v>48626</v>
      </c>
      <c r="BY61" s="2">
        <v>48687</v>
      </c>
      <c r="BZ61" s="2">
        <v>48802</v>
      </c>
      <c r="CA61" s="2">
        <v>48149</v>
      </c>
      <c r="CB61" s="2">
        <v>47878</v>
      </c>
      <c r="CC61" s="2">
        <v>47177</v>
      </c>
      <c r="CD61" s="2">
        <v>46780</v>
      </c>
    </row>
    <row r="62" spans="1:82" x14ac:dyDescent="0.25">
      <c r="A62" s="2" t="str">
        <f>"57 jaar"</f>
        <v>57 jaar</v>
      </c>
      <c r="B62" s="2">
        <v>35356</v>
      </c>
      <c r="C62" s="2">
        <v>34772</v>
      </c>
      <c r="D62" s="2">
        <v>33159</v>
      </c>
      <c r="E62" s="2">
        <v>33014</v>
      </c>
      <c r="F62" s="2">
        <v>33102</v>
      </c>
      <c r="G62" s="2">
        <v>34586</v>
      </c>
      <c r="H62" s="2">
        <v>33858</v>
      </c>
      <c r="I62" s="2">
        <v>31210</v>
      </c>
      <c r="J62" s="2">
        <v>27547</v>
      </c>
      <c r="K62" s="2">
        <v>29008</v>
      </c>
      <c r="L62" s="2">
        <v>32728</v>
      </c>
      <c r="M62" s="2">
        <v>34813</v>
      </c>
      <c r="N62" s="2">
        <v>35046</v>
      </c>
      <c r="O62" s="2">
        <v>45691</v>
      </c>
      <c r="P62" s="2">
        <v>46431</v>
      </c>
      <c r="Q62" s="2">
        <v>46862</v>
      </c>
      <c r="R62" s="2">
        <v>45432</v>
      </c>
      <c r="S62" s="2">
        <v>45730</v>
      </c>
      <c r="T62" s="2">
        <v>44678</v>
      </c>
      <c r="U62" s="2">
        <v>45718</v>
      </c>
      <c r="V62" s="2">
        <v>46337</v>
      </c>
      <c r="W62" s="2">
        <v>46931</v>
      </c>
      <c r="X62" s="2">
        <v>47351</v>
      </c>
      <c r="Y62" s="2">
        <v>47659</v>
      </c>
      <c r="Z62" s="2">
        <v>48440</v>
      </c>
      <c r="AA62" s="2">
        <v>49277</v>
      </c>
      <c r="AB62" s="2">
        <v>50190</v>
      </c>
      <c r="AC62" s="2">
        <v>50000</v>
      </c>
      <c r="AD62" s="2">
        <v>50195</v>
      </c>
      <c r="AE62" s="2">
        <v>49310</v>
      </c>
      <c r="AF62" s="2">
        <v>50813</v>
      </c>
      <c r="AG62" s="2">
        <v>51669</v>
      </c>
      <c r="AH62" s="2">
        <v>50314</v>
      </c>
      <c r="AI62" s="2">
        <v>49048</v>
      </c>
      <c r="AJ62" s="2">
        <v>48073</v>
      </c>
      <c r="AK62" s="2">
        <v>47667</v>
      </c>
      <c r="AL62" s="2">
        <v>48301</v>
      </c>
      <c r="AM62" s="2">
        <v>48737</v>
      </c>
      <c r="AN62" s="2">
        <v>49626</v>
      </c>
      <c r="AO62" s="2">
        <v>49090</v>
      </c>
      <c r="AP62" s="2">
        <v>47799</v>
      </c>
      <c r="AQ62" s="2">
        <v>46221</v>
      </c>
      <c r="AR62" s="2">
        <v>44846</v>
      </c>
      <c r="AS62" s="2">
        <v>44683</v>
      </c>
      <c r="AT62" s="2">
        <v>44306</v>
      </c>
      <c r="AU62" s="2">
        <v>44180</v>
      </c>
      <c r="AV62" s="2">
        <v>44763</v>
      </c>
      <c r="AW62" s="2">
        <v>45994</v>
      </c>
      <c r="AX62" s="2">
        <v>45802</v>
      </c>
      <c r="AY62" s="2">
        <v>45356</v>
      </c>
      <c r="AZ62" s="2">
        <v>44392</v>
      </c>
      <c r="BA62" s="2">
        <v>45386</v>
      </c>
      <c r="BB62" s="2">
        <v>45681</v>
      </c>
      <c r="BC62" s="2">
        <v>47158</v>
      </c>
      <c r="BD62" s="2">
        <v>47202</v>
      </c>
      <c r="BE62" s="2">
        <v>48605</v>
      </c>
      <c r="BF62" s="2">
        <v>49064</v>
      </c>
      <c r="BG62" s="2">
        <v>49256</v>
      </c>
      <c r="BH62" s="2">
        <v>49856</v>
      </c>
      <c r="BI62" s="2">
        <v>48929</v>
      </c>
      <c r="BJ62" s="2">
        <v>46947</v>
      </c>
      <c r="BK62" s="2">
        <v>45733</v>
      </c>
      <c r="BL62" s="2">
        <v>45571</v>
      </c>
      <c r="BM62" s="2">
        <v>46594</v>
      </c>
      <c r="BN62" s="2">
        <v>46445</v>
      </c>
      <c r="BO62" s="2">
        <v>46406</v>
      </c>
      <c r="BP62" s="2">
        <v>46412</v>
      </c>
      <c r="BQ62" s="2">
        <v>47669</v>
      </c>
      <c r="BR62" s="2">
        <v>47388</v>
      </c>
      <c r="BS62" s="2">
        <v>46105</v>
      </c>
      <c r="BT62" s="2">
        <v>46449</v>
      </c>
      <c r="BU62" s="2">
        <v>46909</v>
      </c>
      <c r="BV62" s="2">
        <v>47366</v>
      </c>
      <c r="BW62" s="2">
        <v>48110</v>
      </c>
      <c r="BX62" s="2">
        <v>48036</v>
      </c>
      <c r="BY62" s="2">
        <v>48437</v>
      </c>
      <c r="BZ62" s="2">
        <v>48496</v>
      </c>
      <c r="CA62" s="2">
        <v>48613</v>
      </c>
      <c r="CB62" s="2">
        <v>47962</v>
      </c>
      <c r="CC62" s="2">
        <v>47691</v>
      </c>
      <c r="CD62" s="2">
        <v>46996</v>
      </c>
    </row>
    <row r="63" spans="1:82" x14ac:dyDescent="0.25">
      <c r="A63" s="2" t="str">
        <f>"58 jaar"</f>
        <v>58 jaar</v>
      </c>
      <c r="B63" s="2">
        <v>37865</v>
      </c>
      <c r="C63" s="2">
        <v>35083</v>
      </c>
      <c r="D63" s="2">
        <v>34573</v>
      </c>
      <c r="E63" s="2">
        <v>32903</v>
      </c>
      <c r="F63" s="2">
        <v>32783</v>
      </c>
      <c r="G63" s="2">
        <v>32851</v>
      </c>
      <c r="H63" s="2">
        <v>34298</v>
      </c>
      <c r="I63" s="2">
        <v>33603</v>
      </c>
      <c r="J63" s="2">
        <v>30974</v>
      </c>
      <c r="K63" s="2">
        <v>27331</v>
      </c>
      <c r="L63" s="2">
        <v>28786</v>
      </c>
      <c r="M63" s="2">
        <v>32498</v>
      </c>
      <c r="N63" s="2">
        <v>34564</v>
      </c>
      <c r="O63" s="2">
        <v>34764</v>
      </c>
      <c r="P63" s="2">
        <v>45399</v>
      </c>
      <c r="Q63" s="2">
        <v>46145</v>
      </c>
      <c r="R63" s="2">
        <v>46583</v>
      </c>
      <c r="S63" s="2">
        <v>45216</v>
      </c>
      <c r="T63" s="2">
        <v>45387</v>
      </c>
      <c r="U63" s="2">
        <v>44439</v>
      </c>
      <c r="V63" s="2">
        <v>45474</v>
      </c>
      <c r="W63" s="2">
        <v>46050</v>
      </c>
      <c r="X63" s="2">
        <v>46639</v>
      </c>
      <c r="Y63" s="2">
        <v>47052</v>
      </c>
      <c r="Z63" s="2">
        <v>47360</v>
      </c>
      <c r="AA63" s="2">
        <v>48153</v>
      </c>
      <c r="AB63" s="2">
        <v>48938</v>
      </c>
      <c r="AC63" s="2">
        <v>49927</v>
      </c>
      <c r="AD63" s="2">
        <v>49688</v>
      </c>
      <c r="AE63" s="2">
        <v>49883</v>
      </c>
      <c r="AF63" s="2">
        <v>49008</v>
      </c>
      <c r="AG63" s="2">
        <v>50495</v>
      </c>
      <c r="AH63" s="2">
        <v>51347</v>
      </c>
      <c r="AI63" s="2">
        <v>49989</v>
      </c>
      <c r="AJ63" s="2">
        <v>48734</v>
      </c>
      <c r="AK63" s="2">
        <v>47771</v>
      </c>
      <c r="AL63" s="2">
        <v>47377</v>
      </c>
      <c r="AM63" s="2">
        <v>48002</v>
      </c>
      <c r="AN63" s="2">
        <v>48436</v>
      </c>
      <c r="AO63" s="2">
        <v>49330</v>
      </c>
      <c r="AP63" s="2">
        <v>48796</v>
      </c>
      <c r="AQ63" s="2">
        <v>47513</v>
      </c>
      <c r="AR63" s="2">
        <v>45944</v>
      </c>
      <c r="AS63" s="2">
        <v>44581</v>
      </c>
      <c r="AT63" s="2">
        <v>44430</v>
      </c>
      <c r="AU63" s="2">
        <v>44056</v>
      </c>
      <c r="AV63" s="2">
        <v>43940</v>
      </c>
      <c r="AW63" s="2">
        <v>44522</v>
      </c>
      <c r="AX63" s="2">
        <v>45742</v>
      </c>
      <c r="AY63" s="2">
        <v>45547</v>
      </c>
      <c r="AZ63" s="2">
        <v>45109</v>
      </c>
      <c r="BA63" s="2">
        <v>44155</v>
      </c>
      <c r="BB63" s="2">
        <v>45138</v>
      </c>
      <c r="BC63" s="2">
        <v>45434</v>
      </c>
      <c r="BD63" s="2">
        <v>46907</v>
      </c>
      <c r="BE63" s="2">
        <v>46953</v>
      </c>
      <c r="BF63" s="2">
        <v>48350</v>
      </c>
      <c r="BG63" s="2">
        <v>48811</v>
      </c>
      <c r="BH63" s="2">
        <v>49012</v>
      </c>
      <c r="BI63" s="2">
        <v>49604</v>
      </c>
      <c r="BJ63" s="2">
        <v>48684</v>
      </c>
      <c r="BK63" s="2">
        <v>46714</v>
      </c>
      <c r="BL63" s="2">
        <v>45505</v>
      </c>
      <c r="BM63" s="2">
        <v>45355</v>
      </c>
      <c r="BN63" s="2">
        <v>46371</v>
      </c>
      <c r="BO63" s="2">
        <v>46230</v>
      </c>
      <c r="BP63" s="2">
        <v>46193</v>
      </c>
      <c r="BQ63" s="2">
        <v>46199</v>
      </c>
      <c r="BR63" s="2">
        <v>47450</v>
      </c>
      <c r="BS63" s="2">
        <v>47175</v>
      </c>
      <c r="BT63" s="2">
        <v>45897</v>
      </c>
      <c r="BU63" s="2">
        <v>46243</v>
      </c>
      <c r="BV63" s="2">
        <v>46702</v>
      </c>
      <c r="BW63" s="2">
        <v>47165</v>
      </c>
      <c r="BX63" s="2">
        <v>47911</v>
      </c>
      <c r="BY63" s="2">
        <v>47831</v>
      </c>
      <c r="BZ63" s="2">
        <v>48236</v>
      </c>
      <c r="CA63" s="2">
        <v>48297</v>
      </c>
      <c r="CB63" s="2">
        <v>48412</v>
      </c>
      <c r="CC63" s="2">
        <v>47766</v>
      </c>
      <c r="CD63" s="2">
        <v>47500</v>
      </c>
    </row>
    <row r="64" spans="1:82" x14ac:dyDescent="0.25">
      <c r="A64" s="2" t="str">
        <f>"59 jaar"</f>
        <v>59 jaar</v>
      </c>
      <c r="B64" s="2">
        <v>38971</v>
      </c>
      <c r="C64" s="2">
        <v>37561</v>
      </c>
      <c r="D64" s="2">
        <v>34827</v>
      </c>
      <c r="E64" s="2">
        <v>34256</v>
      </c>
      <c r="F64" s="2">
        <v>32624</v>
      </c>
      <c r="G64" s="2">
        <v>32516</v>
      </c>
      <c r="H64" s="2">
        <v>32609</v>
      </c>
      <c r="I64" s="2">
        <v>34004</v>
      </c>
      <c r="J64" s="2">
        <v>33302</v>
      </c>
      <c r="K64" s="2">
        <v>30760</v>
      </c>
      <c r="L64" s="2">
        <v>27132</v>
      </c>
      <c r="M64" s="2">
        <v>28570</v>
      </c>
      <c r="N64" s="2">
        <v>32253</v>
      </c>
      <c r="O64" s="2">
        <v>34315</v>
      </c>
      <c r="P64" s="2">
        <v>34489</v>
      </c>
      <c r="Q64" s="2">
        <v>45040</v>
      </c>
      <c r="R64" s="2">
        <v>45791</v>
      </c>
      <c r="S64" s="2">
        <v>46290</v>
      </c>
      <c r="T64" s="2">
        <v>44874</v>
      </c>
      <c r="U64" s="2">
        <v>45052</v>
      </c>
      <c r="V64" s="2">
        <v>44152</v>
      </c>
      <c r="W64" s="2">
        <v>45154</v>
      </c>
      <c r="X64" s="2">
        <v>45673</v>
      </c>
      <c r="Y64" s="2">
        <v>46312</v>
      </c>
      <c r="Z64" s="2">
        <v>46689</v>
      </c>
      <c r="AA64" s="2">
        <v>47028</v>
      </c>
      <c r="AB64" s="2">
        <v>47855</v>
      </c>
      <c r="AC64" s="2">
        <v>48636</v>
      </c>
      <c r="AD64" s="2">
        <v>49595</v>
      </c>
      <c r="AE64" s="2">
        <v>49343</v>
      </c>
      <c r="AF64" s="2">
        <v>49533</v>
      </c>
      <c r="AG64" s="2">
        <v>48665</v>
      </c>
      <c r="AH64" s="2">
        <v>50150</v>
      </c>
      <c r="AI64" s="2">
        <v>50991</v>
      </c>
      <c r="AJ64" s="2">
        <v>49636</v>
      </c>
      <c r="AK64" s="2">
        <v>48378</v>
      </c>
      <c r="AL64" s="2">
        <v>47439</v>
      </c>
      <c r="AM64" s="2">
        <v>47039</v>
      </c>
      <c r="AN64" s="2">
        <v>47670</v>
      </c>
      <c r="AO64" s="2">
        <v>48097</v>
      </c>
      <c r="AP64" s="2">
        <v>48990</v>
      </c>
      <c r="AQ64" s="2">
        <v>48470</v>
      </c>
      <c r="AR64" s="2">
        <v>47196</v>
      </c>
      <c r="AS64" s="2">
        <v>45648</v>
      </c>
      <c r="AT64" s="2">
        <v>44294</v>
      </c>
      <c r="AU64" s="2">
        <v>44148</v>
      </c>
      <c r="AV64" s="2">
        <v>43782</v>
      </c>
      <c r="AW64" s="2">
        <v>43668</v>
      </c>
      <c r="AX64" s="2">
        <v>44248</v>
      </c>
      <c r="AY64" s="2">
        <v>45463</v>
      </c>
      <c r="AZ64" s="2">
        <v>45265</v>
      </c>
      <c r="BA64" s="2">
        <v>44831</v>
      </c>
      <c r="BB64" s="2">
        <v>43891</v>
      </c>
      <c r="BC64" s="2">
        <v>44869</v>
      </c>
      <c r="BD64" s="2">
        <v>45153</v>
      </c>
      <c r="BE64" s="2">
        <v>46628</v>
      </c>
      <c r="BF64" s="2">
        <v>46680</v>
      </c>
      <c r="BG64" s="2">
        <v>48065</v>
      </c>
      <c r="BH64" s="2">
        <v>48524</v>
      </c>
      <c r="BI64" s="2">
        <v>48737</v>
      </c>
      <c r="BJ64" s="2">
        <v>49325</v>
      </c>
      <c r="BK64" s="2">
        <v>48409</v>
      </c>
      <c r="BL64" s="2">
        <v>46454</v>
      </c>
      <c r="BM64" s="2">
        <v>45251</v>
      </c>
      <c r="BN64" s="2">
        <v>45105</v>
      </c>
      <c r="BO64" s="2">
        <v>46114</v>
      </c>
      <c r="BP64" s="2">
        <v>45978</v>
      </c>
      <c r="BQ64" s="2">
        <v>45941</v>
      </c>
      <c r="BR64" s="2">
        <v>45953</v>
      </c>
      <c r="BS64" s="2">
        <v>47195</v>
      </c>
      <c r="BT64" s="2">
        <v>46930</v>
      </c>
      <c r="BU64" s="2">
        <v>45661</v>
      </c>
      <c r="BV64" s="2">
        <v>46015</v>
      </c>
      <c r="BW64" s="2">
        <v>46468</v>
      </c>
      <c r="BX64" s="2">
        <v>46937</v>
      </c>
      <c r="BY64" s="2">
        <v>47676</v>
      </c>
      <c r="BZ64" s="2">
        <v>47597</v>
      </c>
      <c r="CA64" s="2">
        <v>48004</v>
      </c>
      <c r="CB64" s="2">
        <v>48064</v>
      </c>
      <c r="CC64" s="2">
        <v>48185</v>
      </c>
      <c r="CD64" s="2">
        <v>47542</v>
      </c>
    </row>
    <row r="65" spans="1:82" x14ac:dyDescent="0.25">
      <c r="A65" s="2" t="str">
        <f>"60 jaar"</f>
        <v>60 jaar</v>
      </c>
      <c r="B65" s="2">
        <v>39325</v>
      </c>
      <c r="C65" s="2">
        <v>38562</v>
      </c>
      <c r="D65" s="2">
        <v>37296</v>
      </c>
      <c r="E65" s="2">
        <v>34565</v>
      </c>
      <c r="F65" s="2">
        <v>33944</v>
      </c>
      <c r="G65" s="2">
        <v>32291</v>
      </c>
      <c r="H65" s="2">
        <v>32192</v>
      </c>
      <c r="I65" s="2">
        <v>32299</v>
      </c>
      <c r="J65" s="2">
        <v>33691</v>
      </c>
      <c r="K65" s="2">
        <v>33082</v>
      </c>
      <c r="L65" s="2">
        <v>30458</v>
      </c>
      <c r="M65" s="2">
        <v>26887</v>
      </c>
      <c r="N65" s="2">
        <v>28368</v>
      </c>
      <c r="O65" s="2">
        <v>31960</v>
      </c>
      <c r="P65" s="2">
        <v>34025</v>
      </c>
      <c r="Q65" s="2">
        <v>34174</v>
      </c>
      <c r="R65" s="2">
        <v>44705</v>
      </c>
      <c r="S65" s="2">
        <v>45446</v>
      </c>
      <c r="T65" s="2">
        <v>45852</v>
      </c>
      <c r="U65" s="2">
        <v>44529</v>
      </c>
      <c r="V65" s="2">
        <v>44625</v>
      </c>
      <c r="W65" s="2">
        <v>43770</v>
      </c>
      <c r="X65" s="2">
        <v>44671</v>
      </c>
      <c r="Y65" s="2">
        <v>45282</v>
      </c>
      <c r="Z65" s="2">
        <v>45908</v>
      </c>
      <c r="AA65" s="2">
        <v>46276</v>
      </c>
      <c r="AB65" s="2">
        <v>46637</v>
      </c>
      <c r="AC65" s="2">
        <v>47463</v>
      </c>
      <c r="AD65" s="2">
        <v>48234</v>
      </c>
      <c r="AE65" s="2">
        <v>49179</v>
      </c>
      <c r="AF65" s="2">
        <v>48925</v>
      </c>
      <c r="AG65" s="2">
        <v>49111</v>
      </c>
      <c r="AH65" s="2">
        <v>48262</v>
      </c>
      <c r="AI65" s="2">
        <v>49715</v>
      </c>
      <c r="AJ65" s="2">
        <v>50547</v>
      </c>
      <c r="AK65" s="2">
        <v>49202</v>
      </c>
      <c r="AL65" s="2">
        <v>47950</v>
      </c>
      <c r="AM65" s="2">
        <v>47024</v>
      </c>
      <c r="AN65" s="2">
        <v>46636</v>
      </c>
      <c r="AO65" s="2">
        <v>47251</v>
      </c>
      <c r="AP65" s="2">
        <v>47675</v>
      </c>
      <c r="AQ65" s="2">
        <v>48565</v>
      </c>
      <c r="AR65" s="2">
        <v>48054</v>
      </c>
      <c r="AS65" s="2">
        <v>46797</v>
      </c>
      <c r="AT65" s="2">
        <v>45261</v>
      </c>
      <c r="AU65" s="2">
        <v>43924</v>
      </c>
      <c r="AV65" s="2">
        <v>43786</v>
      </c>
      <c r="AW65" s="2">
        <v>43421</v>
      </c>
      <c r="AX65" s="2">
        <v>43311</v>
      </c>
      <c r="AY65" s="2">
        <v>43887</v>
      </c>
      <c r="AZ65" s="2">
        <v>45098</v>
      </c>
      <c r="BA65" s="2">
        <v>44902</v>
      </c>
      <c r="BB65" s="2">
        <v>44471</v>
      </c>
      <c r="BC65" s="2">
        <v>43543</v>
      </c>
      <c r="BD65" s="2">
        <v>44513</v>
      </c>
      <c r="BE65" s="2">
        <v>44798</v>
      </c>
      <c r="BF65" s="2">
        <v>46266</v>
      </c>
      <c r="BG65" s="2">
        <v>46316</v>
      </c>
      <c r="BH65" s="2">
        <v>47699</v>
      </c>
      <c r="BI65" s="2">
        <v>48162</v>
      </c>
      <c r="BJ65" s="2">
        <v>48375</v>
      </c>
      <c r="BK65" s="2">
        <v>48969</v>
      </c>
      <c r="BL65" s="2">
        <v>48059</v>
      </c>
      <c r="BM65" s="2">
        <v>46118</v>
      </c>
      <c r="BN65" s="2">
        <v>44913</v>
      </c>
      <c r="BO65" s="2">
        <v>44774</v>
      </c>
      <c r="BP65" s="2">
        <v>45784</v>
      </c>
      <c r="BQ65" s="2">
        <v>45647</v>
      </c>
      <c r="BR65" s="2">
        <v>45614</v>
      </c>
      <c r="BS65" s="2">
        <v>45623</v>
      </c>
      <c r="BT65" s="2">
        <v>46864</v>
      </c>
      <c r="BU65" s="2">
        <v>46602</v>
      </c>
      <c r="BV65" s="2">
        <v>45342</v>
      </c>
      <c r="BW65" s="2">
        <v>45697</v>
      </c>
      <c r="BX65" s="2">
        <v>46146</v>
      </c>
      <c r="BY65" s="2">
        <v>46621</v>
      </c>
      <c r="BZ65" s="2">
        <v>47357</v>
      </c>
      <c r="CA65" s="2">
        <v>47281</v>
      </c>
      <c r="CB65" s="2">
        <v>47694</v>
      </c>
      <c r="CC65" s="2">
        <v>47754</v>
      </c>
      <c r="CD65" s="2">
        <v>47875</v>
      </c>
    </row>
    <row r="66" spans="1:82" x14ac:dyDescent="0.25">
      <c r="A66" s="2" t="str">
        <f>"61 jaar"</f>
        <v>61 jaar</v>
      </c>
      <c r="B66" s="2">
        <v>37568</v>
      </c>
      <c r="C66" s="2">
        <v>38809</v>
      </c>
      <c r="D66" s="2">
        <v>38162</v>
      </c>
      <c r="E66" s="2">
        <v>36882</v>
      </c>
      <c r="F66" s="2">
        <v>34211</v>
      </c>
      <c r="G66" s="2">
        <v>33639</v>
      </c>
      <c r="H66" s="2">
        <v>31987</v>
      </c>
      <c r="I66" s="2">
        <v>31916</v>
      </c>
      <c r="J66" s="2">
        <v>32028</v>
      </c>
      <c r="K66" s="2">
        <v>33332</v>
      </c>
      <c r="L66" s="2">
        <v>32774</v>
      </c>
      <c r="M66" s="2">
        <v>30128</v>
      </c>
      <c r="N66" s="2">
        <v>26609</v>
      </c>
      <c r="O66" s="2">
        <v>28127</v>
      </c>
      <c r="P66" s="2">
        <v>31651</v>
      </c>
      <c r="Q66" s="2">
        <v>33747</v>
      </c>
      <c r="R66" s="2">
        <v>33916</v>
      </c>
      <c r="S66" s="2">
        <v>44341</v>
      </c>
      <c r="T66" s="2">
        <v>45008</v>
      </c>
      <c r="U66" s="2">
        <v>45446</v>
      </c>
      <c r="V66" s="2">
        <v>44149</v>
      </c>
      <c r="W66" s="2">
        <v>44154</v>
      </c>
      <c r="X66" s="2">
        <v>43359</v>
      </c>
      <c r="Y66" s="2">
        <v>44266</v>
      </c>
      <c r="Z66" s="2">
        <v>44892</v>
      </c>
      <c r="AA66" s="2">
        <v>45465</v>
      </c>
      <c r="AB66" s="2">
        <v>45860</v>
      </c>
      <c r="AC66" s="2">
        <v>46189</v>
      </c>
      <c r="AD66" s="2">
        <v>47003</v>
      </c>
      <c r="AE66" s="2">
        <v>47779</v>
      </c>
      <c r="AF66" s="2">
        <v>48713</v>
      </c>
      <c r="AG66" s="2">
        <v>48461</v>
      </c>
      <c r="AH66" s="2">
        <v>48644</v>
      </c>
      <c r="AI66" s="2">
        <v>47794</v>
      </c>
      <c r="AJ66" s="2">
        <v>49234</v>
      </c>
      <c r="AK66" s="2">
        <v>50063</v>
      </c>
      <c r="AL66" s="2">
        <v>48726</v>
      </c>
      <c r="AM66" s="2">
        <v>47485</v>
      </c>
      <c r="AN66" s="2">
        <v>46567</v>
      </c>
      <c r="AO66" s="2">
        <v>46195</v>
      </c>
      <c r="AP66" s="2">
        <v>46809</v>
      </c>
      <c r="AQ66" s="2">
        <v>47236</v>
      </c>
      <c r="AR66" s="2">
        <v>48124</v>
      </c>
      <c r="AS66" s="2">
        <v>47619</v>
      </c>
      <c r="AT66" s="2">
        <v>46376</v>
      </c>
      <c r="AU66" s="2">
        <v>44857</v>
      </c>
      <c r="AV66" s="2">
        <v>43530</v>
      </c>
      <c r="AW66" s="2">
        <v>43403</v>
      </c>
      <c r="AX66" s="2">
        <v>43037</v>
      </c>
      <c r="AY66" s="2">
        <v>42936</v>
      </c>
      <c r="AZ66" s="2">
        <v>43517</v>
      </c>
      <c r="BA66" s="2">
        <v>44718</v>
      </c>
      <c r="BB66" s="2">
        <v>44524</v>
      </c>
      <c r="BC66" s="2">
        <v>44095</v>
      </c>
      <c r="BD66" s="2">
        <v>43176</v>
      </c>
      <c r="BE66" s="2">
        <v>44145</v>
      </c>
      <c r="BF66" s="2">
        <v>44422</v>
      </c>
      <c r="BG66" s="2">
        <v>45890</v>
      </c>
      <c r="BH66" s="2">
        <v>45944</v>
      </c>
      <c r="BI66" s="2">
        <v>47316</v>
      </c>
      <c r="BJ66" s="2">
        <v>47786</v>
      </c>
      <c r="BK66" s="2">
        <v>48002</v>
      </c>
      <c r="BL66" s="2">
        <v>48588</v>
      </c>
      <c r="BM66" s="2">
        <v>47696</v>
      </c>
      <c r="BN66" s="2">
        <v>45764</v>
      </c>
      <c r="BO66" s="2">
        <v>44566</v>
      </c>
      <c r="BP66" s="2">
        <v>44428</v>
      </c>
      <c r="BQ66" s="2">
        <v>45436</v>
      </c>
      <c r="BR66" s="2">
        <v>45306</v>
      </c>
      <c r="BS66" s="2">
        <v>45277</v>
      </c>
      <c r="BT66" s="2">
        <v>45287</v>
      </c>
      <c r="BU66" s="2">
        <v>46520</v>
      </c>
      <c r="BV66" s="2">
        <v>46269</v>
      </c>
      <c r="BW66" s="2">
        <v>45014</v>
      </c>
      <c r="BX66" s="2">
        <v>45369</v>
      </c>
      <c r="BY66" s="2">
        <v>45821</v>
      </c>
      <c r="BZ66" s="2">
        <v>46302</v>
      </c>
      <c r="CA66" s="2">
        <v>47036</v>
      </c>
      <c r="CB66" s="2">
        <v>46963</v>
      </c>
      <c r="CC66" s="2">
        <v>47376</v>
      </c>
      <c r="CD66" s="2">
        <v>47436</v>
      </c>
    </row>
    <row r="67" spans="1:82" x14ac:dyDescent="0.25">
      <c r="A67" s="2" t="str">
        <f>"62 jaar"</f>
        <v>62 jaar</v>
      </c>
      <c r="B67" s="2">
        <v>37585</v>
      </c>
      <c r="C67" s="2">
        <v>37108</v>
      </c>
      <c r="D67" s="2">
        <v>38397</v>
      </c>
      <c r="E67" s="2">
        <v>37739</v>
      </c>
      <c r="F67" s="2">
        <v>36458</v>
      </c>
      <c r="G67" s="2">
        <v>33802</v>
      </c>
      <c r="H67" s="2">
        <v>33251</v>
      </c>
      <c r="I67" s="2">
        <v>31636</v>
      </c>
      <c r="J67" s="2">
        <v>31587</v>
      </c>
      <c r="K67" s="2">
        <v>31640</v>
      </c>
      <c r="L67" s="2">
        <v>32903</v>
      </c>
      <c r="M67" s="2">
        <v>32414</v>
      </c>
      <c r="N67" s="2">
        <v>29809</v>
      </c>
      <c r="O67" s="2">
        <v>26348</v>
      </c>
      <c r="P67" s="2">
        <v>27844</v>
      </c>
      <c r="Q67" s="2">
        <v>31322</v>
      </c>
      <c r="R67" s="2">
        <v>33407</v>
      </c>
      <c r="S67" s="2">
        <v>33596</v>
      </c>
      <c r="T67" s="2">
        <v>43902</v>
      </c>
      <c r="U67" s="2">
        <v>44579</v>
      </c>
      <c r="V67" s="2">
        <v>45018</v>
      </c>
      <c r="W67" s="2">
        <v>43689</v>
      </c>
      <c r="X67" s="2">
        <v>43691</v>
      </c>
      <c r="Y67" s="2">
        <v>42897</v>
      </c>
      <c r="Z67" s="2">
        <v>43792</v>
      </c>
      <c r="AA67" s="2">
        <v>44384</v>
      </c>
      <c r="AB67" s="2">
        <v>44974</v>
      </c>
      <c r="AC67" s="2">
        <v>45312</v>
      </c>
      <c r="AD67" s="2">
        <v>45672</v>
      </c>
      <c r="AE67" s="2">
        <v>46494</v>
      </c>
      <c r="AF67" s="2">
        <v>47276</v>
      </c>
      <c r="AG67" s="2">
        <v>48182</v>
      </c>
      <c r="AH67" s="2">
        <v>47935</v>
      </c>
      <c r="AI67" s="2">
        <v>48130</v>
      </c>
      <c r="AJ67" s="2">
        <v>47287</v>
      </c>
      <c r="AK67" s="2">
        <v>48713</v>
      </c>
      <c r="AL67" s="2">
        <v>49533</v>
      </c>
      <c r="AM67" s="2">
        <v>48207</v>
      </c>
      <c r="AN67" s="2">
        <v>46970</v>
      </c>
      <c r="AO67" s="2">
        <v>46063</v>
      </c>
      <c r="AP67" s="2">
        <v>45704</v>
      </c>
      <c r="AQ67" s="2">
        <v>46314</v>
      </c>
      <c r="AR67" s="2">
        <v>46740</v>
      </c>
      <c r="AS67" s="2">
        <v>47630</v>
      </c>
      <c r="AT67" s="2">
        <v>47137</v>
      </c>
      <c r="AU67" s="2">
        <v>45902</v>
      </c>
      <c r="AV67" s="2">
        <v>44407</v>
      </c>
      <c r="AW67" s="2">
        <v>43082</v>
      </c>
      <c r="AX67" s="2">
        <v>42972</v>
      </c>
      <c r="AY67" s="2">
        <v>42607</v>
      </c>
      <c r="AZ67" s="2">
        <v>42517</v>
      </c>
      <c r="BA67" s="2">
        <v>43093</v>
      </c>
      <c r="BB67" s="2">
        <v>44286</v>
      </c>
      <c r="BC67" s="2">
        <v>44099</v>
      </c>
      <c r="BD67" s="2">
        <v>43668</v>
      </c>
      <c r="BE67" s="2">
        <v>42769</v>
      </c>
      <c r="BF67" s="2">
        <v>43731</v>
      </c>
      <c r="BG67" s="2">
        <v>43998</v>
      </c>
      <c r="BH67" s="2">
        <v>45461</v>
      </c>
      <c r="BI67" s="2">
        <v>45520</v>
      </c>
      <c r="BJ67" s="2">
        <v>46884</v>
      </c>
      <c r="BK67" s="2">
        <v>47360</v>
      </c>
      <c r="BL67" s="2">
        <v>47576</v>
      </c>
      <c r="BM67" s="2">
        <v>48168</v>
      </c>
      <c r="BN67" s="2">
        <v>47281</v>
      </c>
      <c r="BO67" s="2">
        <v>45364</v>
      </c>
      <c r="BP67" s="2">
        <v>44175</v>
      </c>
      <c r="BQ67" s="2">
        <v>44039</v>
      </c>
      <c r="BR67" s="2">
        <v>45044</v>
      </c>
      <c r="BS67" s="2">
        <v>44921</v>
      </c>
      <c r="BT67" s="2">
        <v>44891</v>
      </c>
      <c r="BU67" s="2">
        <v>44902</v>
      </c>
      <c r="BV67" s="2">
        <v>46133</v>
      </c>
      <c r="BW67" s="2">
        <v>45883</v>
      </c>
      <c r="BX67" s="2">
        <v>44640</v>
      </c>
      <c r="BY67" s="2">
        <v>44997</v>
      </c>
      <c r="BZ67" s="2">
        <v>45455</v>
      </c>
      <c r="CA67" s="2">
        <v>45928</v>
      </c>
      <c r="CB67" s="2">
        <v>46665</v>
      </c>
      <c r="CC67" s="2">
        <v>46591</v>
      </c>
      <c r="CD67" s="2">
        <v>47007</v>
      </c>
    </row>
    <row r="68" spans="1:82" x14ac:dyDescent="0.25">
      <c r="A68" s="2" t="str">
        <f>"63 jaar"</f>
        <v>63 jaar</v>
      </c>
      <c r="B68" s="2">
        <v>37173</v>
      </c>
      <c r="C68" s="2">
        <v>37100</v>
      </c>
      <c r="D68" s="2">
        <v>36678</v>
      </c>
      <c r="E68" s="2">
        <v>37923</v>
      </c>
      <c r="F68" s="2">
        <v>37293</v>
      </c>
      <c r="G68" s="2">
        <v>36023</v>
      </c>
      <c r="H68" s="2">
        <v>33353</v>
      </c>
      <c r="I68" s="2">
        <v>32823</v>
      </c>
      <c r="J68" s="2">
        <v>31251</v>
      </c>
      <c r="K68" s="2">
        <v>31240</v>
      </c>
      <c r="L68" s="2">
        <v>31291</v>
      </c>
      <c r="M68" s="2">
        <v>32523</v>
      </c>
      <c r="N68" s="2">
        <v>32058</v>
      </c>
      <c r="O68" s="2">
        <v>29487</v>
      </c>
      <c r="P68" s="2">
        <v>26045</v>
      </c>
      <c r="Q68" s="2">
        <v>27516</v>
      </c>
      <c r="R68" s="2">
        <v>31001</v>
      </c>
      <c r="S68" s="2">
        <v>33074</v>
      </c>
      <c r="T68" s="2">
        <v>33210</v>
      </c>
      <c r="U68" s="2">
        <v>43457</v>
      </c>
      <c r="V68" s="2">
        <v>44067</v>
      </c>
      <c r="W68" s="2">
        <v>44465</v>
      </c>
      <c r="X68" s="2">
        <v>43239</v>
      </c>
      <c r="Y68" s="2">
        <v>43224</v>
      </c>
      <c r="Z68" s="2">
        <v>42425</v>
      </c>
      <c r="AA68" s="2">
        <v>43294</v>
      </c>
      <c r="AB68" s="2">
        <v>43904</v>
      </c>
      <c r="AC68" s="2">
        <v>44468</v>
      </c>
      <c r="AD68" s="2">
        <v>44806</v>
      </c>
      <c r="AE68" s="2">
        <v>45160</v>
      </c>
      <c r="AF68" s="2">
        <v>45989</v>
      </c>
      <c r="AG68" s="2">
        <v>46770</v>
      </c>
      <c r="AH68" s="2">
        <v>47658</v>
      </c>
      <c r="AI68" s="2">
        <v>47420</v>
      </c>
      <c r="AJ68" s="2">
        <v>47610</v>
      </c>
      <c r="AK68" s="2">
        <v>46786</v>
      </c>
      <c r="AL68" s="2">
        <v>48201</v>
      </c>
      <c r="AM68" s="2">
        <v>49019</v>
      </c>
      <c r="AN68" s="2">
        <v>47713</v>
      </c>
      <c r="AO68" s="2">
        <v>46488</v>
      </c>
      <c r="AP68" s="2">
        <v>45600</v>
      </c>
      <c r="AQ68" s="2">
        <v>45244</v>
      </c>
      <c r="AR68" s="2">
        <v>45852</v>
      </c>
      <c r="AS68" s="2">
        <v>46279</v>
      </c>
      <c r="AT68" s="2">
        <v>47167</v>
      </c>
      <c r="AU68" s="2">
        <v>46684</v>
      </c>
      <c r="AV68" s="2">
        <v>45456</v>
      </c>
      <c r="AW68" s="2">
        <v>43984</v>
      </c>
      <c r="AX68" s="2">
        <v>42672</v>
      </c>
      <c r="AY68" s="2">
        <v>42577</v>
      </c>
      <c r="AZ68" s="2">
        <v>42210</v>
      </c>
      <c r="BA68" s="2">
        <v>42121</v>
      </c>
      <c r="BB68" s="2">
        <v>42695</v>
      </c>
      <c r="BC68" s="2">
        <v>43885</v>
      </c>
      <c r="BD68" s="2">
        <v>43704</v>
      </c>
      <c r="BE68" s="2">
        <v>43282</v>
      </c>
      <c r="BF68" s="2">
        <v>42389</v>
      </c>
      <c r="BG68" s="2">
        <v>43337</v>
      </c>
      <c r="BH68" s="2">
        <v>43616</v>
      </c>
      <c r="BI68" s="2">
        <v>45067</v>
      </c>
      <c r="BJ68" s="2">
        <v>45122</v>
      </c>
      <c r="BK68" s="2">
        <v>46486</v>
      </c>
      <c r="BL68" s="2">
        <v>46960</v>
      </c>
      <c r="BM68" s="2">
        <v>47182</v>
      </c>
      <c r="BN68" s="2">
        <v>47778</v>
      </c>
      <c r="BO68" s="2">
        <v>46894</v>
      </c>
      <c r="BP68" s="2">
        <v>44993</v>
      </c>
      <c r="BQ68" s="2">
        <v>43815</v>
      </c>
      <c r="BR68" s="2">
        <v>43680</v>
      </c>
      <c r="BS68" s="2">
        <v>44688</v>
      </c>
      <c r="BT68" s="2">
        <v>44567</v>
      </c>
      <c r="BU68" s="2">
        <v>44540</v>
      </c>
      <c r="BV68" s="2">
        <v>44554</v>
      </c>
      <c r="BW68" s="2">
        <v>45783</v>
      </c>
      <c r="BX68" s="2">
        <v>45534</v>
      </c>
      <c r="BY68" s="2">
        <v>44300</v>
      </c>
      <c r="BZ68" s="2">
        <v>44657</v>
      </c>
      <c r="CA68" s="2">
        <v>45128</v>
      </c>
      <c r="CB68" s="2">
        <v>45595</v>
      </c>
      <c r="CC68" s="2">
        <v>46338</v>
      </c>
      <c r="CD68" s="2">
        <v>46264</v>
      </c>
    </row>
    <row r="69" spans="1:82" x14ac:dyDescent="0.25">
      <c r="A69" s="2" t="str">
        <f>"64 jaar"</f>
        <v>64 jaar</v>
      </c>
      <c r="B69" s="2">
        <v>37214</v>
      </c>
      <c r="C69" s="2">
        <v>36634</v>
      </c>
      <c r="D69" s="2">
        <v>36586</v>
      </c>
      <c r="E69" s="2">
        <v>36106</v>
      </c>
      <c r="F69" s="2">
        <v>37424</v>
      </c>
      <c r="G69" s="2">
        <v>36782</v>
      </c>
      <c r="H69" s="2">
        <v>35459</v>
      </c>
      <c r="I69" s="2">
        <v>32905</v>
      </c>
      <c r="J69" s="2">
        <v>32375</v>
      </c>
      <c r="K69" s="2">
        <v>30824</v>
      </c>
      <c r="L69" s="2">
        <v>30807</v>
      </c>
      <c r="M69" s="2">
        <v>30975</v>
      </c>
      <c r="N69" s="2">
        <v>32127</v>
      </c>
      <c r="O69" s="2">
        <v>31656</v>
      </c>
      <c r="P69" s="2">
        <v>29147</v>
      </c>
      <c r="Q69" s="2">
        <v>25753</v>
      </c>
      <c r="R69" s="2">
        <v>27224</v>
      </c>
      <c r="S69" s="2">
        <v>30644</v>
      </c>
      <c r="T69" s="2">
        <v>32637</v>
      </c>
      <c r="U69" s="2">
        <v>32843</v>
      </c>
      <c r="V69" s="2">
        <v>42936</v>
      </c>
      <c r="W69" s="2">
        <v>43599</v>
      </c>
      <c r="X69" s="2">
        <v>43913</v>
      </c>
      <c r="Y69" s="2">
        <v>42719</v>
      </c>
      <c r="Z69" s="2">
        <v>42730</v>
      </c>
      <c r="AA69" s="2">
        <v>41923</v>
      </c>
      <c r="AB69" s="2">
        <v>42772</v>
      </c>
      <c r="AC69" s="2">
        <v>43394</v>
      </c>
      <c r="AD69" s="2">
        <v>43950</v>
      </c>
      <c r="AE69" s="2">
        <v>44306</v>
      </c>
      <c r="AF69" s="2">
        <v>44655</v>
      </c>
      <c r="AG69" s="2">
        <v>45476</v>
      </c>
      <c r="AH69" s="2">
        <v>46257</v>
      </c>
      <c r="AI69" s="2">
        <v>47137</v>
      </c>
      <c r="AJ69" s="2">
        <v>46896</v>
      </c>
      <c r="AK69" s="2">
        <v>47095</v>
      </c>
      <c r="AL69" s="2">
        <v>46285</v>
      </c>
      <c r="AM69" s="2">
        <v>47689</v>
      </c>
      <c r="AN69" s="2">
        <v>48499</v>
      </c>
      <c r="AO69" s="2">
        <v>47211</v>
      </c>
      <c r="AP69" s="2">
        <v>46000</v>
      </c>
      <c r="AQ69" s="2">
        <v>45131</v>
      </c>
      <c r="AR69" s="2">
        <v>44784</v>
      </c>
      <c r="AS69" s="2">
        <v>45401</v>
      </c>
      <c r="AT69" s="2">
        <v>45826</v>
      </c>
      <c r="AU69" s="2">
        <v>46711</v>
      </c>
      <c r="AV69" s="2">
        <v>46235</v>
      </c>
      <c r="AW69" s="2">
        <v>45020</v>
      </c>
      <c r="AX69" s="2">
        <v>43561</v>
      </c>
      <c r="AY69" s="2">
        <v>42270</v>
      </c>
      <c r="AZ69" s="2">
        <v>42190</v>
      </c>
      <c r="BA69" s="2">
        <v>41824</v>
      </c>
      <c r="BB69" s="2">
        <v>41735</v>
      </c>
      <c r="BC69" s="2">
        <v>42308</v>
      </c>
      <c r="BD69" s="2">
        <v>43501</v>
      </c>
      <c r="BE69" s="2">
        <v>43316</v>
      </c>
      <c r="BF69" s="2">
        <v>42901</v>
      </c>
      <c r="BG69" s="2">
        <v>42023</v>
      </c>
      <c r="BH69" s="2">
        <v>42955</v>
      </c>
      <c r="BI69" s="2">
        <v>43237</v>
      </c>
      <c r="BJ69" s="2">
        <v>44684</v>
      </c>
      <c r="BK69" s="2">
        <v>44745</v>
      </c>
      <c r="BL69" s="2">
        <v>46102</v>
      </c>
      <c r="BM69" s="2">
        <v>46580</v>
      </c>
      <c r="BN69" s="2">
        <v>46794</v>
      </c>
      <c r="BO69" s="2">
        <v>47394</v>
      </c>
      <c r="BP69" s="2">
        <v>46513</v>
      </c>
      <c r="BQ69" s="2">
        <v>44633</v>
      </c>
      <c r="BR69" s="2">
        <v>43470</v>
      </c>
      <c r="BS69" s="2">
        <v>43336</v>
      </c>
      <c r="BT69" s="2">
        <v>44342</v>
      </c>
      <c r="BU69" s="2">
        <v>44224</v>
      </c>
      <c r="BV69" s="2">
        <v>44203</v>
      </c>
      <c r="BW69" s="2">
        <v>44217</v>
      </c>
      <c r="BX69" s="2">
        <v>45448</v>
      </c>
      <c r="BY69" s="2">
        <v>45200</v>
      </c>
      <c r="BZ69" s="2">
        <v>43978</v>
      </c>
      <c r="CA69" s="2">
        <v>44333</v>
      </c>
      <c r="CB69" s="2">
        <v>44805</v>
      </c>
      <c r="CC69" s="2">
        <v>45280</v>
      </c>
      <c r="CD69" s="2">
        <v>46023</v>
      </c>
    </row>
    <row r="70" spans="1:82" x14ac:dyDescent="0.25">
      <c r="A70" s="2" t="str">
        <f>"65 jaar"</f>
        <v>65 jaar</v>
      </c>
      <c r="B70" s="2">
        <v>37634</v>
      </c>
      <c r="C70" s="2">
        <v>36560</v>
      </c>
      <c r="D70" s="2">
        <v>35975</v>
      </c>
      <c r="E70" s="2">
        <v>35930</v>
      </c>
      <c r="F70" s="2">
        <v>35481</v>
      </c>
      <c r="G70" s="2">
        <v>36741</v>
      </c>
      <c r="H70" s="2">
        <v>36192</v>
      </c>
      <c r="I70" s="2">
        <v>34901</v>
      </c>
      <c r="J70" s="2">
        <v>32356</v>
      </c>
      <c r="K70" s="2">
        <v>31873</v>
      </c>
      <c r="L70" s="2">
        <v>30371</v>
      </c>
      <c r="M70" s="2">
        <v>30363</v>
      </c>
      <c r="N70" s="2">
        <v>30550</v>
      </c>
      <c r="O70" s="2">
        <v>31701</v>
      </c>
      <c r="P70" s="2">
        <v>31271</v>
      </c>
      <c r="Q70" s="2">
        <v>28830</v>
      </c>
      <c r="R70" s="2">
        <v>25441</v>
      </c>
      <c r="S70" s="2">
        <v>26920</v>
      </c>
      <c r="T70" s="2">
        <v>30220</v>
      </c>
      <c r="U70" s="2">
        <v>32227</v>
      </c>
      <c r="V70" s="2">
        <v>32398</v>
      </c>
      <c r="W70" s="2">
        <v>42398</v>
      </c>
      <c r="X70" s="2">
        <v>43004</v>
      </c>
      <c r="Y70" s="2">
        <v>43296</v>
      </c>
      <c r="Z70" s="2">
        <v>42143</v>
      </c>
      <c r="AA70" s="2">
        <v>42104</v>
      </c>
      <c r="AB70" s="2">
        <v>41374</v>
      </c>
      <c r="AC70" s="2">
        <v>42184</v>
      </c>
      <c r="AD70" s="2">
        <v>42798</v>
      </c>
      <c r="AE70" s="2">
        <v>43349</v>
      </c>
      <c r="AF70" s="2">
        <v>43709</v>
      </c>
      <c r="AG70" s="2">
        <v>44052</v>
      </c>
      <c r="AH70" s="2">
        <v>44875</v>
      </c>
      <c r="AI70" s="2">
        <v>45643</v>
      </c>
      <c r="AJ70" s="2">
        <v>46521</v>
      </c>
      <c r="AK70" s="2">
        <v>46281</v>
      </c>
      <c r="AL70" s="2">
        <v>46487</v>
      </c>
      <c r="AM70" s="2">
        <v>45690</v>
      </c>
      <c r="AN70" s="2">
        <v>47083</v>
      </c>
      <c r="AO70" s="2">
        <v>47894</v>
      </c>
      <c r="AP70" s="2">
        <v>46625</v>
      </c>
      <c r="AQ70" s="2">
        <v>45431</v>
      </c>
      <c r="AR70" s="2">
        <v>44584</v>
      </c>
      <c r="AS70" s="2">
        <v>44249</v>
      </c>
      <c r="AT70" s="2">
        <v>44868</v>
      </c>
      <c r="AU70" s="2">
        <v>45290</v>
      </c>
      <c r="AV70" s="2">
        <v>46175</v>
      </c>
      <c r="AW70" s="2">
        <v>45706</v>
      </c>
      <c r="AX70" s="2">
        <v>44509</v>
      </c>
      <c r="AY70" s="2">
        <v>43066</v>
      </c>
      <c r="AZ70" s="2">
        <v>41801</v>
      </c>
      <c r="BA70" s="2">
        <v>41723</v>
      </c>
      <c r="BB70" s="2">
        <v>41372</v>
      </c>
      <c r="BC70" s="2">
        <v>41282</v>
      </c>
      <c r="BD70" s="2">
        <v>41853</v>
      </c>
      <c r="BE70" s="2">
        <v>43038</v>
      </c>
      <c r="BF70" s="2">
        <v>42859</v>
      </c>
      <c r="BG70" s="2">
        <v>42454</v>
      </c>
      <c r="BH70" s="2">
        <v>41584</v>
      </c>
      <c r="BI70" s="2">
        <v>42509</v>
      </c>
      <c r="BJ70" s="2">
        <v>42799</v>
      </c>
      <c r="BK70" s="2">
        <v>44228</v>
      </c>
      <c r="BL70" s="2">
        <v>44297</v>
      </c>
      <c r="BM70" s="2">
        <v>45646</v>
      </c>
      <c r="BN70" s="2">
        <v>46127</v>
      </c>
      <c r="BO70" s="2">
        <v>46342</v>
      </c>
      <c r="BP70" s="2">
        <v>46945</v>
      </c>
      <c r="BQ70" s="2">
        <v>46077</v>
      </c>
      <c r="BR70" s="2">
        <v>44213</v>
      </c>
      <c r="BS70" s="2">
        <v>43063</v>
      </c>
      <c r="BT70" s="2">
        <v>42931</v>
      </c>
      <c r="BU70" s="2">
        <v>43932</v>
      </c>
      <c r="BV70" s="2">
        <v>43824</v>
      </c>
      <c r="BW70" s="2">
        <v>43806</v>
      </c>
      <c r="BX70" s="2">
        <v>43822</v>
      </c>
      <c r="BY70" s="2">
        <v>45050</v>
      </c>
      <c r="BZ70" s="2">
        <v>44804</v>
      </c>
      <c r="CA70" s="2">
        <v>43602</v>
      </c>
      <c r="CB70" s="2">
        <v>43954</v>
      </c>
      <c r="CC70" s="2">
        <v>44425</v>
      </c>
      <c r="CD70" s="2">
        <v>44906</v>
      </c>
    </row>
    <row r="71" spans="1:82" x14ac:dyDescent="0.25">
      <c r="A71" s="2" t="str">
        <f>"66 jaar"</f>
        <v>66 jaar</v>
      </c>
      <c r="B71" s="2">
        <v>36765</v>
      </c>
      <c r="C71" s="2">
        <v>36954</v>
      </c>
      <c r="D71" s="2">
        <v>35946</v>
      </c>
      <c r="E71" s="2">
        <v>35235</v>
      </c>
      <c r="F71" s="2">
        <v>35254</v>
      </c>
      <c r="G71" s="2">
        <v>34836</v>
      </c>
      <c r="H71" s="2">
        <v>36046</v>
      </c>
      <c r="I71" s="2">
        <v>35557</v>
      </c>
      <c r="J71" s="2">
        <v>34314</v>
      </c>
      <c r="K71" s="2">
        <v>31830</v>
      </c>
      <c r="L71" s="2">
        <v>31379</v>
      </c>
      <c r="M71" s="2">
        <v>29910</v>
      </c>
      <c r="N71" s="2">
        <v>29854</v>
      </c>
      <c r="O71" s="2">
        <v>30070</v>
      </c>
      <c r="P71" s="2">
        <v>31246</v>
      </c>
      <c r="Q71" s="2">
        <v>30810</v>
      </c>
      <c r="R71" s="2">
        <v>28427</v>
      </c>
      <c r="S71" s="2">
        <v>25111</v>
      </c>
      <c r="T71" s="2">
        <v>26536</v>
      </c>
      <c r="U71" s="2">
        <v>29788</v>
      </c>
      <c r="V71" s="2">
        <v>31794</v>
      </c>
      <c r="W71" s="2">
        <v>31922</v>
      </c>
      <c r="X71" s="2">
        <v>41811</v>
      </c>
      <c r="Y71" s="2">
        <v>42360</v>
      </c>
      <c r="Z71" s="2">
        <v>42630</v>
      </c>
      <c r="AA71" s="2">
        <v>41510</v>
      </c>
      <c r="AB71" s="2">
        <v>41457</v>
      </c>
      <c r="AC71" s="2">
        <v>40742</v>
      </c>
      <c r="AD71" s="2">
        <v>41570</v>
      </c>
      <c r="AE71" s="2">
        <v>42179</v>
      </c>
      <c r="AF71" s="2">
        <v>42742</v>
      </c>
      <c r="AG71" s="2">
        <v>43093</v>
      </c>
      <c r="AH71" s="2">
        <v>43438</v>
      </c>
      <c r="AI71" s="2">
        <v>44258</v>
      </c>
      <c r="AJ71" s="2">
        <v>45015</v>
      </c>
      <c r="AK71" s="2">
        <v>45890</v>
      </c>
      <c r="AL71" s="2">
        <v>45667</v>
      </c>
      <c r="AM71" s="2">
        <v>45876</v>
      </c>
      <c r="AN71" s="2">
        <v>45099</v>
      </c>
      <c r="AO71" s="2">
        <v>46478</v>
      </c>
      <c r="AP71" s="2">
        <v>47287</v>
      </c>
      <c r="AQ71" s="2">
        <v>46032</v>
      </c>
      <c r="AR71" s="2">
        <v>44855</v>
      </c>
      <c r="AS71" s="2">
        <v>44031</v>
      </c>
      <c r="AT71" s="2">
        <v>43710</v>
      </c>
      <c r="AU71" s="2">
        <v>44327</v>
      </c>
      <c r="AV71" s="2">
        <v>44756</v>
      </c>
      <c r="AW71" s="2">
        <v>45639</v>
      </c>
      <c r="AX71" s="2">
        <v>45179</v>
      </c>
      <c r="AY71" s="2">
        <v>44002</v>
      </c>
      <c r="AZ71" s="2">
        <v>42582</v>
      </c>
      <c r="BA71" s="2">
        <v>41332</v>
      </c>
      <c r="BB71" s="2">
        <v>41268</v>
      </c>
      <c r="BC71" s="2">
        <v>40926</v>
      </c>
      <c r="BD71" s="2">
        <v>40839</v>
      </c>
      <c r="BE71" s="2">
        <v>41411</v>
      </c>
      <c r="BF71" s="2">
        <v>42590</v>
      </c>
      <c r="BG71" s="2">
        <v>42414</v>
      </c>
      <c r="BH71" s="2">
        <v>42020</v>
      </c>
      <c r="BI71" s="2">
        <v>41160</v>
      </c>
      <c r="BJ71" s="2">
        <v>42069</v>
      </c>
      <c r="BK71" s="2">
        <v>42367</v>
      </c>
      <c r="BL71" s="2">
        <v>43789</v>
      </c>
      <c r="BM71" s="2">
        <v>43865</v>
      </c>
      <c r="BN71" s="2">
        <v>45210</v>
      </c>
      <c r="BO71" s="2">
        <v>45685</v>
      </c>
      <c r="BP71" s="2">
        <v>45910</v>
      </c>
      <c r="BQ71" s="2">
        <v>46507</v>
      </c>
      <c r="BR71" s="2">
        <v>45657</v>
      </c>
      <c r="BS71" s="2">
        <v>43811</v>
      </c>
      <c r="BT71" s="2">
        <v>42668</v>
      </c>
      <c r="BU71" s="2">
        <v>42536</v>
      </c>
      <c r="BV71" s="2">
        <v>43541</v>
      </c>
      <c r="BW71" s="2">
        <v>43434</v>
      </c>
      <c r="BX71" s="2">
        <v>43422</v>
      </c>
      <c r="BY71" s="2">
        <v>43443</v>
      </c>
      <c r="BZ71" s="2">
        <v>44671</v>
      </c>
      <c r="CA71" s="2">
        <v>44425</v>
      </c>
      <c r="CB71" s="2">
        <v>43240</v>
      </c>
      <c r="CC71" s="2">
        <v>43593</v>
      </c>
      <c r="CD71" s="2">
        <v>44062</v>
      </c>
    </row>
    <row r="72" spans="1:82" x14ac:dyDescent="0.25">
      <c r="A72" s="2" t="str">
        <f>"67 jaar"</f>
        <v>67 jaar</v>
      </c>
      <c r="B72" s="2">
        <v>35491</v>
      </c>
      <c r="C72" s="2">
        <v>36016</v>
      </c>
      <c r="D72" s="2">
        <v>36225</v>
      </c>
      <c r="E72" s="2">
        <v>35213</v>
      </c>
      <c r="F72" s="2">
        <v>34532</v>
      </c>
      <c r="G72" s="2">
        <v>34532</v>
      </c>
      <c r="H72" s="2">
        <v>34153</v>
      </c>
      <c r="I72" s="2">
        <v>35384</v>
      </c>
      <c r="J72" s="2">
        <v>34826</v>
      </c>
      <c r="K72" s="2">
        <v>33657</v>
      </c>
      <c r="L72" s="2">
        <v>31313</v>
      </c>
      <c r="M72" s="2">
        <v>30790</v>
      </c>
      <c r="N72" s="2">
        <v>29448</v>
      </c>
      <c r="O72" s="2">
        <v>29341</v>
      </c>
      <c r="P72" s="2">
        <v>29653</v>
      </c>
      <c r="Q72" s="2">
        <v>30740</v>
      </c>
      <c r="R72" s="2">
        <v>30411</v>
      </c>
      <c r="S72" s="2">
        <v>28017</v>
      </c>
      <c r="T72" s="2">
        <v>24712</v>
      </c>
      <c r="U72" s="2">
        <v>26187</v>
      </c>
      <c r="V72" s="2">
        <v>29381</v>
      </c>
      <c r="W72" s="2">
        <v>31307</v>
      </c>
      <c r="X72" s="2">
        <v>31373</v>
      </c>
      <c r="Y72" s="2">
        <v>41194</v>
      </c>
      <c r="Z72" s="2">
        <v>41711</v>
      </c>
      <c r="AA72" s="2">
        <v>42003</v>
      </c>
      <c r="AB72" s="2">
        <v>40876</v>
      </c>
      <c r="AC72" s="2">
        <v>40835</v>
      </c>
      <c r="AD72" s="2">
        <v>40137</v>
      </c>
      <c r="AE72" s="2">
        <v>40965</v>
      </c>
      <c r="AF72" s="2">
        <v>41577</v>
      </c>
      <c r="AG72" s="2">
        <v>42143</v>
      </c>
      <c r="AH72" s="2">
        <v>42492</v>
      </c>
      <c r="AI72" s="2">
        <v>42828</v>
      </c>
      <c r="AJ72" s="2">
        <v>43652</v>
      </c>
      <c r="AK72" s="2">
        <v>44407</v>
      </c>
      <c r="AL72" s="2">
        <v>45273</v>
      </c>
      <c r="AM72" s="2">
        <v>45052</v>
      </c>
      <c r="AN72" s="2">
        <v>45272</v>
      </c>
      <c r="AO72" s="2">
        <v>44513</v>
      </c>
      <c r="AP72" s="2">
        <v>45880</v>
      </c>
      <c r="AQ72" s="2">
        <v>46688</v>
      </c>
      <c r="AR72" s="2">
        <v>45457</v>
      </c>
      <c r="AS72" s="2">
        <v>44295</v>
      </c>
      <c r="AT72" s="2">
        <v>43496</v>
      </c>
      <c r="AU72" s="2">
        <v>43179</v>
      </c>
      <c r="AV72" s="2">
        <v>43806</v>
      </c>
      <c r="AW72" s="2">
        <v>44230</v>
      </c>
      <c r="AX72" s="2">
        <v>45114</v>
      </c>
      <c r="AY72" s="2">
        <v>44662</v>
      </c>
      <c r="AZ72" s="2">
        <v>43506</v>
      </c>
      <c r="BA72" s="2">
        <v>42100</v>
      </c>
      <c r="BB72" s="2">
        <v>40879</v>
      </c>
      <c r="BC72" s="2">
        <v>40823</v>
      </c>
      <c r="BD72" s="2">
        <v>40488</v>
      </c>
      <c r="BE72" s="2">
        <v>40403</v>
      </c>
      <c r="BF72" s="2">
        <v>40984</v>
      </c>
      <c r="BG72" s="2">
        <v>42148</v>
      </c>
      <c r="BH72" s="2">
        <v>41980</v>
      </c>
      <c r="BI72" s="2">
        <v>41602</v>
      </c>
      <c r="BJ72" s="2">
        <v>40748</v>
      </c>
      <c r="BK72" s="2">
        <v>41655</v>
      </c>
      <c r="BL72" s="2">
        <v>41961</v>
      </c>
      <c r="BM72" s="2">
        <v>43370</v>
      </c>
      <c r="BN72" s="2">
        <v>43457</v>
      </c>
      <c r="BO72" s="2">
        <v>44791</v>
      </c>
      <c r="BP72" s="2">
        <v>45270</v>
      </c>
      <c r="BQ72" s="2">
        <v>45499</v>
      </c>
      <c r="BR72" s="2">
        <v>46100</v>
      </c>
      <c r="BS72" s="2">
        <v>45262</v>
      </c>
      <c r="BT72" s="2">
        <v>43429</v>
      </c>
      <c r="BU72" s="2">
        <v>42309</v>
      </c>
      <c r="BV72" s="2">
        <v>42175</v>
      </c>
      <c r="BW72" s="2">
        <v>43174</v>
      </c>
      <c r="BX72" s="2">
        <v>43078</v>
      </c>
      <c r="BY72" s="2">
        <v>43066</v>
      </c>
      <c r="BZ72" s="2">
        <v>43097</v>
      </c>
      <c r="CA72" s="2">
        <v>44319</v>
      </c>
      <c r="CB72" s="2">
        <v>44079</v>
      </c>
      <c r="CC72" s="2">
        <v>42908</v>
      </c>
      <c r="CD72" s="2">
        <v>43262</v>
      </c>
    </row>
    <row r="73" spans="1:82" x14ac:dyDescent="0.25">
      <c r="A73" s="2" t="str">
        <f>"68 jaar"</f>
        <v>68 jaar</v>
      </c>
      <c r="B73" s="2">
        <v>35185</v>
      </c>
      <c r="C73" s="2">
        <v>34730</v>
      </c>
      <c r="D73" s="2">
        <v>35208</v>
      </c>
      <c r="E73" s="2">
        <v>35451</v>
      </c>
      <c r="F73" s="2">
        <v>34475</v>
      </c>
      <c r="G73" s="2">
        <v>33802</v>
      </c>
      <c r="H73" s="2">
        <v>33794</v>
      </c>
      <c r="I73" s="2">
        <v>33441</v>
      </c>
      <c r="J73" s="2">
        <v>34620</v>
      </c>
      <c r="K73" s="2">
        <v>34144</v>
      </c>
      <c r="L73" s="2">
        <v>33027</v>
      </c>
      <c r="M73" s="2">
        <v>30722</v>
      </c>
      <c r="N73" s="2">
        <v>30253</v>
      </c>
      <c r="O73" s="2">
        <v>28896</v>
      </c>
      <c r="P73" s="2">
        <v>28847</v>
      </c>
      <c r="Q73" s="2">
        <v>29188</v>
      </c>
      <c r="R73" s="2">
        <v>30237</v>
      </c>
      <c r="S73" s="2">
        <v>29960</v>
      </c>
      <c r="T73" s="2">
        <v>27578</v>
      </c>
      <c r="U73" s="2">
        <v>24272</v>
      </c>
      <c r="V73" s="2">
        <v>25777</v>
      </c>
      <c r="W73" s="2">
        <v>28854</v>
      </c>
      <c r="X73" s="2">
        <v>30814</v>
      </c>
      <c r="Y73" s="2">
        <v>30874</v>
      </c>
      <c r="Z73" s="2">
        <v>40527</v>
      </c>
      <c r="AA73" s="2">
        <v>40990</v>
      </c>
      <c r="AB73" s="2">
        <v>41304</v>
      </c>
      <c r="AC73" s="2">
        <v>40170</v>
      </c>
      <c r="AD73" s="2">
        <v>40183</v>
      </c>
      <c r="AE73" s="2">
        <v>39496</v>
      </c>
      <c r="AF73" s="2">
        <v>40325</v>
      </c>
      <c r="AG73" s="2">
        <v>40933</v>
      </c>
      <c r="AH73" s="2">
        <v>41496</v>
      </c>
      <c r="AI73" s="2">
        <v>41861</v>
      </c>
      <c r="AJ73" s="2">
        <v>42187</v>
      </c>
      <c r="AK73" s="2">
        <v>43006</v>
      </c>
      <c r="AL73" s="2">
        <v>43761</v>
      </c>
      <c r="AM73" s="2">
        <v>44628</v>
      </c>
      <c r="AN73" s="2">
        <v>44424</v>
      </c>
      <c r="AO73" s="2">
        <v>44647</v>
      </c>
      <c r="AP73" s="2">
        <v>43897</v>
      </c>
      <c r="AQ73" s="2">
        <v>45264</v>
      </c>
      <c r="AR73" s="2">
        <v>46068</v>
      </c>
      <c r="AS73" s="2">
        <v>44865</v>
      </c>
      <c r="AT73" s="2">
        <v>43721</v>
      </c>
      <c r="AU73" s="2">
        <v>42940</v>
      </c>
      <c r="AV73" s="2">
        <v>42641</v>
      </c>
      <c r="AW73" s="2">
        <v>43271</v>
      </c>
      <c r="AX73" s="2">
        <v>43697</v>
      </c>
      <c r="AY73" s="2">
        <v>44579</v>
      </c>
      <c r="AZ73" s="2">
        <v>44134</v>
      </c>
      <c r="BA73" s="2">
        <v>43003</v>
      </c>
      <c r="BB73" s="2">
        <v>41616</v>
      </c>
      <c r="BC73" s="2">
        <v>40430</v>
      </c>
      <c r="BD73" s="2">
        <v>40370</v>
      </c>
      <c r="BE73" s="2">
        <v>40048</v>
      </c>
      <c r="BF73" s="2">
        <v>39968</v>
      </c>
      <c r="BG73" s="2">
        <v>40557</v>
      </c>
      <c r="BH73" s="2">
        <v>41716</v>
      </c>
      <c r="BI73" s="2">
        <v>41549</v>
      </c>
      <c r="BJ73" s="2">
        <v>41180</v>
      </c>
      <c r="BK73" s="2">
        <v>40338</v>
      </c>
      <c r="BL73" s="2">
        <v>41240</v>
      </c>
      <c r="BM73" s="2">
        <v>41547</v>
      </c>
      <c r="BN73" s="2">
        <v>42945</v>
      </c>
      <c r="BO73" s="2">
        <v>43046</v>
      </c>
      <c r="BP73" s="2">
        <v>44372</v>
      </c>
      <c r="BQ73" s="2">
        <v>44852</v>
      </c>
      <c r="BR73" s="2">
        <v>45087</v>
      </c>
      <c r="BS73" s="2">
        <v>45693</v>
      </c>
      <c r="BT73" s="2">
        <v>44865</v>
      </c>
      <c r="BU73" s="2">
        <v>43047</v>
      </c>
      <c r="BV73" s="2">
        <v>41948</v>
      </c>
      <c r="BW73" s="2">
        <v>41813</v>
      </c>
      <c r="BX73" s="2">
        <v>42809</v>
      </c>
      <c r="BY73" s="2">
        <v>42721</v>
      </c>
      <c r="BZ73" s="2">
        <v>42716</v>
      </c>
      <c r="CA73" s="2">
        <v>42756</v>
      </c>
      <c r="CB73" s="2">
        <v>43968</v>
      </c>
      <c r="CC73" s="2">
        <v>43735</v>
      </c>
      <c r="CD73" s="2">
        <v>42578</v>
      </c>
    </row>
    <row r="74" spans="1:82" x14ac:dyDescent="0.25">
      <c r="A74" s="2" t="str">
        <f>"69 jaar"</f>
        <v>69 jaar</v>
      </c>
      <c r="B74" s="2">
        <v>35195</v>
      </c>
      <c r="C74" s="2">
        <v>34278</v>
      </c>
      <c r="D74" s="2">
        <v>33943</v>
      </c>
      <c r="E74" s="2">
        <v>34383</v>
      </c>
      <c r="F74" s="2">
        <v>34641</v>
      </c>
      <c r="G74" s="2">
        <v>33613</v>
      </c>
      <c r="H74" s="2">
        <v>33009</v>
      </c>
      <c r="I74" s="2">
        <v>33012</v>
      </c>
      <c r="J74" s="2">
        <v>32659</v>
      </c>
      <c r="K74" s="2">
        <v>33900</v>
      </c>
      <c r="L74" s="2">
        <v>33385</v>
      </c>
      <c r="M74" s="2">
        <v>32362</v>
      </c>
      <c r="N74" s="2">
        <v>30112</v>
      </c>
      <c r="O74" s="2">
        <v>29658</v>
      </c>
      <c r="P74" s="2">
        <v>28384</v>
      </c>
      <c r="Q74" s="2">
        <v>28352</v>
      </c>
      <c r="R74" s="2">
        <v>28709</v>
      </c>
      <c r="S74" s="2">
        <v>29773</v>
      </c>
      <c r="T74" s="2">
        <v>29396</v>
      </c>
      <c r="U74" s="2">
        <v>27109</v>
      </c>
      <c r="V74" s="2">
        <v>23838</v>
      </c>
      <c r="W74" s="2">
        <v>25327</v>
      </c>
      <c r="X74" s="2">
        <v>28338</v>
      </c>
      <c r="Y74" s="2">
        <v>30281</v>
      </c>
      <c r="Z74" s="2">
        <v>30290</v>
      </c>
      <c r="AA74" s="2">
        <v>39794</v>
      </c>
      <c r="AB74" s="2">
        <v>40304</v>
      </c>
      <c r="AC74" s="2">
        <v>40550</v>
      </c>
      <c r="AD74" s="2">
        <v>39457</v>
      </c>
      <c r="AE74" s="2">
        <v>39490</v>
      </c>
      <c r="AF74" s="2">
        <v>38824</v>
      </c>
      <c r="AG74" s="2">
        <v>39647</v>
      </c>
      <c r="AH74" s="2">
        <v>40249</v>
      </c>
      <c r="AI74" s="2">
        <v>40812</v>
      </c>
      <c r="AJ74" s="2">
        <v>41178</v>
      </c>
      <c r="AK74" s="2">
        <v>41510</v>
      </c>
      <c r="AL74" s="2">
        <v>42323</v>
      </c>
      <c r="AM74" s="2">
        <v>43077</v>
      </c>
      <c r="AN74" s="2">
        <v>43945</v>
      </c>
      <c r="AO74" s="2">
        <v>43747</v>
      </c>
      <c r="AP74" s="2">
        <v>43987</v>
      </c>
      <c r="AQ74" s="2">
        <v>43252</v>
      </c>
      <c r="AR74" s="2">
        <v>44613</v>
      </c>
      <c r="AS74" s="2">
        <v>45411</v>
      </c>
      <c r="AT74" s="2">
        <v>44236</v>
      </c>
      <c r="AU74" s="2">
        <v>43106</v>
      </c>
      <c r="AV74" s="2">
        <v>42344</v>
      </c>
      <c r="AW74" s="2">
        <v>42060</v>
      </c>
      <c r="AX74" s="2">
        <v>42692</v>
      </c>
      <c r="AY74" s="2">
        <v>43128</v>
      </c>
      <c r="AZ74" s="2">
        <v>44012</v>
      </c>
      <c r="BA74" s="2">
        <v>43571</v>
      </c>
      <c r="BB74" s="2">
        <v>42463</v>
      </c>
      <c r="BC74" s="2">
        <v>41098</v>
      </c>
      <c r="BD74" s="2">
        <v>39939</v>
      </c>
      <c r="BE74" s="2">
        <v>39879</v>
      </c>
      <c r="BF74" s="2">
        <v>39569</v>
      </c>
      <c r="BG74" s="2">
        <v>39493</v>
      </c>
      <c r="BH74" s="2">
        <v>40084</v>
      </c>
      <c r="BI74" s="2">
        <v>41235</v>
      </c>
      <c r="BJ74" s="2">
        <v>41084</v>
      </c>
      <c r="BK74" s="2">
        <v>40722</v>
      </c>
      <c r="BL74" s="2">
        <v>39901</v>
      </c>
      <c r="BM74" s="2">
        <v>40794</v>
      </c>
      <c r="BN74" s="2">
        <v>41100</v>
      </c>
      <c r="BO74" s="2">
        <v>42490</v>
      </c>
      <c r="BP74" s="2">
        <v>42606</v>
      </c>
      <c r="BQ74" s="2">
        <v>43924</v>
      </c>
      <c r="BR74" s="2">
        <v>44400</v>
      </c>
      <c r="BS74" s="2">
        <v>44642</v>
      </c>
      <c r="BT74" s="2">
        <v>45253</v>
      </c>
      <c r="BU74" s="2">
        <v>44434</v>
      </c>
      <c r="BV74" s="2">
        <v>42638</v>
      </c>
      <c r="BW74" s="2">
        <v>41557</v>
      </c>
      <c r="BX74" s="2">
        <v>41424</v>
      </c>
      <c r="BY74" s="2">
        <v>42423</v>
      </c>
      <c r="BZ74" s="2">
        <v>42345</v>
      </c>
      <c r="CA74" s="2">
        <v>42343</v>
      </c>
      <c r="CB74" s="2">
        <v>42386</v>
      </c>
      <c r="CC74" s="2">
        <v>43595</v>
      </c>
      <c r="CD74" s="2">
        <v>43366</v>
      </c>
    </row>
    <row r="75" spans="1:82" x14ac:dyDescent="0.25">
      <c r="A75" s="2" t="str">
        <f>"70 jaar"</f>
        <v>70 jaar</v>
      </c>
      <c r="B75" s="2">
        <v>33739</v>
      </c>
      <c r="C75" s="2">
        <v>34239</v>
      </c>
      <c r="D75" s="2">
        <v>33413</v>
      </c>
      <c r="E75" s="2">
        <v>33085</v>
      </c>
      <c r="F75" s="2">
        <v>33502</v>
      </c>
      <c r="G75" s="2">
        <v>33767</v>
      </c>
      <c r="H75" s="2">
        <v>32727</v>
      </c>
      <c r="I75" s="2">
        <v>32150</v>
      </c>
      <c r="J75" s="2">
        <v>32122</v>
      </c>
      <c r="K75" s="2">
        <v>31884</v>
      </c>
      <c r="L75" s="2">
        <v>33066</v>
      </c>
      <c r="M75" s="2">
        <v>32644</v>
      </c>
      <c r="N75" s="2">
        <v>31639</v>
      </c>
      <c r="O75" s="2">
        <v>29511</v>
      </c>
      <c r="P75" s="2">
        <v>29055</v>
      </c>
      <c r="Q75" s="2">
        <v>27773</v>
      </c>
      <c r="R75" s="2">
        <v>27828</v>
      </c>
      <c r="S75" s="2">
        <v>28132</v>
      </c>
      <c r="T75" s="2">
        <v>29180</v>
      </c>
      <c r="U75" s="2">
        <v>28933</v>
      </c>
      <c r="V75" s="2">
        <v>26599</v>
      </c>
      <c r="W75" s="2">
        <v>23420</v>
      </c>
      <c r="X75" s="2">
        <v>24840</v>
      </c>
      <c r="Y75" s="2">
        <v>27782</v>
      </c>
      <c r="Z75" s="2">
        <v>29667</v>
      </c>
      <c r="AA75" s="2">
        <v>29710</v>
      </c>
      <c r="AB75" s="2">
        <v>39030</v>
      </c>
      <c r="AC75" s="2">
        <v>39536</v>
      </c>
      <c r="AD75" s="2">
        <v>39797</v>
      </c>
      <c r="AE75" s="2">
        <v>38736</v>
      </c>
      <c r="AF75" s="2">
        <v>38776</v>
      </c>
      <c r="AG75" s="2">
        <v>38137</v>
      </c>
      <c r="AH75" s="2">
        <v>38955</v>
      </c>
      <c r="AI75" s="2">
        <v>39562</v>
      </c>
      <c r="AJ75" s="2">
        <v>40121</v>
      </c>
      <c r="AK75" s="2">
        <v>40493</v>
      </c>
      <c r="AL75" s="2">
        <v>40820</v>
      </c>
      <c r="AM75" s="2">
        <v>41649</v>
      </c>
      <c r="AN75" s="2">
        <v>42394</v>
      </c>
      <c r="AO75" s="2">
        <v>43260</v>
      </c>
      <c r="AP75" s="2">
        <v>43074</v>
      </c>
      <c r="AQ75" s="2">
        <v>43326</v>
      </c>
      <c r="AR75" s="2">
        <v>42608</v>
      </c>
      <c r="AS75" s="2">
        <v>43958</v>
      </c>
      <c r="AT75" s="2">
        <v>44758</v>
      </c>
      <c r="AU75" s="2">
        <v>43612</v>
      </c>
      <c r="AV75" s="2">
        <v>42501</v>
      </c>
      <c r="AW75" s="2">
        <v>41764</v>
      </c>
      <c r="AX75" s="2">
        <v>41493</v>
      </c>
      <c r="AY75" s="2">
        <v>42129</v>
      </c>
      <c r="AZ75" s="2">
        <v>42564</v>
      </c>
      <c r="BA75" s="2">
        <v>43454</v>
      </c>
      <c r="BB75" s="2">
        <v>43021</v>
      </c>
      <c r="BC75" s="2">
        <v>41940</v>
      </c>
      <c r="BD75" s="2">
        <v>40596</v>
      </c>
      <c r="BE75" s="2">
        <v>39450</v>
      </c>
      <c r="BF75" s="2">
        <v>39403</v>
      </c>
      <c r="BG75" s="2">
        <v>39108</v>
      </c>
      <c r="BH75" s="2">
        <v>39034</v>
      </c>
      <c r="BI75" s="2">
        <v>39630</v>
      </c>
      <c r="BJ75" s="2">
        <v>40772</v>
      </c>
      <c r="BK75" s="2">
        <v>40632</v>
      </c>
      <c r="BL75" s="2">
        <v>40279</v>
      </c>
      <c r="BM75" s="2">
        <v>39478</v>
      </c>
      <c r="BN75" s="2">
        <v>40362</v>
      </c>
      <c r="BO75" s="2">
        <v>40678</v>
      </c>
      <c r="BP75" s="2">
        <v>42057</v>
      </c>
      <c r="BQ75" s="2">
        <v>42189</v>
      </c>
      <c r="BR75" s="2">
        <v>43500</v>
      </c>
      <c r="BS75" s="2">
        <v>43978</v>
      </c>
      <c r="BT75" s="2">
        <v>44220</v>
      </c>
      <c r="BU75" s="2">
        <v>44838</v>
      </c>
      <c r="BV75" s="2">
        <v>44027</v>
      </c>
      <c r="BW75" s="2">
        <v>42246</v>
      </c>
      <c r="BX75" s="2">
        <v>41188</v>
      </c>
      <c r="BY75" s="2">
        <v>41061</v>
      </c>
      <c r="BZ75" s="2">
        <v>42055</v>
      </c>
      <c r="CA75" s="2">
        <v>41986</v>
      </c>
      <c r="CB75" s="2">
        <v>41992</v>
      </c>
      <c r="CC75" s="2">
        <v>42036</v>
      </c>
      <c r="CD75" s="2">
        <v>43247</v>
      </c>
    </row>
    <row r="76" spans="1:82" x14ac:dyDescent="0.25">
      <c r="A76" s="2" t="str">
        <f>"71 jaar"</f>
        <v>71 jaar</v>
      </c>
      <c r="B76" s="2">
        <v>24055</v>
      </c>
      <c r="C76" s="2">
        <v>32792</v>
      </c>
      <c r="D76" s="2">
        <v>33252</v>
      </c>
      <c r="E76" s="2">
        <v>32397</v>
      </c>
      <c r="F76" s="2">
        <v>32119</v>
      </c>
      <c r="G76" s="2">
        <v>32546</v>
      </c>
      <c r="H76" s="2">
        <v>32795</v>
      </c>
      <c r="I76" s="2">
        <v>31803</v>
      </c>
      <c r="J76" s="2">
        <v>31281</v>
      </c>
      <c r="K76" s="2">
        <v>31277</v>
      </c>
      <c r="L76" s="2">
        <v>31024</v>
      </c>
      <c r="M76" s="2">
        <v>32244</v>
      </c>
      <c r="N76" s="2">
        <v>31850</v>
      </c>
      <c r="O76" s="2">
        <v>30868</v>
      </c>
      <c r="P76" s="2">
        <v>28903</v>
      </c>
      <c r="Q76" s="2">
        <v>28397</v>
      </c>
      <c r="R76" s="2">
        <v>27117</v>
      </c>
      <c r="S76" s="2">
        <v>27286</v>
      </c>
      <c r="T76" s="2">
        <v>27537</v>
      </c>
      <c r="U76" s="2">
        <v>28556</v>
      </c>
      <c r="V76" s="2">
        <v>28403</v>
      </c>
      <c r="W76" s="2">
        <v>26045</v>
      </c>
      <c r="X76" s="2">
        <v>22897</v>
      </c>
      <c r="Y76" s="2">
        <v>24326</v>
      </c>
      <c r="Z76" s="2">
        <v>27201</v>
      </c>
      <c r="AA76" s="2">
        <v>29029</v>
      </c>
      <c r="AB76" s="2">
        <v>29103</v>
      </c>
      <c r="AC76" s="2">
        <v>38244</v>
      </c>
      <c r="AD76" s="2">
        <v>38756</v>
      </c>
      <c r="AE76" s="2">
        <v>39028</v>
      </c>
      <c r="AF76" s="2">
        <v>37997</v>
      </c>
      <c r="AG76" s="2">
        <v>38049</v>
      </c>
      <c r="AH76" s="2">
        <v>37433</v>
      </c>
      <c r="AI76" s="2">
        <v>38251</v>
      </c>
      <c r="AJ76" s="2">
        <v>38856</v>
      </c>
      <c r="AK76" s="2">
        <v>39420</v>
      </c>
      <c r="AL76" s="2">
        <v>39800</v>
      </c>
      <c r="AM76" s="2">
        <v>40131</v>
      </c>
      <c r="AN76" s="2">
        <v>40954</v>
      </c>
      <c r="AO76" s="2">
        <v>41700</v>
      </c>
      <c r="AP76" s="2">
        <v>42568</v>
      </c>
      <c r="AQ76" s="2">
        <v>42396</v>
      </c>
      <c r="AR76" s="2">
        <v>42660</v>
      </c>
      <c r="AS76" s="2">
        <v>41961</v>
      </c>
      <c r="AT76" s="2">
        <v>43300</v>
      </c>
      <c r="AU76" s="2">
        <v>44099</v>
      </c>
      <c r="AV76" s="2">
        <v>42981</v>
      </c>
      <c r="AW76" s="2">
        <v>41889</v>
      </c>
      <c r="AX76" s="2">
        <v>41178</v>
      </c>
      <c r="AY76" s="2">
        <v>40921</v>
      </c>
      <c r="AZ76" s="2">
        <v>41562</v>
      </c>
      <c r="BA76" s="2">
        <v>41998</v>
      </c>
      <c r="BB76" s="2">
        <v>42891</v>
      </c>
      <c r="BC76" s="2">
        <v>42472</v>
      </c>
      <c r="BD76" s="2">
        <v>41416</v>
      </c>
      <c r="BE76" s="2">
        <v>40091</v>
      </c>
      <c r="BF76" s="2">
        <v>38960</v>
      </c>
      <c r="BG76" s="2">
        <v>38931</v>
      </c>
      <c r="BH76" s="2">
        <v>38641</v>
      </c>
      <c r="BI76" s="2">
        <v>38577</v>
      </c>
      <c r="BJ76" s="2">
        <v>39174</v>
      </c>
      <c r="BK76" s="2">
        <v>40315</v>
      </c>
      <c r="BL76" s="2">
        <v>40183</v>
      </c>
      <c r="BM76" s="2">
        <v>39836</v>
      </c>
      <c r="BN76" s="2">
        <v>39049</v>
      </c>
      <c r="BO76" s="2">
        <v>39935</v>
      </c>
      <c r="BP76" s="2">
        <v>40250</v>
      </c>
      <c r="BQ76" s="2">
        <v>41625</v>
      </c>
      <c r="BR76" s="2">
        <v>41763</v>
      </c>
      <c r="BS76" s="2">
        <v>43074</v>
      </c>
      <c r="BT76" s="2">
        <v>43549</v>
      </c>
      <c r="BU76" s="2">
        <v>43798</v>
      </c>
      <c r="BV76" s="2">
        <v>44423</v>
      </c>
      <c r="BW76" s="2">
        <v>43619</v>
      </c>
      <c r="BX76" s="2">
        <v>41860</v>
      </c>
      <c r="BY76" s="2">
        <v>40821</v>
      </c>
      <c r="BZ76" s="2">
        <v>40699</v>
      </c>
      <c r="CA76" s="2">
        <v>41689</v>
      </c>
      <c r="CB76" s="2">
        <v>41625</v>
      </c>
      <c r="CC76" s="2">
        <v>41639</v>
      </c>
      <c r="CD76" s="2">
        <v>41689</v>
      </c>
    </row>
    <row r="77" spans="1:82" x14ac:dyDescent="0.25">
      <c r="A77" s="2" t="str">
        <f>"72 jaar"</f>
        <v>72 jaar</v>
      </c>
      <c r="B77" s="2">
        <v>16694</v>
      </c>
      <c r="C77" s="2">
        <v>23253</v>
      </c>
      <c r="D77" s="2">
        <v>31778</v>
      </c>
      <c r="E77" s="2">
        <v>32207</v>
      </c>
      <c r="F77" s="2">
        <v>31389</v>
      </c>
      <c r="G77" s="2">
        <v>31124</v>
      </c>
      <c r="H77" s="2">
        <v>31545</v>
      </c>
      <c r="I77" s="2">
        <v>31786</v>
      </c>
      <c r="J77" s="2">
        <v>30842</v>
      </c>
      <c r="K77" s="2">
        <v>30330</v>
      </c>
      <c r="L77" s="2">
        <v>30389</v>
      </c>
      <c r="M77" s="2">
        <v>30165</v>
      </c>
      <c r="N77" s="2">
        <v>31471</v>
      </c>
      <c r="O77" s="2">
        <v>31063</v>
      </c>
      <c r="P77" s="2">
        <v>30105</v>
      </c>
      <c r="Q77" s="2">
        <v>28183</v>
      </c>
      <c r="R77" s="2">
        <v>27790</v>
      </c>
      <c r="S77" s="2">
        <v>26470</v>
      </c>
      <c r="T77" s="2">
        <v>26663</v>
      </c>
      <c r="U77" s="2">
        <v>26953</v>
      </c>
      <c r="V77" s="2">
        <v>27913</v>
      </c>
      <c r="W77" s="2">
        <v>27785</v>
      </c>
      <c r="X77" s="2">
        <v>25453</v>
      </c>
      <c r="Y77" s="2">
        <v>22402</v>
      </c>
      <c r="Z77" s="2">
        <v>23801</v>
      </c>
      <c r="AA77" s="2">
        <v>26618</v>
      </c>
      <c r="AB77" s="2">
        <v>28406</v>
      </c>
      <c r="AC77" s="2">
        <v>28493</v>
      </c>
      <c r="AD77" s="2">
        <v>37448</v>
      </c>
      <c r="AE77" s="2">
        <v>37960</v>
      </c>
      <c r="AF77" s="2">
        <v>38244</v>
      </c>
      <c r="AG77" s="2">
        <v>37253</v>
      </c>
      <c r="AH77" s="2">
        <v>37307</v>
      </c>
      <c r="AI77" s="2">
        <v>36717</v>
      </c>
      <c r="AJ77" s="2">
        <v>37533</v>
      </c>
      <c r="AK77" s="2">
        <v>38144</v>
      </c>
      <c r="AL77" s="2">
        <v>38703</v>
      </c>
      <c r="AM77" s="2">
        <v>39094</v>
      </c>
      <c r="AN77" s="2">
        <v>39428</v>
      </c>
      <c r="AO77" s="2">
        <v>40244</v>
      </c>
      <c r="AP77" s="2">
        <v>41005</v>
      </c>
      <c r="AQ77" s="2">
        <v>41868</v>
      </c>
      <c r="AR77" s="2">
        <v>41710</v>
      </c>
      <c r="AS77" s="2">
        <v>41985</v>
      </c>
      <c r="AT77" s="2">
        <v>41305</v>
      </c>
      <c r="AU77" s="2">
        <v>42634</v>
      </c>
      <c r="AV77" s="2">
        <v>43435</v>
      </c>
      <c r="AW77" s="2">
        <v>42342</v>
      </c>
      <c r="AX77" s="2">
        <v>41271</v>
      </c>
      <c r="AY77" s="2">
        <v>40580</v>
      </c>
      <c r="AZ77" s="2">
        <v>40333</v>
      </c>
      <c r="BA77" s="2">
        <v>40982</v>
      </c>
      <c r="BB77" s="2">
        <v>41415</v>
      </c>
      <c r="BC77" s="2">
        <v>42311</v>
      </c>
      <c r="BD77" s="2">
        <v>41907</v>
      </c>
      <c r="BE77" s="2">
        <v>40873</v>
      </c>
      <c r="BF77" s="2">
        <v>39579</v>
      </c>
      <c r="BG77" s="2">
        <v>38471</v>
      </c>
      <c r="BH77" s="2">
        <v>38452</v>
      </c>
      <c r="BI77" s="2">
        <v>38172</v>
      </c>
      <c r="BJ77" s="2">
        <v>38113</v>
      </c>
      <c r="BK77" s="2">
        <v>38710</v>
      </c>
      <c r="BL77" s="2">
        <v>39854</v>
      </c>
      <c r="BM77" s="2">
        <v>39731</v>
      </c>
      <c r="BN77" s="2">
        <v>39399</v>
      </c>
      <c r="BO77" s="2">
        <v>38622</v>
      </c>
      <c r="BP77" s="2">
        <v>39505</v>
      </c>
      <c r="BQ77" s="2">
        <v>39823</v>
      </c>
      <c r="BR77" s="2">
        <v>41189</v>
      </c>
      <c r="BS77" s="2">
        <v>41341</v>
      </c>
      <c r="BT77" s="2">
        <v>42645</v>
      </c>
      <c r="BU77" s="2">
        <v>43119</v>
      </c>
      <c r="BV77" s="2">
        <v>43372</v>
      </c>
      <c r="BW77" s="2">
        <v>44002</v>
      </c>
      <c r="BX77" s="2">
        <v>43211</v>
      </c>
      <c r="BY77" s="2">
        <v>41468</v>
      </c>
      <c r="BZ77" s="2">
        <v>40448</v>
      </c>
      <c r="CA77" s="2">
        <v>40332</v>
      </c>
      <c r="CB77" s="2">
        <v>41319</v>
      </c>
      <c r="CC77" s="2">
        <v>41263</v>
      </c>
      <c r="CD77" s="2">
        <v>41288</v>
      </c>
    </row>
    <row r="78" spans="1:82" x14ac:dyDescent="0.25">
      <c r="A78" s="2" t="str">
        <f>"73 jaar"</f>
        <v>73 jaar</v>
      </c>
      <c r="B78" s="2">
        <v>15681</v>
      </c>
      <c r="C78" s="2">
        <v>16116</v>
      </c>
      <c r="D78" s="2">
        <v>22473</v>
      </c>
      <c r="E78" s="2">
        <v>30652</v>
      </c>
      <c r="F78" s="2">
        <v>31105</v>
      </c>
      <c r="G78" s="2">
        <v>30281</v>
      </c>
      <c r="H78" s="2">
        <v>30095</v>
      </c>
      <c r="I78" s="2">
        <v>30521</v>
      </c>
      <c r="J78" s="2">
        <v>30749</v>
      </c>
      <c r="K78" s="2">
        <v>29855</v>
      </c>
      <c r="L78" s="2">
        <v>29403</v>
      </c>
      <c r="M78" s="2">
        <v>29476</v>
      </c>
      <c r="N78" s="2">
        <v>29301</v>
      </c>
      <c r="O78" s="2">
        <v>30596</v>
      </c>
      <c r="P78" s="2">
        <v>30179</v>
      </c>
      <c r="Q78" s="2">
        <v>29307</v>
      </c>
      <c r="R78" s="2">
        <v>27456</v>
      </c>
      <c r="S78" s="2">
        <v>27093</v>
      </c>
      <c r="T78" s="2">
        <v>25843</v>
      </c>
      <c r="U78" s="2">
        <v>26014</v>
      </c>
      <c r="V78" s="2">
        <v>26344</v>
      </c>
      <c r="W78" s="2">
        <v>27266</v>
      </c>
      <c r="X78" s="2">
        <v>27141</v>
      </c>
      <c r="Y78" s="2">
        <v>24847</v>
      </c>
      <c r="Z78" s="2">
        <v>21903</v>
      </c>
      <c r="AA78" s="2">
        <v>23280</v>
      </c>
      <c r="AB78" s="2">
        <v>25980</v>
      </c>
      <c r="AC78" s="2">
        <v>27726</v>
      </c>
      <c r="AD78" s="2">
        <v>27864</v>
      </c>
      <c r="AE78" s="2">
        <v>36615</v>
      </c>
      <c r="AF78" s="2">
        <v>37131</v>
      </c>
      <c r="AG78" s="2">
        <v>37427</v>
      </c>
      <c r="AH78" s="2">
        <v>36468</v>
      </c>
      <c r="AI78" s="2">
        <v>36535</v>
      </c>
      <c r="AJ78" s="2">
        <v>35967</v>
      </c>
      <c r="AK78" s="2">
        <v>36788</v>
      </c>
      <c r="AL78" s="2">
        <v>37398</v>
      </c>
      <c r="AM78" s="2">
        <v>37952</v>
      </c>
      <c r="AN78" s="2">
        <v>38359</v>
      </c>
      <c r="AO78" s="2">
        <v>38696</v>
      </c>
      <c r="AP78" s="2">
        <v>39516</v>
      </c>
      <c r="AQ78" s="2">
        <v>40277</v>
      </c>
      <c r="AR78" s="2">
        <v>41134</v>
      </c>
      <c r="AS78" s="2">
        <v>40992</v>
      </c>
      <c r="AT78" s="2">
        <v>41277</v>
      </c>
      <c r="AU78" s="2">
        <v>40626</v>
      </c>
      <c r="AV78" s="2">
        <v>41940</v>
      </c>
      <c r="AW78" s="2">
        <v>42749</v>
      </c>
      <c r="AX78" s="2">
        <v>41678</v>
      </c>
      <c r="AY78" s="2">
        <v>40637</v>
      </c>
      <c r="AZ78" s="2">
        <v>39968</v>
      </c>
      <c r="BA78" s="2">
        <v>39737</v>
      </c>
      <c r="BB78" s="2">
        <v>40385</v>
      </c>
      <c r="BC78" s="2">
        <v>40813</v>
      </c>
      <c r="BD78" s="2">
        <v>41711</v>
      </c>
      <c r="BE78" s="2">
        <v>41324</v>
      </c>
      <c r="BF78" s="2">
        <v>40314</v>
      </c>
      <c r="BG78" s="2">
        <v>39047</v>
      </c>
      <c r="BH78" s="2">
        <v>37969</v>
      </c>
      <c r="BI78" s="2">
        <v>37957</v>
      </c>
      <c r="BJ78" s="2">
        <v>37683</v>
      </c>
      <c r="BK78" s="2">
        <v>37636</v>
      </c>
      <c r="BL78" s="2">
        <v>38228</v>
      </c>
      <c r="BM78" s="2">
        <v>39371</v>
      </c>
      <c r="BN78" s="2">
        <v>39260</v>
      </c>
      <c r="BO78" s="2">
        <v>38944</v>
      </c>
      <c r="BP78" s="2">
        <v>38176</v>
      </c>
      <c r="BQ78" s="2">
        <v>39066</v>
      </c>
      <c r="BR78" s="2">
        <v>39377</v>
      </c>
      <c r="BS78" s="2">
        <v>40742</v>
      </c>
      <c r="BT78" s="2">
        <v>40896</v>
      </c>
      <c r="BU78" s="2">
        <v>42195</v>
      </c>
      <c r="BV78" s="2">
        <v>42682</v>
      </c>
      <c r="BW78" s="2">
        <v>42940</v>
      </c>
      <c r="BX78" s="2">
        <v>43567</v>
      </c>
      <c r="BY78" s="2">
        <v>42790</v>
      </c>
      <c r="BZ78" s="2">
        <v>41066</v>
      </c>
      <c r="CA78" s="2">
        <v>40066</v>
      </c>
      <c r="CB78" s="2">
        <v>39958</v>
      </c>
      <c r="CC78" s="2">
        <v>40948</v>
      </c>
      <c r="CD78" s="2">
        <v>40891</v>
      </c>
    </row>
    <row r="79" spans="1:82" x14ac:dyDescent="0.25">
      <c r="A79" s="2" t="str">
        <f>"74 jaar"</f>
        <v>74 jaar</v>
      </c>
      <c r="B79" s="2">
        <v>16645</v>
      </c>
      <c r="C79" s="2">
        <v>15032</v>
      </c>
      <c r="D79" s="2">
        <v>15496</v>
      </c>
      <c r="E79" s="2">
        <v>21589</v>
      </c>
      <c r="F79" s="2">
        <v>29566</v>
      </c>
      <c r="G79" s="2">
        <v>29912</v>
      </c>
      <c r="H79" s="2">
        <v>29189</v>
      </c>
      <c r="I79" s="2">
        <v>29070</v>
      </c>
      <c r="J79" s="2">
        <v>29398</v>
      </c>
      <c r="K79" s="2">
        <v>29695</v>
      </c>
      <c r="L79" s="2">
        <v>28816</v>
      </c>
      <c r="M79" s="2">
        <v>28516</v>
      </c>
      <c r="N79" s="2">
        <v>28499</v>
      </c>
      <c r="O79" s="2">
        <v>28358</v>
      </c>
      <c r="P79" s="2">
        <v>29642</v>
      </c>
      <c r="Q79" s="2">
        <v>29244</v>
      </c>
      <c r="R79" s="2">
        <v>28519</v>
      </c>
      <c r="S79" s="2">
        <v>26675</v>
      </c>
      <c r="T79" s="2">
        <v>26319</v>
      </c>
      <c r="U79" s="2">
        <v>25201</v>
      </c>
      <c r="V79" s="2">
        <v>25404</v>
      </c>
      <c r="W79" s="2">
        <v>25634</v>
      </c>
      <c r="X79" s="2">
        <v>26522</v>
      </c>
      <c r="Y79" s="2">
        <v>26386</v>
      </c>
      <c r="Z79" s="2">
        <v>24251</v>
      </c>
      <c r="AA79" s="2">
        <v>21308</v>
      </c>
      <c r="AB79" s="2">
        <v>22691</v>
      </c>
      <c r="AC79" s="2">
        <v>25296</v>
      </c>
      <c r="AD79" s="2">
        <v>27049</v>
      </c>
      <c r="AE79" s="2">
        <v>27193</v>
      </c>
      <c r="AF79" s="2">
        <v>35747</v>
      </c>
      <c r="AG79" s="2">
        <v>36267</v>
      </c>
      <c r="AH79" s="2">
        <v>36571</v>
      </c>
      <c r="AI79" s="2">
        <v>35644</v>
      </c>
      <c r="AJ79" s="2">
        <v>35728</v>
      </c>
      <c r="AK79" s="2">
        <v>35189</v>
      </c>
      <c r="AL79" s="2">
        <v>36004</v>
      </c>
      <c r="AM79" s="2">
        <v>36618</v>
      </c>
      <c r="AN79" s="2">
        <v>37177</v>
      </c>
      <c r="AO79" s="2">
        <v>37601</v>
      </c>
      <c r="AP79" s="2">
        <v>37935</v>
      </c>
      <c r="AQ79" s="2">
        <v>38754</v>
      </c>
      <c r="AR79" s="2">
        <v>39525</v>
      </c>
      <c r="AS79" s="2">
        <v>40385</v>
      </c>
      <c r="AT79" s="2">
        <v>40249</v>
      </c>
      <c r="AU79" s="2">
        <v>40550</v>
      </c>
      <c r="AV79" s="2">
        <v>39920</v>
      </c>
      <c r="AW79" s="2">
        <v>41227</v>
      </c>
      <c r="AX79" s="2">
        <v>42029</v>
      </c>
      <c r="AY79" s="2">
        <v>40990</v>
      </c>
      <c r="AZ79" s="2">
        <v>39973</v>
      </c>
      <c r="BA79" s="2">
        <v>39332</v>
      </c>
      <c r="BB79" s="2">
        <v>39110</v>
      </c>
      <c r="BC79" s="2">
        <v>39754</v>
      </c>
      <c r="BD79" s="2">
        <v>40199</v>
      </c>
      <c r="BE79" s="2">
        <v>41100</v>
      </c>
      <c r="BF79" s="2">
        <v>40724</v>
      </c>
      <c r="BG79" s="2">
        <v>39732</v>
      </c>
      <c r="BH79" s="2">
        <v>38493</v>
      </c>
      <c r="BI79" s="2">
        <v>37442</v>
      </c>
      <c r="BJ79" s="2">
        <v>37441</v>
      </c>
      <c r="BK79" s="2">
        <v>37182</v>
      </c>
      <c r="BL79" s="2">
        <v>37146</v>
      </c>
      <c r="BM79" s="2">
        <v>37737</v>
      </c>
      <c r="BN79" s="2">
        <v>38875</v>
      </c>
      <c r="BO79" s="2">
        <v>38779</v>
      </c>
      <c r="BP79" s="2">
        <v>38472</v>
      </c>
      <c r="BQ79" s="2">
        <v>37717</v>
      </c>
      <c r="BR79" s="2">
        <v>38607</v>
      </c>
      <c r="BS79" s="2">
        <v>38919</v>
      </c>
      <c r="BT79" s="2">
        <v>40283</v>
      </c>
      <c r="BU79" s="2">
        <v>40440</v>
      </c>
      <c r="BV79" s="2">
        <v>41736</v>
      </c>
      <c r="BW79" s="2">
        <v>42232</v>
      </c>
      <c r="BX79" s="2">
        <v>42494</v>
      </c>
      <c r="BY79" s="2">
        <v>43127</v>
      </c>
      <c r="BZ79" s="2">
        <v>42366</v>
      </c>
      <c r="CA79" s="2">
        <v>40659</v>
      </c>
      <c r="CB79" s="2">
        <v>39677</v>
      </c>
      <c r="CC79" s="2">
        <v>39578</v>
      </c>
      <c r="CD79" s="2">
        <v>40569</v>
      </c>
    </row>
    <row r="80" spans="1:82" x14ac:dyDescent="0.25">
      <c r="A80" s="2" t="str">
        <f>"75 jaar"</f>
        <v>75 jaar</v>
      </c>
      <c r="B80" s="2">
        <v>19460</v>
      </c>
      <c r="C80" s="2">
        <v>15952</v>
      </c>
      <c r="D80" s="2">
        <v>14427</v>
      </c>
      <c r="E80" s="2">
        <v>14817</v>
      </c>
      <c r="F80" s="2">
        <v>20678</v>
      </c>
      <c r="G80" s="2">
        <v>28354</v>
      </c>
      <c r="H80" s="2">
        <v>28670</v>
      </c>
      <c r="I80" s="2">
        <v>28033</v>
      </c>
      <c r="J80" s="2">
        <v>27899</v>
      </c>
      <c r="K80" s="2">
        <v>28285</v>
      </c>
      <c r="L80" s="2">
        <v>28540</v>
      </c>
      <c r="M80" s="2">
        <v>27836</v>
      </c>
      <c r="N80" s="2">
        <v>27499</v>
      </c>
      <c r="O80" s="2">
        <v>27487</v>
      </c>
      <c r="P80" s="2">
        <v>27412</v>
      </c>
      <c r="Q80" s="2">
        <v>28659</v>
      </c>
      <c r="R80" s="2">
        <v>28370</v>
      </c>
      <c r="S80" s="2">
        <v>27636</v>
      </c>
      <c r="T80" s="2">
        <v>25827</v>
      </c>
      <c r="U80" s="2">
        <v>25552</v>
      </c>
      <c r="V80" s="2">
        <v>24458</v>
      </c>
      <c r="W80" s="2">
        <v>24713</v>
      </c>
      <c r="X80" s="2">
        <v>24885</v>
      </c>
      <c r="Y80" s="2">
        <v>25739</v>
      </c>
      <c r="Z80" s="2">
        <v>25670</v>
      </c>
      <c r="AA80" s="2">
        <v>23530</v>
      </c>
      <c r="AB80" s="2">
        <v>20751</v>
      </c>
      <c r="AC80" s="2">
        <v>22049</v>
      </c>
      <c r="AD80" s="2">
        <v>24617</v>
      </c>
      <c r="AE80" s="2">
        <v>26332</v>
      </c>
      <c r="AF80" s="2">
        <v>26487</v>
      </c>
      <c r="AG80" s="2">
        <v>34831</v>
      </c>
      <c r="AH80" s="2">
        <v>35353</v>
      </c>
      <c r="AI80" s="2">
        <v>35662</v>
      </c>
      <c r="AJ80" s="2">
        <v>34777</v>
      </c>
      <c r="AK80" s="2">
        <v>34871</v>
      </c>
      <c r="AL80" s="2">
        <v>34368</v>
      </c>
      <c r="AM80" s="2">
        <v>35178</v>
      </c>
      <c r="AN80" s="2">
        <v>35791</v>
      </c>
      <c r="AO80" s="2">
        <v>36357</v>
      </c>
      <c r="AP80" s="2">
        <v>36790</v>
      </c>
      <c r="AQ80" s="2">
        <v>37127</v>
      </c>
      <c r="AR80" s="2">
        <v>37949</v>
      </c>
      <c r="AS80" s="2">
        <v>38719</v>
      </c>
      <c r="AT80" s="2">
        <v>39572</v>
      </c>
      <c r="AU80" s="2">
        <v>39454</v>
      </c>
      <c r="AV80" s="2">
        <v>39770</v>
      </c>
      <c r="AW80" s="2">
        <v>39159</v>
      </c>
      <c r="AX80" s="2">
        <v>40467</v>
      </c>
      <c r="AY80" s="2">
        <v>41248</v>
      </c>
      <c r="AZ80" s="2">
        <v>40259</v>
      </c>
      <c r="BA80" s="2">
        <v>39278</v>
      </c>
      <c r="BB80" s="2">
        <v>38655</v>
      </c>
      <c r="BC80" s="2">
        <v>38450</v>
      </c>
      <c r="BD80" s="2">
        <v>39104</v>
      </c>
      <c r="BE80" s="2">
        <v>39550</v>
      </c>
      <c r="BF80" s="2">
        <v>40448</v>
      </c>
      <c r="BG80" s="2">
        <v>40091</v>
      </c>
      <c r="BH80" s="2">
        <v>39122</v>
      </c>
      <c r="BI80" s="2">
        <v>37909</v>
      </c>
      <c r="BJ80" s="2">
        <v>36885</v>
      </c>
      <c r="BK80" s="2">
        <v>36897</v>
      </c>
      <c r="BL80" s="2">
        <v>36644</v>
      </c>
      <c r="BM80" s="2">
        <v>36625</v>
      </c>
      <c r="BN80" s="2">
        <v>37212</v>
      </c>
      <c r="BO80" s="2">
        <v>38346</v>
      </c>
      <c r="BP80" s="2">
        <v>38262</v>
      </c>
      <c r="BQ80" s="2">
        <v>37965</v>
      </c>
      <c r="BR80" s="2">
        <v>37228</v>
      </c>
      <c r="BS80" s="2">
        <v>38118</v>
      </c>
      <c r="BT80" s="2">
        <v>38436</v>
      </c>
      <c r="BU80" s="2">
        <v>39794</v>
      </c>
      <c r="BV80" s="2">
        <v>39957</v>
      </c>
      <c r="BW80" s="2">
        <v>41248</v>
      </c>
      <c r="BX80" s="2">
        <v>41745</v>
      </c>
      <c r="BY80" s="2">
        <v>42015</v>
      </c>
      <c r="BZ80" s="2">
        <v>42647</v>
      </c>
      <c r="CA80" s="2">
        <v>41906</v>
      </c>
      <c r="CB80" s="2">
        <v>40224</v>
      </c>
      <c r="CC80" s="2">
        <v>39257</v>
      </c>
      <c r="CD80" s="2">
        <v>39171</v>
      </c>
    </row>
    <row r="81" spans="1:82" x14ac:dyDescent="0.25">
      <c r="A81" s="2" t="str">
        <f>"76 jaar"</f>
        <v>76 jaar</v>
      </c>
      <c r="B81" s="2">
        <v>22142</v>
      </c>
      <c r="C81" s="2">
        <v>18549</v>
      </c>
      <c r="D81" s="2">
        <v>15249</v>
      </c>
      <c r="E81" s="2">
        <v>13753</v>
      </c>
      <c r="F81" s="2">
        <v>14141</v>
      </c>
      <c r="G81" s="2">
        <v>19738</v>
      </c>
      <c r="H81" s="2">
        <v>27121</v>
      </c>
      <c r="I81" s="2">
        <v>27457</v>
      </c>
      <c r="J81" s="2">
        <v>26803</v>
      </c>
      <c r="K81" s="2">
        <v>26744</v>
      </c>
      <c r="L81" s="2">
        <v>27096</v>
      </c>
      <c r="M81" s="2">
        <v>27435</v>
      </c>
      <c r="N81" s="2">
        <v>26668</v>
      </c>
      <c r="O81" s="2">
        <v>26378</v>
      </c>
      <c r="P81" s="2">
        <v>26437</v>
      </c>
      <c r="Q81" s="2">
        <v>26390</v>
      </c>
      <c r="R81" s="2">
        <v>27645</v>
      </c>
      <c r="S81" s="2">
        <v>27386</v>
      </c>
      <c r="T81" s="2">
        <v>26710</v>
      </c>
      <c r="U81" s="2">
        <v>24936</v>
      </c>
      <c r="V81" s="2">
        <v>24704</v>
      </c>
      <c r="W81" s="2">
        <v>23728</v>
      </c>
      <c r="X81" s="2">
        <v>23940</v>
      </c>
      <c r="Y81" s="2">
        <v>24057</v>
      </c>
      <c r="Z81" s="2">
        <v>24951</v>
      </c>
      <c r="AA81" s="2">
        <v>24901</v>
      </c>
      <c r="AB81" s="2">
        <v>22781</v>
      </c>
      <c r="AC81" s="2">
        <v>20127</v>
      </c>
      <c r="AD81" s="2">
        <v>21396</v>
      </c>
      <c r="AE81" s="2">
        <v>23917</v>
      </c>
      <c r="AF81" s="2">
        <v>25592</v>
      </c>
      <c r="AG81" s="2">
        <v>25760</v>
      </c>
      <c r="AH81" s="2">
        <v>33884</v>
      </c>
      <c r="AI81" s="2">
        <v>34401</v>
      </c>
      <c r="AJ81" s="2">
        <v>34726</v>
      </c>
      <c r="AK81" s="2">
        <v>33883</v>
      </c>
      <c r="AL81" s="2">
        <v>33986</v>
      </c>
      <c r="AM81" s="2">
        <v>33519</v>
      </c>
      <c r="AN81" s="2">
        <v>34327</v>
      </c>
      <c r="AO81" s="2">
        <v>34943</v>
      </c>
      <c r="AP81" s="2">
        <v>35513</v>
      </c>
      <c r="AQ81" s="2">
        <v>35952</v>
      </c>
      <c r="AR81" s="2">
        <v>36298</v>
      </c>
      <c r="AS81" s="2">
        <v>37122</v>
      </c>
      <c r="AT81" s="2">
        <v>37886</v>
      </c>
      <c r="AU81" s="2">
        <v>38739</v>
      </c>
      <c r="AV81" s="2">
        <v>38639</v>
      </c>
      <c r="AW81" s="2">
        <v>38967</v>
      </c>
      <c r="AX81" s="2">
        <v>38381</v>
      </c>
      <c r="AY81" s="2">
        <v>39676</v>
      </c>
      <c r="AZ81" s="2">
        <v>40456</v>
      </c>
      <c r="BA81" s="2">
        <v>39500</v>
      </c>
      <c r="BB81" s="2">
        <v>38555</v>
      </c>
      <c r="BC81" s="2">
        <v>37951</v>
      </c>
      <c r="BD81" s="2">
        <v>37768</v>
      </c>
      <c r="BE81" s="2">
        <v>38423</v>
      </c>
      <c r="BF81" s="2">
        <v>38870</v>
      </c>
      <c r="BG81" s="2">
        <v>39770</v>
      </c>
      <c r="BH81" s="2">
        <v>39431</v>
      </c>
      <c r="BI81" s="2">
        <v>38491</v>
      </c>
      <c r="BJ81" s="2">
        <v>37303</v>
      </c>
      <c r="BK81" s="2">
        <v>36307</v>
      </c>
      <c r="BL81" s="2">
        <v>36329</v>
      </c>
      <c r="BM81" s="2">
        <v>36098</v>
      </c>
      <c r="BN81" s="2">
        <v>36085</v>
      </c>
      <c r="BO81" s="2">
        <v>36676</v>
      </c>
      <c r="BP81" s="2">
        <v>37808</v>
      </c>
      <c r="BQ81" s="2">
        <v>37733</v>
      </c>
      <c r="BR81" s="2">
        <v>37447</v>
      </c>
      <c r="BS81" s="2">
        <v>36731</v>
      </c>
      <c r="BT81" s="2">
        <v>37613</v>
      </c>
      <c r="BU81" s="2">
        <v>37937</v>
      </c>
      <c r="BV81" s="2">
        <v>39287</v>
      </c>
      <c r="BW81" s="2">
        <v>39458</v>
      </c>
      <c r="BX81" s="2">
        <v>40742</v>
      </c>
      <c r="BY81" s="2">
        <v>41246</v>
      </c>
      <c r="BZ81" s="2">
        <v>41523</v>
      </c>
      <c r="CA81" s="2">
        <v>42162</v>
      </c>
      <c r="CB81" s="2">
        <v>41437</v>
      </c>
      <c r="CC81" s="2">
        <v>39782</v>
      </c>
      <c r="CD81" s="2">
        <v>38826</v>
      </c>
    </row>
    <row r="82" spans="1:82" x14ac:dyDescent="0.25">
      <c r="A82" s="2" t="str">
        <f>"77 jaar"</f>
        <v>77 jaar</v>
      </c>
      <c r="B82" s="2">
        <v>20888</v>
      </c>
      <c r="C82" s="2">
        <v>21057</v>
      </c>
      <c r="D82" s="2">
        <v>17569</v>
      </c>
      <c r="E82" s="2">
        <v>14454</v>
      </c>
      <c r="F82" s="2">
        <v>13070</v>
      </c>
      <c r="G82" s="2">
        <v>13406</v>
      </c>
      <c r="H82" s="2">
        <v>18800</v>
      </c>
      <c r="I82" s="2">
        <v>25826</v>
      </c>
      <c r="J82" s="2">
        <v>26129</v>
      </c>
      <c r="K82" s="2">
        <v>25543</v>
      </c>
      <c r="L82" s="2">
        <v>25501</v>
      </c>
      <c r="M82" s="2">
        <v>25930</v>
      </c>
      <c r="N82" s="2">
        <v>26164</v>
      </c>
      <c r="O82" s="2">
        <v>25468</v>
      </c>
      <c r="P82" s="2">
        <v>25241</v>
      </c>
      <c r="Q82" s="2">
        <v>25393</v>
      </c>
      <c r="R82" s="2">
        <v>25325</v>
      </c>
      <c r="S82" s="2">
        <v>26640</v>
      </c>
      <c r="T82" s="2">
        <v>26337</v>
      </c>
      <c r="U82" s="2">
        <v>25732</v>
      </c>
      <c r="V82" s="2">
        <v>23982</v>
      </c>
      <c r="W82" s="2">
        <v>23878</v>
      </c>
      <c r="X82" s="2">
        <v>22912</v>
      </c>
      <c r="Y82" s="2">
        <v>23086</v>
      </c>
      <c r="Z82" s="2">
        <v>23290</v>
      </c>
      <c r="AA82" s="2">
        <v>24093</v>
      </c>
      <c r="AB82" s="2">
        <v>24068</v>
      </c>
      <c r="AC82" s="2">
        <v>21992</v>
      </c>
      <c r="AD82" s="2">
        <v>19471</v>
      </c>
      <c r="AE82" s="2">
        <v>20705</v>
      </c>
      <c r="AF82" s="2">
        <v>23166</v>
      </c>
      <c r="AG82" s="2">
        <v>24801</v>
      </c>
      <c r="AH82" s="2">
        <v>24983</v>
      </c>
      <c r="AI82" s="2">
        <v>32882</v>
      </c>
      <c r="AJ82" s="2">
        <v>33396</v>
      </c>
      <c r="AK82" s="2">
        <v>33737</v>
      </c>
      <c r="AL82" s="2">
        <v>32931</v>
      </c>
      <c r="AM82" s="2">
        <v>33056</v>
      </c>
      <c r="AN82" s="2">
        <v>32618</v>
      </c>
      <c r="AO82" s="2">
        <v>33429</v>
      </c>
      <c r="AP82" s="2">
        <v>34046</v>
      </c>
      <c r="AQ82" s="2">
        <v>34617</v>
      </c>
      <c r="AR82" s="2">
        <v>35065</v>
      </c>
      <c r="AS82" s="2">
        <v>35418</v>
      </c>
      <c r="AT82" s="2">
        <v>36242</v>
      </c>
      <c r="AU82" s="2">
        <v>37001</v>
      </c>
      <c r="AV82" s="2">
        <v>37858</v>
      </c>
      <c r="AW82" s="2">
        <v>37770</v>
      </c>
      <c r="AX82" s="2">
        <v>38113</v>
      </c>
      <c r="AY82" s="2">
        <v>37549</v>
      </c>
      <c r="AZ82" s="2">
        <v>38837</v>
      </c>
      <c r="BA82" s="2">
        <v>39609</v>
      </c>
      <c r="BB82" s="2">
        <v>38692</v>
      </c>
      <c r="BC82" s="2">
        <v>37774</v>
      </c>
      <c r="BD82" s="2">
        <v>37199</v>
      </c>
      <c r="BE82" s="2">
        <v>37032</v>
      </c>
      <c r="BF82" s="2">
        <v>37690</v>
      </c>
      <c r="BG82" s="2">
        <v>38143</v>
      </c>
      <c r="BH82" s="2">
        <v>39044</v>
      </c>
      <c r="BI82" s="2">
        <v>38729</v>
      </c>
      <c r="BJ82" s="2">
        <v>37820</v>
      </c>
      <c r="BK82" s="2">
        <v>36661</v>
      </c>
      <c r="BL82" s="2">
        <v>35695</v>
      </c>
      <c r="BM82" s="2">
        <v>35726</v>
      </c>
      <c r="BN82" s="2">
        <v>35512</v>
      </c>
      <c r="BO82" s="2">
        <v>35508</v>
      </c>
      <c r="BP82" s="2">
        <v>36101</v>
      </c>
      <c r="BQ82" s="2">
        <v>37230</v>
      </c>
      <c r="BR82" s="2">
        <v>37168</v>
      </c>
      <c r="BS82" s="2">
        <v>36898</v>
      </c>
      <c r="BT82" s="2">
        <v>36194</v>
      </c>
      <c r="BU82" s="2">
        <v>37073</v>
      </c>
      <c r="BV82" s="2">
        <v>37403</v>
      </c>
      <c r="BW82" s="2">
        <v>38749</v>
      </c>
      <c r="BX82" s="2">
        <v>38924</v>
      </c>
      <c r="BY82" s="2">
        <v>40198</v>
      </c>
      <c r="BZ82" s="2">
        <v>40709</v>
      </c>
      <c r="CA82" s="2">
        <v>40997</v>
      </c>
      <c r="CB82" s="2">
        <v>41640</v>
      </c>
      <c r="CC82" s="2">
        <v>40932</v>
      </c>
      <c r="CD82" s="2">
        <v>39299</v>
      </c>
    </row>
    <row r="83" spans="1:82" x14ac:dyDescent="0.25">
      <c r="A83" s="2" t="str">
        <f>"78 jaar"</f>
        <v>78 jaar</v>
      </c>
      <c r="B83" s="2">
        <v>19714</v>
      </c>
      <c r="C83" s="2">
        <v>19691</v>
      </c>
      <c r="D83" s="2">
        <v>19908</v>
      </c>
      <c r="E83" s="2">
        <v>16535</v>
      </c>
      <c r="F83" s="2">
        <v>13712</v>
      </c>
      <c r="G83" s="2">
        <v>12380</v>
      </c>
      <c r="H83" s="2">
        <v>12653</v>
      </c>
      <c r="I83" s="2">
        <v>17813</v>
      </c>
      <c r="J83" s="2">
        <v>24423</v>
      </c>
      <c r="K83" s="2">
        <v>24765</v>
      </c>
      <c r="L83" s="2">
        <v>24270</v>
      </c>
      <c r="M83" s="2">
        <v>24283</v>
      </c>
      <c r="N83" s="2">
        <v>24652</v>
      </c>
      <c r="O83" s="2">
        <v>24925</v>
      </c>
      <c r="P83" s="2">
        <v>24361</v>
      </c>
      <c r="Q83" s="2">
        <v>24100</v>
      </c>
      <c r="R83" s="2">
        <v>24245</v>
      </c>
      <c r="S83" s="2">
        <v>24249</v>
      </c>
      <c r="T83" s="2">
        <v>25517</v>
      </c>
      <c r="U83" s="2">
        <v>25274</v>
      </c>
      <c r="V83" s="2">
        <v>24713</v>
      </c>
      <c r="W83" s="2">
        <v>23060</v>
      </c>
      <c r="X83" s="2">
        <v>22910</v>
      </c>
      <c r="Y83" s="2">
        <v>22026</v>
      </c>
      <c r="Z83" s="2">
        <v>22253</v>
      </c>
      <c r="AA83" s="2">
        <v>22403</v>
      </c>
      <c r="AB83" s="2">
        <v>23233</v>
      </c>
      <c r="AC83" s="2">
        <v>23213</v>
      </c>
      <c r="AD83" s="2">
        <v>21201</v>
      </c>
      <c r="AE83" s="2">
        <v>18779</v>
      </c>
      <c r="AF83" s="2">
        <v>19987</v>
      </c>
      <c r="AG83" s="2">
        <v>22377</v>
      </c>
      <c r="AH83" s="2">
        <v>23973</v>
      </c>
      <c r="AI83" s="2">
        <v>24173</v>
      </c>
      <c r="AJ83" s="2">
        <v>31829</v>
      </c>
      <c r="AK83" s="2">
        <v>32346</v>
      </c>
      <c r="AL83" s="2">
        <v>32699</v>
      </c>
      <c r="AM83" s="2">
        <v>31935</v>
      </c>
      <c r="AN83" s="2">
        <v>32084</v>
      </c>
      <c r="AO83" s="2">
        <v>31675</v>
      </c>
      <c r="AP83" s="2">
        <v>32482</v>
      </c>
      <c r="AQ83" s="2">
        <v>33099</v>
      </c>
      <c r="AR83" s="2">
        <v>33672</v>
      </c>
      <c r="AS83" s="2">
        <v>34130</v>
      </c>
      <c r="AT83" s="2">
        <v>34489</v>
      </c>
      <c r="AU83" s="2">
        <v>35307</v>
      </c>
      <c r="AV83" s="2">
        <v>36075</v>
      </c>
      <c r="AW83" s="2">
        <v>36925</v>
      </c>
      <c r="AX83" s="2">
        <v>36853</v>
      </c>
      <c r="AY83" s="2">
        <v>37204</v>
      </c>
      <c r="AZ83" s="2">
        <v>36671</v>
      </c>
      <c r="BA83" s="2">
        <v>37943</v>
      </c>
      <c r="BB83" s="2">
        <v>38715</v>
      </c>
      <c r="BC83" s="2">
        <v>37831</v>
      </c>
      <c r="BD83" s="2">
        <v>36956</v>
      </c>
      <c r="BE83" s="2">
        <v>36412</v>
      </c>
      <c r="BF83" s="2">
        <v>36260</v>
      </c>
      <c r="BG83" s="2">
        <v>36928</v>
      </c>
      <c r="BH83" s="2">
        <v>37374</v>
      </c>
      <c r="BI83" s="2">
        <v>38281</v>
      </c>
      <c r="BJ83" s="2">
        <v>37976</v>
      </c>
      <c r="BK83" s="2">
        <v>37106</v>
      </c>
      <c r="BL83" s="2">
        <v>35982</v>
      </c>
      <c r="BM83" s="2">
        <v>35051</v>
      </c>
      <c r="BN83" s="2">
        <v>35094</v>
      </c>
      <c r="BO83" s="2">
        <v>34894</v>
      </c>
      <c r="BP83" s="2">
        <v>34898</v>
      </c>
      <c r="BQ83" s="2">
        <v>35489</v>
      </c>
      <c r="BR83" s="2">
        <v>36620</v>
      </c>
      <c r="BS83" s="2">
        <v>36569</v>
      </c>
      <c r="BT83" s="2">
        <v>36307</v>
      </c>
      <c r="BU83" s="2">
        <v>35631</v>
      </c>
      <c r="BV83" s="2">
        <v>36510</v>
      </c>
      <c r="BW83" s="2">
        <v>36845</v>
      </c>
      <c r="BX83" s="2">
        <v>38180</v>
      </c>
      <c r="BY83" s="2">
        <v>38370</v>
      </c>
      <c r="BZ83" s="2">
        <v>39634</v>
      </c>
      <c r="CA83" s="2">
        <v>40149</v>
      </c>
      <c r="CB83" s="2">
        <v>40442</v>
      </c>
      <c r="CC83" s="2">
        <v>41090</v>
      </c>
      <c r="CD83" s="2">
        <v>40398</v>
      </c>
    </row>
    <row r="84" spans="1:82" x14ac:dyDescent="0.25">
      <c r="A84" s="2" t="str">
        <f>"79 jaar"</f>
        <v>79 jaar</v>
      </c>
      <c r="B84" s="2">
        <v>17293</v>
      </c>
      <c r="C84" s="2">
        <v>18424</v>
      </c>
      <c r="D84" s="2">
        <v>18457</v>
      </c>
      <c r="E84" s="2">
        <v>18681</v>
      </c>
      <c r="F84" s="2">
        <v>15568</v>
      </c>
      <c r="G84" s="2">
        <v>12927</v>
      </c>
      <c r="H84" s="2">
        <v>11643</v>
      </c>
      <c r="I84" s="2">
        <v>11913</v>
      </c>
      <c r="J84" s="2">
        <v>16764</v>
      </c>
      <c r="K84" s="2">
        <v>23041</v>
      </c>
      <c r="L84" s="2">
        <v>23306</v>
      </c>
      <c r="M84" s="2">
        <v>22913</v>
      </c>
      <c r="N84" s="2">
        <v>22968</v>
      </c>
      <c r="O84" s="2">
        <v>23292</v>
      </c>
      <c r="P84" s="2">
        <v>23641</v>
      </c>
      <c r="Q84" s="2">
        <v>23123</v>
      </c>
      <c r="R84" s="2">
        <v>22947</v>
      </c>
      <c r="S84" s="2">
        <v>23118</v>
      </c>
      <c r="T84" s="2">
        <v>23104</v>
      </c>
      <c r="U84" s="2">
        <v>24311</v>
      </c>
      <c r="V84" s="2">
        <v>24127</v>
      </c>
      <c r="W84" s="2">
        <v>23660</v>
      </c>
      <c r="X84" s="2">
        <v>22053</v>
      </c>
      <c r="Y84" s="2">
        <v>21901</v>
      </c>
      <c r="Z84" s="2">
        <v>21130</v>
      </c>
      <c r="AA84" s="2">
        <v>21312</v>
      </c>
      <c r="AB84" s="2">
        <v>21400</v>
      </c>
      <c r="AC84" s="2">
        <v>22286</v>
      </c>
      <c r="AD84" s="2">
        <v>22275</v>
      </c>
      <c r="AE84" s="2">
        <v>20364</v>
      </c>
      <c r="AF84" s="2">
        <v>18052</v>
      </c>
      <c r="AG84" s="2">
        <v>19228</v>
      </c>
      <c r="AH84" s="2">
        <v>21542</v>
      </c>
      <c r="AI84" s="2">
        <v>23093</v>
      </c>
      <c r="AJ84" s="2">
        <v>23304</v>
      </c>
      <c r="AK84" s="2">
        <v>30697</v>
      </c>
      <c r="AL84" s="2">
        <v>31208</v>
      </c>
      <c r="AM84" s="2">
        <v>31578</v>
      </c>
      <c r="AN84" s="2">
        <v>30862</v>
      </c>
      <c r="AO84" s="2">
        <v>31023</v>
      </c>
      <c r="AP84" s="2">
        <v>30655</v>
      </c>
      <c r="AQ84" s="2">
        <v>31454</v>
      </c>
      <c r="AR84" s="2">
        <v>32066</v>
      </c>
      <c r="AS84" s="2">
        <v>32640</v>
      </c>
      <c r="AT84" s="2">
        <v>33110</v>
      </c>
      <c r="AU84" s="2">
        <v>33472</v>
      </c>
      <c r="AV84" s="2">
        <v>34286</v>
      </c>
      <c r="AW84" s="2">
        <v>35048</v>
      </c>
      <c r="AX84" s="2">
        <v>35900</v>
      </c>
      <c r="AY84" s="2">
        <v>35850</v>
      </c>
      <c r="AZ84" s="2">
        <v>36208</v>
      </c>
      <c r="BA84" s="2">
        <v>35708</v>
      </c>
      <c r="BB84" s="2">
        <v>36963</v>
      </c>
      <c r="BC84" s="2">
        <v>37725</v>
      </c>
      <c r="BD84" s="2">
        <v>36898</v>
      </c>
      <c r="BE84" s="2">
        <v>36053</v>
      </c>
      <c r="BF84" s="2">
        <v>35536</v>
      </c>
      <c r="BG84" s="2">
        <v>35411</v>
      </c>
      <c r="BH84" s="2">
        <v>36081</v>
      </c>
      <c r="BI84" s="2">
        <v>36529</v>
      </c>
      <c r="BJ84" s="2">
        <v>37441</v>
      </c>
      <c r="BK84" s="2">
        <v>37150</v>
      </c>
      <c r="BL84" s="2">
        <v>36316</v>
      </c>
      <c r="BM84" s="2">
        <v>35227</v>
      </c>
      <c r="BN84" s="2">
        <v>34334</v>
      </c>
      <c r="BO84" s="2">
        <v>34386</v>
      </c>
      <c r="BP84" s="2">
        <v>34207</v>
      </c>
      <c r="BQ84" s="2">
        <v>34221</v>
      </c>
      <c r="BR84" s="2">
        <v>34813</v>
      </c>
      <c r="BS84" s="2">
        <v>35939</v>
      </c>
      <c r="BT84" s="2">
        <v>35897</v>
      </c>
      <c r="BU84" s="2">
        <v>35655</v>
      </c>
      <c r="BV84" s="2">
        <v>34993</v>
      </c>
      <c r="BW84" s="2">
        <v>35875</v>
      </c>
      <c r="BX84" s="2">
        <v>36216</v>
      </c>
      <c r="BY84" s="2">
        <v>37538</v>
      </c>
      <c r="BZ84" s="2">
        <v>37742</v>
      </c>
      <c r="CA84" s="2">
        <v>38992</v>
      </c>
      <c r="CB84" s="2">
        <v>39517</v>
      </c>
      <c r="CC84" s="2">
        <v>39822</v>
      </c>
      <c r="CD84" s="2">
        <v>40467</v>
      </c>
    </row>
    <row r="85" spans="1:82" x14ac:dyDescent="0.25">
      <c r="A85" s="2" t="str">
        <f>"80 jaar"</f>
        <v>80 jaar</v>
      </c>
      <c r="B85" s="2">
        <v>16427</v>
      </c>
      <c r="C85" s="2">
        <v>16072</v>
      </c>
      <c r="D85" s="2">
        <v>17130</v>
      </c>
      <c r="E85" s="2">
        <v>17128</v>
      </c>
      <c r="F85" s="2">
        <v>17545</v>
      </c>
      <c r="G85" s="2">
        <v>14531</v>
      </c>
      <c r="H85" s="2">
        <v>12098</v>
      </c>
      <c r="I85" s="2">
        <v>10846</v>
      </c>
      <c r="J85" s="2">
        <v>11154</v>
      </c>
      <c r="K85" s="2">
        <v>15702</v>
      </c>
      <c r="L85" s="2">
        <v>21581</v>
      </c>
      <c r="M85" s="2">
        <v>21894</v>
      </c>
      <c r="N85" s="2">
        <v>21538</v>
      </c>
      <c r="O85" s="2">
        <v>21633</v>
      </c>
      <c r="P85" s="2">
        <v>21955</v>
      </c>
      <c r="Q85" s="2">
        <v>22318</v>
      </c>
      <c r="R85" s="2">
        <v>21800</v>
      </c>
      <c r="S85" s="2">
        <v>21708</v>
      </c>
      <c r="T85" s="2">
        <v>21827</v>
      </c>
      <c r="U85" s="2">
        <v>21937</v>
      </c>
      <c r="V85" s="2">
        <v>23084</v>
      </c>
      <c r="W85" s="2">
        <v>22919</v>
      </c>
      <c r="X85" s="2">
        <v>22478</v>
      </c>
      <c r="Y85" s="2">
        <v>20987</v>
      </c>
      <c r="Z85" s="2">
        <v>20880</v>
      </c>
      <c r="AA85" s="2">
        <v>20053</v>
      </c>
      <c r="AB85" s="2">
        <v>20349</v>
      </c>
      <c r="AC85" s="2">
        <v>20461</v>
      </c>
      <c r="AD85" s="2">
        <v>21286</v>
      </c>
      <c r="AE85" s="2">
        <v>21285</v>
      </c>
      <c r="AF85" s="2">
        <v>19477</v>
      </c>
      <c r="AG85" s="2">
        <v>17284</v>
      </c>
      <c r="AH85" s="2">
        <v>18428</v>
      </c>
      <c r="AI85" s="2">
        <v>20659</v>
      </c>
      <c r="AJ85" s="2">
        <v>22162</v>
      </c>
      <c r="AK85" s="2">
        <v>22385</v>
      </c>
      <c r="AL85" s="2">
        <v>29505</v>
      </c>
      <c r="AM85" s="2">
        <v>30018</v>
      </c>
      <c r="AN85" s="2">
        <v>30396</v>
      </c>
      <c r="AO85" s="2">
        <v>29719</v>
      </c>
      <c r="AP85" s="2">
        <v>29901</v>
      </c>
      <c r="AQ85" s="2">
        <v>29561</v>
      </c>
      <c r="AR85" s="2">
        <v>30355</v>
      </c>
      <c r="AS85" s="2">
        <v>30972</v>
      </c>
      <c r="AT85" s="2">
        <v>31543</v>
      </c>
      <c r="AU85" s="2">
        <v>32025</v>
      </c>
      <c r="AV85" s="2">
        <v>32393</v>
      </c>
      <c r="AW85" s="2">
        <v>33199</v>
      </c>
      <c r="AX85" s="2">
        <v>33958</v>
      </c>
      <c r="AY85" s="2">
        <v>34808</v>
      </c>
      <c r="AZ85" s="2">
        <v>34777</v>
      </c>
      <c r="BA85" s="2">
        <v>35144</v>
      </c>
      <c r="BB85" s="2">
        <v>34685</v>
      </c>
      <c r="BC85" s="2">
        <v>35915</v>
      </c>
      <c r="BD85" s="2">
        <v>36678</v>
      </c>
      <c r="BE85" s="2">
        <v>35890</v>
      </c>
      <c r="BF85" s="2">
        <v>35091</v>
      </c>
      <c r="BG85" s="2">
        <v>34597</v>
      </c>
      <c r="BH85" s="2">
        <v>34497</v>
      </c>
      <c r="BI85" s="2">
        <v>35172</v>
      </c>
      <c r="BJ85" s="2">
        <v>35623</v>
      </c>
      <c r="BK85" s="2">
        <v>36521</v>
      </c>
      <c r="BL85" s="2">
        <v>36258</v>
      </c>
      <c r="BM85" s="2">
        <v>35456</v>
      </c>
      <c r="BN85" s="2">
        <v>34412</v>
      </c>
      <c r="BO85" s="2">
        <v>33556</v>
      </c>
      <c r="BP85" s="2">
        <v>33627</v>
      </c>
      <c r="BQ85" s="2">
        <v>33459</v>
      </c>
      <c r="BR85" s="2">
        <v>33487</v>
      </c>
      <c r="BS85" s="2">
        <v>34081</v>
      </c>
      <c r="BT85" s="2">
        <v>35202</v>
      </c>
      <c r="BU85" s="2">
        <v>35170</v>
      </c>
      <c r="BV85" s="2">
        <v>34945</v>
      </c>
      <c r="BW85" s="2">
        <v>34310</v>
      </c>
      <c r="BX85" s="2">
        <v>35191</v>
      </c>
      <c r="BY85" s="2">
        <v>35533</v>
      </c>
      <c r="BZ85" s="2">
        <v>36847</v>
      </c>
      <c r="CA85" s="2">
        <v>37060</v>
      </c>
      <c r="CB85" s="2">
        <v>38307</v>
      </c>
      <c r="CC85" s="2">
        <v>38836</v>
      </c>
      <c r="CD85" s="2">
        <v>39144</v>
      </c>
    </row>
    <row r="86" spans="1:82" x14ac:dyDescent="0.25">
      <c r="A86" s="2" t="str">
        <f>"81 jaar"</f>
        <v>81 jaar</v>
      </c>
      <c r="B86" s="2">
        <v>14824</v>
      </c>
      <c r="C86" s="2">
        <v>15172</v>
      </c>
      <c r="D86" s="2">
        <v>14793</v>
      </c>
      <c r="E86" s="2">
        <v>15835</v>
      </c>
      <c r="F86" s="2">
        <v>15907</v>
      </c>
      <c r="G86" s="2">
        <v>16275</v>
      </c>
      <c r="H86" s="2">
        <v>13495</v>
      </c>
      <c r="I86" s="2">
        <v>11264</v>
      </c>
      <c r="J86" s="2">
        <v>10037</v>
      </c>
      <c r="K86" s="2">
        <v>10386</v>
      </c>
      <c r="L86" s="2">
        <v>14610</v>
      </c>
      <c r="M86" s="2">
        <v>20126</v>
      </c>
      <c r="N86" s="2">
        <v>20367</v>
      </c>
      <c r="O86" s="2">
        <v>20126</v>
      </c>
      <c r="P86" s="2">
        <v>20233</v>
      </c>
      <c r="Q86" s="2">
        <v>20562</v>
      </c>
      <c r="R86" s="2">
        <v>20990</v>
      </c>
      <c r="S86" s="2">
        <v>20554</v>
      </c>
      <c r="T86" s="2">
        <v>20439</v>
      </c>
      <c r="U86" s="2">
        <v>20539</v>
      </c>
      <c r="V86" s="2">
        <v>20730</v>
      </c>
      <c r="W86" s="2">
        <v>21851</v>
      </c>
      <c r="X86" s="2">
        <v>21694</v>
      </c>
      <c r="Y86" s="2">
        <v>21309</v>
      </c>
      <c r="Z86" s="2">
        <v>19912</v>
      </c>
      <c r="AA86" s="2">
        <v>19755</v>
      </c>
      <c r="AB86" s="2">
        <v>19090</v>
      </c>
      <c r="AC86" s="2">
        <v>19341</v>
      </c>
      <c r="AD86" s="2">
        <v>19430</v>
      </c>
      <c r="AE86" s="2">
        <v>20242</v>
      </c>
      <c r="AF86" s="2">
        <v>20247</v>
      </c>
      <c r="AG86" s="2">
        <v>18542</v>
      </c>
      <c r="AH86" s="2">
        <v>16467</v>
      </c>
      <c r="AI86" s="2">
        <v>17577</v>
      </c>
      <c r="AJ86" s="2">
        <v>19725</v>
      </c>
      <c r="AK86" s="2">
        <v>21174</v>
      </c>
      <c r="AL86" s="2">
        <v>21404</v>
      </c>
      <c r="AM86" s="2">
        <v>28238</v>
      </c>
      <c r="AN86" s="2">
        <v>28745</v>
      </c>
      <c r="AO86" s="2">
        <v>29126</v>
      </c>
      <c r="AP86" s="2">
        <v>28501</v>
      </c>
      <c r="AQ86" s="2">
        <v>28696</v>
      </c>
      <c r="AR86" s="2">
        <v>28395</v>
      </c>
      <c r="AS86" s="2">
        <v>29183</v>
      </c>
      <c r="AT86" s="2">
        <v>29797</v>
      </c>
      <c r="AU86" s="2">
        <v>30361</v>
      </c>
      <c r="AV86" s="2">
        <v>30858</v>
      </c>
      <c r="AW86" s="2">
        <v>31226</v>
      </c>
      <c r="AX86" s="2">
        <v>32023</v>
      </c>
      <c r="AY86" s="2">
        <v>32780</v>
      </c>
      <c r="AZ86" s="2">
        <v>33627</v>
      </c>
      <c r="BA86" s="2">
        <v>33613</v>
      </c>
      <c r="BB86" s="2">
        <v>33990</v>
      </c>
      <c r="BC86" s="2">
        <v>33570</v>
      </c>
      <c r="BD86" s="2">
        <v>34771</v>
      </c>
      <c r="BE86" s="2">
        <v>35526</v>
      </c>
      <c r="BF86" s="2">
        <v>34787</v>
      </c>
      <c r="BG86" s="2">
        <v>34027</v>
      </c>
      <c r="BH86" s="2">
        <v>33571</v>
      </c>
      <c r="BI86" s="2">
        <v>33490</v>
      </c>
      <c r="BJ86" s="2">
        <v>34167</v>
      </c>
      <c r="BK86" s="2">
        <v>34618</v>
      </c>
      <c r="BL86" s="2">
        <v>35520</v>
      </c>
      <c r="BM86" s="2">
        <v>35275</v>
      </c>
      <c r="BN86" s="2">
        <v>34516</v>
      </c>
      <c r="BO86" s="2">
        <v>33511</v>
      </c>
      <c r="BP86" s="2">
        <v>32695</v>
      </c>
      <c r="BQ86" s="2">
        <v>32782</v>
      </c>
      <c r="BR86" s="2">
        <v>32628</v>
      </c>
      <c r="BS86" s="2">
        <v>32669</v>
      </c>
      <c r="BT86" s="2">
        <v>33261</v>
      </c>
      <c r="BU86" s="2">
        <v>34374</v>
      </c>
      <c r="BV86" s="2">
        <v>34355</v>
      </c>
      <c r="BW86" s="2">
        <v>34152</v>
      </c>
      <c r="BX86" s="2">
        <v>33542</v>
      </c>
      <c r="BY86" s="2">
        <v>34416</v>
      </c>
      <c r="BZ86" s="2">
        <v>34765</v>
      </c>
      <c r="CA86" s="2">
        <v>36068</v>
      </c>
      <c r="CB86" s="2">
        <v>36292</v>
      </c>
      <c r="CC86" s="2">
        <v>37531</v>
      </c>
      <c r="CD86" s="2">
        <v>38059</v>
      </c>
    </row>
    <row r="87" spans="1:82" x14ac:dyDescent="0.25">
      <c r="A87" s="2" t="str">
        <f>"82 jaar"</f>
        <v>82 jaar</v>
      </c>
      <c r="B87" s="2">
        <v>13640</v>
      </c>
      <c r="C87" s="2">
        <v>13529</v>
      </c>
      <c r="D87" s="2">
        <v>13904</v>
      </c>
      <c r="E87" s="2">
        <v>13571</v>
      </c>
      <c r="F87" s="2">
        <v>14543</v>
      </c>
      <c r="G87" s="2">
        <v>14586</v>
      </c>
      <c r="H87" s="2">
        <v>14975</v>
      </c>
      <c r="I87" s="2">
        <v>12430</v>
      </c>
      <c r="J87" s="2">
        <v>10385</v>
      </c>
      <c r="K87" s="2">
        <v>9202</v>
      </c>
      <c r="L87" s="2">
        <v>9512</v>
      </c>
      <c r="M87" s="2">
        <v>13518</v>
      </c>
      <c r="N87" s="2">
        <v>18648</v>
      </c>
      <c r="O87" s="2">
        <v>18755</v>
      </c>
      <c r="P87" s="2">
        <v>18669</v>
      </c>
      <c r="Q87" s="2">
        <v>18769</v>
      </c>
      <c r="R87" s="2">
        <v>19171</v>
      </c>
      <c r="S87" s="2">
        <v>19609</v>
      </c>
      <c r="T87" s="2">
        <v>19143</v>
      </c>
      <c r="U87" s="2">
        <v>19132</v>
      </c>
      <c r="V87" s="2">
        <v>19101</v>
      </c>
      <c r="W87" s="2">
        <v>19564</v>
      </c>
      <c r="X87" s="2">
        <v>20483</v>
      </c>
      <c r="Y87" s="2">
        <v>20385</v>
      </c>
      <c r="Z87" s="2">
        <v>20090</v>
      </c>
      <c r="AA87" s="2">
        <v>18747</v>
      </c>
      <c r="AB87" s="2">
        <v>18595</v>
      </c>
      <c r="AC87" s="2">
        <v>18016</v>
      </c>
      <c r="AD87" s="2">
        <v>18246</v>
      </c>
      <c r="AE87" s="2">
        <v>18348</v>
      </c>
      <c r="AF87" s="2">
        <v>19125</v>
      </c>
      <c r="AG87" s="2">
        <v>19160</v>
      </c>
      <c r="AH87" s="2">
        <v>17561</v>
      </c>
      <c r="AI87" s="2">
        <v>15610</v>
      </c>
      <c r="AJ87" s="2">
        <v>16679</v>
      </c>
      <c r="AK87" s="2">
        <v>18730</v>
      </c>
      <c r="AL87" s="2">
        <v>20127</v>
      </c>
      <c r="AM87" s="2">
        <v>20366</v>
      </c>
      <c r="AN87" s="2">
        <v>26881</v>
      </c>
      <c r="AO87" s="2">
        <v>27394</v>
      </c>
      <c r="AP87" s="2">
        <v>27783</v>
      </c>
      <c r="AQ87" s="2">
        <v>27202</v>
      </c>
      <c r="AR87" s="2">
        <v>27416</v>
      </c>
      <c r="AS87" s="2">
        <v>27155</v>
      </c>
      <c r="AT87" s="2">
        <v>27934</v>
      </c>
      <c r="AU87" s="2">
        <v>28551</v>
      </c>
      <c r="AV87" s="2">
        <v>29103</v>
      </c>
      <c r="AW87" s="2">
        <v>29601</v>
      </c>
      <c r="AX87" s="2">
        <v>29981</v>
      </c>
      <c r="AY87" s="2">
        <v>30764</v>
      </c>
      <c r="AZ87" s="2">
        <v>31512</v>
      </c>
      <c r="BA87" s="2">
        <v>32353</v>
      </c>
      <c r="BB87" s="2">
        <v>32356</v>
      </c>
      <c r="BC87" s="2">
        <v>32744</v>
      </c>
      <c r="BD87" s="2">
        <v>32362</v>
      </c>
      <c r="BE87" s="2">
        <v>33541</v>
      </c>
      <c r="BF87" s="2">
        <v>34290</v>
      </c>
      <c r="BG87" s="2">
        <v>33597</v>
      </c>
      <c r="BH87" s="2">
        <v>32875</v>
      </c>
      <c r="BI87" s="2">
        <v>32460</v>
      </c>
      <c r="BJ87" s="2">
        <v>32406</v>
      </c>
      <c r="BK87" s="2">
        <v>33080</v>
      </c>
      <c r="BL87" s="2">
        <v>33535</v>
      </c>
      <c r="BM87" s="2">
        <v>34431</v>
      </c>
      <c r="BN87" s="2">
        <v>34205</v>
      </c>
      <c r="BO87" s="2">
        <v>33490</v>
      </c>
      <c r="BP87" s="2">
        <v>32535</v>
      </c>
      <c r="BQ87" s="2">
        <v>31763</v>
      </c>
      <c r="BR87" s="2">
        <v>31855</v>
      </c>
      <c r="BS87" s="2">
        <v>31730</v>
      </c>
      <c r="BT87" s="2">
        <v>31781</v>
      </c>
      <c r="BU87" s="2">
        <v>32371</v>
      </c>
      <c r="BV87" s="2">
        <v>33472</v>
      </c>
      <c r="BW87" s="2">
        <v>33474</v>
      </c>
      <c r="BX87" s="2">
        <v>33289</v>
      </c>
      <c r="BY87" s="2">
        <v>32707</v>
      </c>
      <c r="BZ87" s="2">
        <v>33575</v>
      </c>
      <c r="CA87" s="2">
        <v>33925</v>
      </c>
      <c r="CB87" s="2">
        <v>35214</v>
      </c>
      <c r="CC87" s="2">
        <v>35444</v>
      </c>
      <c r="CD87" s="2">
        <v>36685</v>
      </c>
    </row>
    <row r="88" spans="1:82" x14ac:dyDescent="0.25">
      <c r="A88" s="2" t="str">
        <f>"83 jaar"</f>
        <v>83 jaar</v>
      </c>
      <c r="B88" s="2">
        <v>12460</v>
      </c>
      <c r="C88" s="2">
        <v>12327</v>
      </c>
      <c r="D88" s="2">
        <v>12332</v>
      </c>
      <c r="E88" s="2">
        <v>12538</v>
      </c>
      <c r="F88" s="2">
        <v>12380</v>
      </c>
      <c r="G88" s="2">
        <v>13308</v>
      </c>
      <c r="H88" s="2">
        <v>13311</v>
      </c>
      <c r="I88" s="2">
        <v>13603</v>
      </c>
      <c r="J88" s="2">
        <v>11371</v>
      </c>
      <c r="K88" s="2">
        <v>9450</v>
      </c>
      <c r="L88" s="2">
        <v>8433</v>
      </c>
      <c r="M88" s="2">
        <v>8700</v>
      </c>
      <c r="N88" s="2">
        <v>12392</v>
      </c>
      <c r="O88" s="2">
        <v>17056</v>
      </c>
      <c r="P88" s="2">
        <v>17305</v>
      </c>
      <c r="Q88" s="2">
        <v>17235</v>
      </c>
      <c r="R88" s="2">
        <v>17344</v>
      </c>
      <c r="S88" s="2">
        <v>17790</v>
      </c>
      <c r="T88" s="2">
        <v>18168</v>
      </c>
      <c r="U88" s="2">
        <v>17822</v>
      </c>
      <c r="V88" s="2">
        <v>17713</v>
      </c>
      <c r="W88" s="2">
        <v>17708</v>
      </c>
      <c r="X88" s="2">
        <v>18159</v>
      </c>
      <c r="Y88" s="2">
        <v>19156</v>
      </c>
      <c r="Z88" s="2">
        <v>19059</v>
      </c>
      <c r="AA88" s="2">
        <v>18733</v>
      </c>
      <c r="AB88" s="2">
        <v>17534</v>
      </c>
      <c r="AC88" s="2">
        <v>17372</v>
      </c>
      <c r="AD88" s="2">
        <v>16856</v>
      </c>
      <c r="AE88" s="2">
        <v>17085</v>
      </c>
      <c r="AF88" s="2">
        <v>17202</v>
      </c>
      <c r="AG88" s="2">
        <v>17947</v>
      </c>
      <c r="AH88" s="2">
        <v>17996</v>
      </c>
      <c r="AI88" s="2">
        <v>16512</v>
      </c>
      <c r="AJ88" s="2">
        <v>14693</v>
      </c>
      <c r="AK88" s="2">
        <v>15714</v>
      </c>
      <c r="AL88" s="2">
        <v>17666</v>
      </c>
      <c r="AM88" s="2">
        <v>19003</v>
      </c>
      <c r="AN88" s="2">
        <v>19261</v>
      </c>
      <c r="AO88" s="2">
        <v>25432</v>
      </c>
      <c r="AP88" s="2">
        <v>25942</v>
      </c>
      <c r="AQ88" s="2">
        <v>26333</v>
      </c>
      <c r="AR88" s="2">
        <v>25805</v>
      </c>
      <c r="AS88" s="2">
        <v>26029</v>
      </c>
      <c r="AT88" s="2">
        <v>25811</v>
      </c>
      <c r="AU88" s="2">
        <v>26569</v>
      </c>
      <c r="AV88" s="2">
        <v>27177</v>
      </c>
      <c r="AW88" s="2">
        <v>27727</v>
      </c>
      <c r="AX88" s="2">
        <v>28230</v>
      </c>
      <c r="AY88" s="2">
        <v>28617</v>
      </c>
      <c r="AZ88" s="2">
        <v>29388</v>
      </c>
      <c r="BA88" s="2">
        <v>30117</v>
      </c>
      <c r="BB88" s="2">
        <v>30943</v>
      </c>
      <c r="BC88" s="2">
        <v>30975</v>
      </c>
      <c r="BD88" s="2">
        <v>31372</v>
      </c>
      <c r="BE88" s="2">
        <v>31027</v>
      </c>
      <c r="BF88" s="2">
        <v>32176</v>
      </c>
      <c r="BG88" s="2">
        <v>32924</v>
      </c>
      <c r="BH88" s="2">
        <v>32275</v>
      </c>
      <c r="BI88" s="2">
        <v>31601</v>
      </c>
      <c r="BJ88" s="2">
        <v>31228</v>
      </c>
      <c r="BK88" s="2">
        <v>31192</v>
      </c>
      <c r="BL88" s="2">
        <v>31867</v>
      </c>
      <c r="BM88" s="2">
        <v>32328</v>
      </c>
      <c r="BN88" s="2">
        <v>33215</v>
      </c>
      <c r="BO88" s="2">
        <v>33018</v>
      </c>
      <c r="BP88" s="2">
        <v>32344</v>
      </c>
      <c r="BQ88" s="2">
        <v>31432</v>
      </c>
      <c r="BR88" s="2">
        <v>30703</v>
      </c>
      <c r="BS88" s="2">
        <v>30815</v>
      </c>
      <c r="BT88" s="2">
        <v>30716</v>
      </c>
      <c r="BU88" s="2">
        <v>30771</v>
      </c>
      <c r="BV88" s="2">
        <v>31363</v>
      </c>
      <c r="BW88" s="2">
        <v>32451</v>
      </c>
      <c r="BX88" s="2">
        <v>32471</v>
      </c>
      <c r="BY88" s="2">
        <v>32308</v>
      </c>
      <c r="BZ88" s="2">
        <v>31759</v>
      </c>
      <c r="CA88" s="2">
        <v>32609</v>
      </c>
      <c r="CB88" s="2">
        <v>32975</v>
      </c>
      <c r="CC88" s="2">
        <v>34237</v>
      </c>
      <c r="CD88" s="2">
        <v>34486</v>
      </c>
    </row>
    <row r="89" spans="1:82" x14ac:dyDescent="0.25">
      <c r="A89" s="2" t="str">
        <f>"84 jaar"</f>
        <v>84 jaar</v>
      </c>
      <c r="B89" s="2">
        <v>10737</v>
      </c>
      <c r="C89" s="2">
        <v>11174</v>
      </c>
      <c r="D89" s="2">
        <v>11066</v>
      </c>
      <c r="E89" s="2">
        <v>11083</v>
      </c>
      <c r="F89" s="2">
        <v>11319</v>
      </c>
      <c r="G89" s="2">
        <v>11105</v>
      </c>
      <c r="H89" s="2">
        <v>11977</v>
      </c>
      <c r="I89" s="2">
        <v>12035</v>
      </c>
      <c r="J89" s="2">
        <v>12297</v>
      </c>
      <c r="K89" s="2">
        <v>10243</v>
      </c>
      <c r="L89" s="2">
        <v>8539</v>
      </c>
      <c r="M89" s="2">
        <v>7694</v>
      </c>
      <c r="N89" s="2">
        <v>7906</v>
      </c>
      <c r="O89" s="2">
        <v>11217</v>
      </c>
      <c r="P89" s="2">
        <v>15577</v>
      </c>
      <c r="Q89" s="2">
        <v>15814</v>
      </c>
      <c r="R89" s="2">
        <v>15768</v>
      </c>
      <c r="S89" s="2">
        <v>15899</v>
      </c>
      <c r="T89" s="2">
        <v>16284</v>
      </c>
      <c r="U89" s="2">
        <v>16734</v>
      </c>
      <c r="V89" s="2">
        <v>16366</v>
      </c>
      <c r="W89" s="2">
        <v>16361</v>
      </c>
      <c r="X89" s="2">
        <v>16349</v>
      </c>
      <c r="Y89" s="2">
        <v>16728</v>
      </c>
      <c r="Z89" s="2">
        <v>17715</v>
      </c>
      <c r="AA89" s="2">
        <v>17636</v>
      </c>
      <c r="AB89" s="2">
        <v>17436</v>
      </c>
      <c r="AC89" s="2">
        <v>16286</v>
      </c>
      <c r="AD89" s="2">
        <v>16121</v>
      </c>
      <c r="AE89" s="2">
        <v>15661</v>
      </c>
      <c r="AF89" s="2">
        <v>15896</v>
      </c>
      <c r="AG89" s="2">
        <v>16016</v>
      </c>
      <c r="AH89" s="2">
        <v>16735</v>
      </c>
      <c r="AI89" s="2">
        <v>16791</v>
      </c>
      <c r="AJ89" s="2">
        <v>15427</v>
      </c>
      <c r="AK89" s="2">
        <v>13741</v>
      </c>
      <c r="AL89" s="2">
        <v>14710</v>
      </c>
      <c r="AM89" s="2">
        <v>16557</v>
      </c>
      <c r="AN89" s="2">
        <v>17828</v>
      </c>
      <c r="AO89" s="2">
        <v>18092</v>
      </c>
      <c r="AP89" s="2">
        <v>23909</v>
      </c>
      <c r="AQ89" s="2">
        <v>24416</v>
      </c>
      <c r="AR89" s="2">
        <v>24810</v>
      </c>
      <c r="AS89" s="2">
        <v>24323</v>
      </c>
      <c r="AT89" s="2">
        <v>24564</v>
      </c>
      <c r="AU89" s="2">
        <v>24384</v>
      </c>
      <c r="AV89" s="2">
        <v>25122</v>
      </c>
      <c r="AW89" s="2">
        <v>25724</v>
      </c>
      <c r="AX89" s="2">
        <v>26261</v>
      </c>
      <c r="AY89" s="2">
        <v>26767</v>
      </c>
      <c r="AZ89" s="2">
        <v>27150</v>
      </c>
      <c r="BA89" s="2">
        <v>27912</v>
      </c>
      <c r="BB89" s="2">
        <v>28627</v>
      </c>
      <c r="BC89" s="2">
        <v>29431</v>
      </c>
      <c r="BD89" s="2">
        <v>29486</v>
      </c>
      <c r="BE89" s="2">
        <v>29889</v>
      </c>
      <c r="BF89" s="2">
        <v>29583</v>
      </c>
      <c r="BG89" s="2">
        <v>30697</v>
      </c>
      <c r="BH89" s="2">
        <v>31430</v>
      </c>
      <c r="BI89" s="2">
        <v>30839</v>
      </c>
      <c r="BJ89" s="2">
        <v>30220</v>
      </c>
      <c r="BK89" s="2">
        <v>29885</v>
      </c>
      <c r="BL89" s="2">
        <v>29873</v>
      </c>
      <c r="BM89" s="2">
        <v>30538</v>
      </c>
      <c r="BN89" s="2">
        <v>30993</v>
      </c>
      <c r="BO89" s="2">
        <v>31874</v>
      </c>
      <c r="BP89" s="2">
        <v>31705</v>
      </c>
      <c r="BQ89" s="2">
        <v>31072</v>
      </c>
      <c r="BR89" s="2">
        <v>30226</v>
      </c>
      <c r="BS89" s="2">
        <v>29537</v>
      </c>
      <c r="BT89" s="2">
        <v>29671</v>
      </c>
      <c r="BU89" s="2">
        <v>29591</v>
      </c>
      <c r="BV89" s="2">
        <v>29662</v>
      </c>
      <c r="BW89" s="2">
        <v>30245</v>
      </c>
      <c r="BX89" s="2">
        <v>31319</v>
      </c>
      <c r="BY89" s="2">
        <v>31356</v>
      </c>
      <c r="BZ89" s="2">
        <v>31216</v>
      </c>
      <c r="CA89" s="2">
        <v>30694</v>
      </c>
      <c r="CB89" s="2">
        <v>31535</v>
      </c>
      <c r="CC89" s="2">
        <v>31913</v>
      </c>
      <c r="CD89" s="2">
        <v>33155</v>
      </c>
    </row>
    <row r="90" spans="1:82" x14ac:dyDescent="0.25">
      <c r="A90" s="2" t="str">
        <f>"85 jaar"</f>
        <v>85 jaar</v>
      </c>
      <c r="B90" s="2">
        <v>8908</v>
      </c>
      <c r="C90" s="2">
        <v>9490</v>
      </c>
      <c r="D90" s="2">
        <v>9908</v>
      </c>
      <c r="E90" s="2">
        <v>9860</v>
      </c>
      <c r="F90" s="2">
        <v>9835</v>
      </c>
      <c r="G90" s="2">
        <v>10065</v>
      </c>
      <c r="H90" s="2">
        <v>9864</v>
      </c>
      <c r="I90" s="2">
        <v>10724</v>
      </c>
      <c r="J90" s="2">
        <v>10680</v>
      </c>
      <c r="K90" s="2">
        <v>10981</v>
      </c>
      <c r="L90" s="2">
        <v>9135</v>
      </c>
      <c r="M90" s="2">
        <v>7663</v>
      </c>
      <c r="N90" s="2">
        <v>6921</v>
      </c>
      <c r="O90" s="2">
        <v>7051</v>
      </c>
      <c r="P90" s="2">
        <v>10141</v>
      </c>
      <c r="Q90" s="2">
        <v>14040</v>
      </c>
      <c r="R90" s="2">
        <v>14372</v>
      </c>
      <c r="S90" s="2">
        <v>14339</v>
      </c>
      <c r="T90" s="2">
        <v>14398</v>
      </c>
      <c r="U90" s="2">
        <v>14807</v>
      </c>
      <c r="V90" s="2">
        <v>15250</v>
      </c>
      <c r="W90" s="2">
        <v>14915</v>
      </c>
      <c r="X90" s="2">
        <v>14908</v>
      </c>
      <c r="Y90" s="2">
        <v>14945</v>
      </c>
      <c r="Z90" s="2">
        <v>15399</v>
      </c>
      <c r="AA90" s="2">
        <v>16243</v>
      </c>
      <c r="AB90" s="2">
        <v>16164</v>
      </c>
      <c r="AC90" s="2">
        <v>16035</v>
      </c>
      <c r="AD90" s="2">
        <v>14962</v>
      </c>
      <c r="AE90" s="2">
        <v>14837</v>
      </c>
      <c r="AF90" s="2">
        <v>14421</v>
      </c>
      <c r="AG90" s="2">
        <v>14656</v>
      </c>
      <c r="AH90" s="2">
        <v>14783</v>
      </c>
      <c r="AI90" s="2">
        <v>15467</v>
      </c>
      <c r="AJ90" s="2">
        <v>15538</v>
      </c>
      <c r="AK90" s="2">
        <v>14278</v>
      </c>
      <c r="AL90" s="2">
        <v>12738</v>
      </c>
      <c r="AM90" s="2">
        <v>13658</v>
      </c>
      <c r="AN90" s="2">
        <v>15399</v>
      </c>
      <c r="AO90" s="2">
        <v>16598</v>
      </c>
      <c r="AP90" s="2">
        <v>16864</v>
      </c>
      <c r="AQ90" s="2">
        <v>22298</v>
      </c>
      <c r="AR90" s="2">
        <v>22792</v>
      </c>
      <c r="AS90" s="2">
        <v>23197</v>
      </c>
      <c r="AT90" s="2">
        <v>22752</v>
      </c>
      <c r="AU90" s="2">
        <v>23007</v>
      </c>
      <c r="AV90" s="2">
        <v>22854</v>
      </c>
      <c r="AW90" s="2">
        <v>23571</v>
      </c>
      <c r="AX90" s="2">
        <v>24156</v>
      </c>
      <c r="AY90" s="2">
        <v>24685</v>
      </c>
      <c r="AZ90" s="2">
        <v>25181</v>
      </c>
      <c r="BA90" s="2">
        <v>25569</v>
      </c>
      <c r="BB90" s="2">
        <v>26304</v>
      </c>
      <c r="BC90" s="2">
        <v>27012</v>
      </c>
      <c r="BD90" s="2">
        <v>27787</v>
      </c>
      <c r="BE90" s="2">
        <v>27870</v>
      </c>
      <c r="BF90" s="2">
        <v>28280</v>
      </c>
      <c r="BG90" s="2">
        <v>28014</v>
      </c>
      <c r="BH90" s="2">
        <v>29084</v>
      </c>
      <c r="BI90" s="2">
        <v>29803</v>
      </c>
      <c r="BJ90" s="2">
        <v>29262</v>
      </c>
      <c r="BK90" s="2">
        <v>28696</v>
      </c>
      <c r="BL90" s="2">
        <v>28401</v>
      </c>
      <c r="BM90" s="2">
        <v>28408</v>
      </c>
      <c r="BN90" s="2">
        <v>29063</v>
      </c>
      <c r="BO90" s="2">
        <v>29517</v>
      </c>
      <c r="BP90" s="2">
        <v>30383</v>
      </c>
      <c r="BQ90" s="2">
        <v>30239</v>
      </c>
      <c r="BR90" s="2">
        <v>29657</v>
      </c>
      <c r="BS90" s="2">
        <v>28872</v>
      </c>
      <c r="BT90" s="2">
        <v>28235</v>
      </c>
      <c r="BU90" s="2">
        <v>28385</v>
      </c>
      <c r="BV90" s="2">
        <v>28327</v>
      </c>
      <c r="BW90" s="2">
        <v>28411</v>
      </c>
      <c r="BX90" s="2">
        <v>28987</v>
      </c>
      <c r="BY90" s="2">
        <v>30038</v>
      </c>
      <c r="BZ90" s="2">
        <v>30095</v>
      </c>
      <c r="CA90" s="2">
        <v>29982</v>
      </c>
      <c r="CB90" s="2">
        <v>29489</v>
      </c>
      <c r="CC90" s="2">
        <v>30317</v>
      </c>
      <c r="CD90" s="2">
        <v>30702</v>
      </c>
    </row>
    <row r="91" spans="1:82" x14ac:dyDescent="0.25">
      <c r="A91" s="2" t="str">
        <f>"86 jaar"</f>
        <v>86 jaar</v>
      </c>
      <c r="B91" s="2">
        <v>7894</v>
      </c>
      <c r="C91" s="2">
        <v>7768</v>
      </c>
      <c r="D91" s="2">
        <v>8310</v>
      </c>
      <c r="E91" s="2">
        <v>8680</v>
      </c>
      <c r="F91" s="2">
        <v>8628</v>
      </c>
      <c r="G91" s="2">
        <v>8618</v>
      </c>
      <c r="H91" s="2">
        <v>8867</v>
      </c>
      <c r="I91" s="2">
        <v>8715</v>
      </c>
      <c r="J91" s="2">
        <v>9468</v>
      </c>
      <c r="K91" s="2">
        <v>9425</v>
      </c>
      <c r="L91" s="2">
        <v>9631</v>
      </c>
      <c r="M91" s="2">
        <v>8078</v>
      </c>
      <c r="N91" s="2">
        <v>6778</v>
      </c>
      <c r="O91" s="2">
        <v>6083</v>
      </c>
      <c r="P91" s="2">
        <v>6262</v>
      </c>
      <c r="Q91" s="2">
        <v>9011</v>
      </c>
      <c r="R91" s="2">
        <v>12518</v>
      </c>
      <c r="S91" s="2">
        <v>12892</v>
      </c>
      <c r="T91" s="2">
        <v>12804</v>
      </c>
      <c r="U91" s="2">
        <v>12937</v>
      </c>
      <c r="V91" s="2">
        <v>13369</v>
      </c>
      <c r="W91" s="2">
        <v>13771</v>
      </c>
      <c r="X91" s="2">
        <v>13414</v>
      </c>
      <c r="Y91" s="2">
        <v>13405</v>
      </c>
      <c r="Z91" s="2">
        <v>13470</v>
      </c>
      <c r="AA91" s="2">
        <v>13913</v>
      </c>
      <c r="AB91" s="2">
        <v>14695</v>
      </c>
      <c r="AC91" s="2">
        <v>14709</v>
      </c>
      <c r="AD91" s="2">
        <v>14538</v>
      </c>
      <c r="AE91" s="2">
        <v>13582</v>
      </c>
      <c r="AF91" s="2">
        <v>13486</v>
      </c>
      <c r="AG91" s="2">
        <v>13127</v>
      </c>
      <c r="AH91" s="2">
        <v>13359</v>
      </c>
      <c r="AI91" s="2">
        <v>13489</v>
      </c>
      <c r="AJ91" s="2">
        <v>14129</v>
      </c>
      <c r="AK91" s="2">
        <v>14213</v>
      </c>
      <c r="AL91" s="2">
        <v>13073</v>
      </c>
      <c r="AM91" s="2">
        <v>11680</v>
      </c>
      <c r="AN91" s="2">
        <v>12546</v>
      </c>
      <c r="AO91" s="2">
        <v>14157</v>
      </c>
      <c r="AP91" s="2">
        <v>15278</v>
      </c>
      <c r="AQ91" s="2">
        <v>15543</v>
      </c>
      <c r="AR91" s="2">
        <v>20572</v>
      </c>
      <c r="AS91" s="2">
        <v>21046</v>
      </c>
      <c r="AT91" s="2">
        <v>21450</v>
      </c>
      <c r="AU91" s="2">
        <v>21056</v>
      </c>
      <c r="AV91" s="2">
        <v>21313</v>
      </c>
      <c r="AW91" s="2">
        <v>21205</v>
      </c>
      <c r="AX91" s="2">
        <v>21885</v>
      </c>
      <c r="AY91" s="2">
        <v>22456</v>
      </c>
      <c r="AZ91" s="2">
        <v>22969</v>
      </c>
      <c r="BA91" s="2">
        <v>23466</v>
      </c>
      <c r="BB91" s="2">
        <v>23844</v>
      </c>
      <c r="BC91" s="2">
        <v>24551</v>
      </c>
      <c r="BD91" s="2">
        <v>25239</v>
      </c>
      <c r="BE91" s="2">
        <v>25985</v>
      </c>
      <c r="BF91" s="2">
        <v>26084</v>
      </c>
      <c r="BG91" s="2">
        <v>26498</v>
      </c>
      <c r="BH91" s="2">
        <v>26271</v>
      </c>
      <c r="BI91" s="2">
        <v>27296</v>
      </c>
      <c r="BJ91" s="2">
        <v>27987</v>
      </c>
      <c r="BK91" s="2">
        <v>27508</v>
      </c>
      <c r="BL91" s="2">
        <v>27000</v>
      </c>
      <c r="BM91" s="2">
        <v>26741</v>
      </c>
      <c r="BN91" s="2">
        <v>26772</v>
      </c>
      <c r="BO91" s="2">
        <v>27407</v>
      </c>
      <c r="BP91" s="2">
        <v>27857</v>
      </c>
      <c r="BQ91" s="2">
        <v>28697</v>
      </c>
      <c r="BR91" s="2">
        <v>28586</v>
      </c>
      <c r="BS91" s="2">
        <v>28057</v>
      </c>
      <c r="BT91" s="2">
        <v>27337</v>
      </c>
      <c r="BU91" s="2">
        <v>26754</v>
      </c>
      <c r="BV91" s="2">
        <v>26923</v>
      </c>
      <c r="BW91" s="2">
        <v>26886</v>
      </c>
      <c r="BX91" s="2">
        <v>26978</v>
      </c>
      <c r="BY91" s="2">
        <v>27542</v>
      </c>
      <c r="BZ91" s="2">
        <v>28566</v>
      </c>
      <c r="CA91" s="2">
        <v>28642</v>
      </c>
      <c r="CB91" s="2">
        <v>28548</v>
      </c>
      <c r="CC91" s="2">
        <v>28092</v>
      </c>
      <c r="CD91" s="2">
        <v>28912</v>
      </c>
    </row>
    <row r="92" spans="1:82" x14ac:dyDescent="0.25">
      <c r="A92" s="2" t="str">
        <f>"87 jaar"</f>
        <v>87 jaar</v>
      </c>
      <c r="B92" s="2">
        <v>6478</v>
      </c>
      <c r="C92" s="2">
        <v>6849</v>
      </c>
      <c r="D92" s="2">
        <v>6729</v>
      </c>
      <c r="E92" s="2">
        <v>7097</v>
      </c>
      <c r="F92" s="2">
        <v>7493</v>
      </c>
      <c r="G92" s="2">
        <v>7530</v>
      </c>
      <c r="H92" s="2">
        <v>7520</v>
      </c>
      <c r="I92" s="2">
        <v>7694</v>
      </c>
      <c r="J92" s="2">
        <v>7581</v>
      </c>
      <c r="K92" s="2">
        <v>8185</v>
      </c>
      <c r="L92" s="2">
        <v>8225</v>
      </c>
      <c r="M92" s="2">
        <v>8460</v>
      </c>
      <c r="N92" s="2">
        <v>7024</v>
      </c>
      <c r="O92" s="2">
        <v>5892</v>
      </c>
      <c r="P92" s="2">
        <v>5349</v>
      </c>
      <c r="Q92" s="2">
        <v>5480</v>
      </c>
      <c r="R92" s="2">
        <v>8073</v>
      </c>
      <c r="S92" s="2">
        <v>11071</v>
      </c>
      <c r="T92" s="2">
        <v>11371</v>
      </c>
      <c r="U92" s="2">
        <v>11315</v>
      </c>
      <c r="V92" s="2">
        <v>11545</v>
      </c>
      <c r="W92" s="2">
        <v>11898</v>
      </c>
      <c r="X92" s="2">
        <v>12240</v>
      </c>
      <c r="Y92" s="2">
        <v>11879</v>
      </c>
      <c r="Z92" s="2">
        <v>12040</v>
      </c>
      <c r="AA92" s="2">
        <v>12018</v>
      </c>
      <c r="AB92" s="2">
        <v>12477</v>
      </c>
      <c r="AC92" s="2">
        <v>13234</v>
      </c>
      <c r="AD92" s="2">
        <v>13194</v>
      </c>
      <c r="AE92" s="2">
        <v>13071</v>
      </c>
      <c r="AF92" s="2">
        <v>12225</v>
      </c>
      <c r="AG92" s="2">
        <v>12150</v>
      </c>
      <c r="AH92" s="2">
        <v>11845</v>
      </c>
      <c r="AI92" s="2">
        <v>12074</v>
      </c>
      <c r="AJ92" s="2">
        <v>12201</v>
      </c>
      <c r="AK92" s="2">
        <v>12800</v>
      </c>
      <c r="AL92" s="2">
        <v>12890</v>
      </c>
      <c r="AM92" s="2">
        <v>11866</v>
      </c>
      <c r="AN92" s="2">
        <v>10616</v>
      </c>
      <c r="AO92" s="2">
        <v>11425</v>
      </c>
      <c r="AP92" s="2">
        <v>12903</v>
      </c>
      <c r="AQ92" s="2">
        <v>13946</v>
      </c>
      <c r="AR92" s="2">
        <v>14207</v>
      </c>
      <c r="AS92" s="2">
        <v>18817</v>
      </c>
      <c r="AT92" s="2">
        <v>19269</v>
      </c>
      <c r="AU92" s="2">
        <v>19654</v>
      </c>
      <c r="AV92" s="2">
        <v>19315</v>
      </c>
      <c r="AW92" s="2">
        <v>19577</v>
      </c>
      <c r="AX92" s="2">
        <v>19499</v>
      </c>
      <c r="AY92" s="2">
        <v>20140</v>
      </c>
      <c r="AZ92" s="2">
        <v>20684</v>
      </c>
      <c r="BA92" s="2">
        <v>21176</v>
      </c>
      <c r="BB92" s="2">
        <v>21663</v>
      </c>
      <c r="BC92" s="2">
        <v>22042</v>
      </c>
      <c r="BD92" s="2">
        <v>22713</v>
      </c>
      <c r="BE92" s="2">
        <v>23372</v>
      </c>
      <c r="BF92" s="2">
        <v>24084</v>
      </c>
      <c r="BG92" s="2">
        <v>24205</v>
      </c>
      <c r="BH92" s="2">
        <v>24614</v>
      </c>
      <c r="BI92" s="2">
        <v>24425</v>
      </c>
      <c r="BJ92" s="2">
        <v>25405</v>
      </c>
      <c r="BK92" s="2">
        <v>26068</v>
      </c>
      <c r="BL92" s="2">
        <v>25647</v>
      </c>
      <c r="BM92" s="2">
        <v>25191</v>
      </c>
      <c r="BN92" s="2">
        <v>24980</v>
      </c>
      <c r="BO92" s="2">
        <v>25029</v>
      </c>
      <c r="BP92" s="2">
        <v>25645</v>
      </c>
      <c r="BQ92" s="2">
        <v>26084</v>
      </c>
      <c r="BR92" s="2">
        <v>26897</v>
      </c>
      <c r="BS92" s="2">
        <v>26821</v>
      </c>
      <c r="BT92" s="2">
        <v>26342</v>
      </c>
      <c r="BU92" s="2">
        <v>25687</v>
      </c>
      <c r="BV92" s="2">
        <v>25161</v>
      </c>
      <c r="BW92" s="2">
        <v>25339</v>
      </c>
      <c r="BX92" s="2">
        <v>25332</v>
      </c>
      <c r="BY92" s="2">
        <v>25439</v>
      </c>
      <c r="BZ92" s="2">
        <v>25986</v>
      </c>
      <c r="CA92" s="2">
        <v>26975</v>
      </c>
      <c r="CB92" s="2">
        <v>27070</v>
      </c>
      <c r="CC92" s="2">
        <v>26996</v>
      </c>
      <c r="CD92" s="2">
        <v>26589</v>
      </c>
    </row>
    <row r="93" spans="1:82" x14ac:dyDescent="0.25">
      <c r="A93" s="2" t="str">
        <f>"88 jaar"</f>
        <v>88 jaar</v>
      </c>
      <c r="B93" s="2">
        <v>5457</v>
      </c>
      <c r="C93" s="2">
        <v>5484</v>
      </c>
      <c r="D93" s="2">
        <v>5849</v>
      </c>
      <c r="E93" s="2">
        <v>5699</v>
      </c>
      <c r="F93" s="2">
        <v>6029</v>
      </c>
      <c r="G93" s="2">
        <v>6381</v>
      </c>
      <c r="H93" s="2">
        <v>6458</v>
      </c>
      <c r="I93" s="2">
        <v>6384</v>
      </c>
      <c r="J93" s="2">
        <v>6593</v>
      </c>
      <c r="K93" s="2">
        <v>6580</v>
      </c>
      <c r="L93" s="2">
        <v>7005</v>
      </c>
      <c r="M93" s="2">
        <v>7095</v>
      </c>
      <c r="N93" s="2">
        <v>7236</v>
      </c>
      <c r="O93" s="2">
        <v>6053</v>
      </c>
      <c r="P93" s="2">
        <v>5066</v>
      </c>
      <c r="Q93" s="2">
        <v>4622</v>
      </c>
      <c r="R93" s="2">
        <v>4736</v>
      </c>
      <c r="S93" s="2">
        <v>7041</v>
      </c>
      <c r="T93" s="2">
        <v>9588</v>
      </c>
      <c r="U93" s="2">
        <v>9950</v>
      </c>
      <c r="V93" s="2">
        <v>9914</v>
      </c>
      <c r="W93" s="2">
        <v>10125</v>
      </c>
      <c r="X93" s="2">
        <v>10405</v>
      </c>
      <c r="Y93" s="2">
        <v>10701</v>
      </c>
      <c r="Z93" s="2">
        <v>10501</v>
      </c>
      <c r="AA93" s="2">
        <v>10588</v>
      </c>
      <c r="AB93" s="2">
        <v>10648</v>
      </c>
      <c r="AC93" s="2">
        <v>11047</v>
      </c>
      <c r="AD93" s="2">
        <v>11708</v>
      </c>
      <c r="AE93" s="2">
        <v>11679</v>
      </c>
      <c r="AF93" s="2">
        <v>11594</v>
      </c>
      <c r="AG93" s="2">
        <v>10854</v>
      </c>
      <c r="AH93" s="2">
        <v>10803</v>
      </c>
      <c r="AI93" s="2">
        <v>10544</v>
      </c>
      <c r="AJ93" s="2">
        <v>10771</v>
      </c>
      <c r="AK93" s="2">
        <v>10889</v>
      </c>
      <c r="AL93" s="2">
        <v>11449</v>
      </c>
      <c r="AM93" s="2">
        <v>11542</v>
      </c>
      <c r="AN93" s="2">
        <v>10630</v>
      </c>
      <c r="AO93" s="2">
        <v>9529</v>
      </c>
      <c r="AP93" s="2">
        <v>10270</v>
      </c>
      <c r="AQ93" s="2">
        <v>11613</v>
      </c>
      <c r="AR93" s="2">
        <v>12566</v>
      </c>
      <c r="AS93" s="2">
        <v>12819</v>
      </c>
      <c r="AT93" s="2">
        <v>16995</v>
      </c>
      <c r="AU93" s="2">
        <v>17418</v>
      </c>
      <c r="AV93" s="2">
        <v>17787</v>
      </c>
      <c r="AW93" s="2">
        <v>17500</v>
      </c>
      <c r="AX93" s="2">
        <v>17760</v>
      </c>
      <c r="AY93" s="2">
        <v>17710</v>
      </c>
      <c r="AZ93" s="2">
        <v>18311</v>
      </c>
      <c r="BA93" s="2">
        <v>18821</v>
      </c>
      <c r="BB93" s="2">
        <v>19289</v>
      </c>
      <c r="BC93" s="2">
        <v>19763</v>
      </c>
      <c r="BD93" s="2">
        <v>20131</v>
      </c>
      <c r="BE93" s="2">
        <v>20763</v>
      </c>
      <c r="BF93" s="2">
        <v>21391</v>
      </c>
      <c r="BG93" s="2">
        <v>22063</v>
      </c>
      <c r="BH93" s="2">
        <v>22190</v>
      </c>
      <c r="BI93" s="2">
        <v>22594</v>
      </c>
      <c r="BJ93" s="2">
        <v>22449</v>
      </c>
      <c r="BK93" s="2">
        <v>23367</v>
      </c>
      <c r="BL93" s="2">
        <v>23999</v>
      </c>
      <c r="BM93" s="2">
        <v>23636</v>
      </c>
      <c r="BN93" s="2">
        <v>23231</v>
      </c>
      <c r="BO93" s="2">
        <v>23063</v>
      </c>
      <c r="BP93" s="2">
        <v>23132</v>
      </c>
      <c r="BQ93" s="2">
        <v>23723</v>
      </c>
      <c r="BR93" s="2">
        <v>24150</v>
      </c>
      <c r="BS93" s="2">
        <v>24934</v>
      </c>
      <c r="BT93" s="2">
        <v>24886</v>
      </c>
      <c r="BU93" s="2">
        <v>24461</v>
      </c>
      <c r="BV93" s="2">
        <v>23873</v>
      </c>
      <c r="BW93" s="2">
        <v>23402</v>
      </c>
      <c r="BX93" s="2">
        <v>23594</v>
      </c>
      <c r="BY93" s="2">
        <v>23607</v>
      </c>
      <c r="BZ93" s="2">
        <v>23730</v>
      </c>
      <c r="CA93" s="2">
        <v>24259</v>
      </c>
      <c r="CB93" s="2">
        <v>25207</v>
      </c>
      <c r="CC93" s="2">
        <v>25323</v>
      </c>
      <c r="CD93" s="2">
        <v>25270</v>
      </c>
    </row>
    <row r="94" spans="1:82" x14ac:dyDescent="0.25">
      <c r="A94" s="2" t="str">
        <f>"89 jaar"</f>
        <v>89 jaar</v>
      </c>
      <c r="B94" s="2">
        <v>4647</v>
      </c>
      <c r="C94" s="2">
        <v>4489</v>
      </c>
      <c r="D94" s="2">
        <v>4588</v>
      </c>
      <c r="E94" s="2">
        <v>4833</v>
      </c>
      <c r="F94" s="2">
        <v>4833</v>
      </c>
      <c r="G94" s="2">
        <v>5083</v>
      </c>
      <c r="H94" s="2">
        <v>5340</v>
      </c>
      <c r="I94" s="2">
        <v>5480</v>
      </c>
      <c r="J94" s="2">
        <v>5361</v>
      </c>
      <c r="K94" s="2">
        <v>5634</v>
      </c>
      <c r="L94" s="2">
        <v>5540</v>
      </c>
      <c r="M94" s="2">
        <v>5882</v>
      </c>
      <c r="N94" s="2">
        <v>5946</v>
      </c>
      <c r="O94" s="2">
        <v>6141</v>
      </c>
      <c r="P94" s="2">
        <v>5160</v>
      </c>
      <c r="Q94" s="2">
        <v>4263</v>
      </c>
      <c r="R94" s="2">
        <v>3936</v>
      </c>
      <c r="S94" s="2">
        <v>4080</v>
      </c>
      <c r="T94" s="2">
        <v>6023</v>
      </c>
      <c r="U94" s="2">
        <v>8274</v>
      </c>
      <c r="V94" s="2">
        <v>8630</v>
      </c>
      <c r="W94" s="2">
        <v>8587</v>
      </c>
      <c r="X94" s="2">
        <v>8649</v>
      </c>
      <c r="Y94" s="2">
        <v>8906</v>
      </c>
      <c r="Z94" s="2">
        <v>9350</v>
      </c>
      <c r="AA94" s="2">
        <v>9060</v>
      </c>
      <c r="AB94" s="2">
        <v>9195</v>
      </c>
      <c r="AC94" s="2">
        <v>9277</v>
      </c>
      <c r="AD94" s="2">
        <v>9603</v>
      </c>
      <c r="AE94" s="2">
        <v>10204</v>
      </c>
      <c r="AF94" s="2">
        <v>10187</v>
      </c>
      <c r="AG94" s="2">
        <v>10125</v>
      </c>
      <c r="AH94" s="2">
        <v>9499</v>
      </c>
      <c r="AI94" s="2">
        <v>9463</v>
      </c>
      <c r="AJ94" s="2">
        <v>9247</v>
      </c>
      <c r="AK94" s="2">
        <v>9465</v>
      </c>
      <c r="AL94" s="2">
        <v>9587</v>
      </c>
      <c r="AM94" s="2">
        <v>10095</v>
      </c>
      <c r="AN94" s="2">
        <v>10186</v>
      </c>
      <c r="AO94" s="2">
        <v>9391</v>
      </c>
      <c r="AP94" s="2">
        <v>8430</v>
      </c>
      <c r="AQ94" s="2">
        <v>9101</v>
      </c>
      <c r="AR94" s="2">
        <v>10304</v>
      </c>
      <c r="AS94" s="2">
        <v>11161</v>
      </c>
      <c r="AT94" s="2">
        <v>11410</v>
      </c>
      <c r="AU94" s="2">
        <v>15128</v>
      </c>
      <c r="AV94" s="2">
        <v>15519</v>
      </c>
      <c r="AW94" s="2">
        <v>15867</v>
      </c>
      <c r="AX94" s="2">
        <v>15632</v>
      </c>
      <c r="AY94" s="2">
        <v>15886</v>
      </c>
      <c r="AZ94" s="2">
        <v>15860</v>
      </c>
      <c r="BA94" s="2">
        <v>16417</v>
      </c>
      <c r="BB94" s="2">
        <v>16898</v>
      </c>
      <c r="BC94" s="2">
        <v>17334</v>
      </c>
      <c r="BD94" s="2">
        <v>17781</v>
      </c>
      <c r="BE94" s="2">
        <v>18134</v>
      </c>
      <c r="BF94" s="2">
        <v>18721</v>
      </c>
      <c r="BG94" s="2">
        <v>19300</v>
      </c>
      <c r="BH94" s="2">
        <v>19934</v>
      </c>
      <c r="BI94" s="2">
        <v>20072</v>
      </c>
      <c r="BJ94" s="2">
        <v>20464</v>
      </c>
      <c r="BK94" s="2">
        <v>20353</v>
      </c>
      <c r="BL94" s="2">
        <v>21201</v>
      </c>
      <c r="BM94" s="2">
        <v>21793</v>
      </c>
      <c r="BN94" s="2">
        <v>21488</v>
      </c>
      <c r="BO94" s="2">
        <v>21145</v>
      </c>
      <c r="BP94" s="2">
        <v>21009</v>
      </c>
      <c r="BQ94" s="2">
        <v>21099</v>
      </c>
      <c r="BR94" s="2">
        <v>21661</v>
      </c>
      <c r="BS94" s="2">
        <v>22067</v>
      </c>
      <c r="BT94" s="2">
        <v>22811</v>
      </c>
      <c r="BU94" s="2">
        <v>22782</v>
      </c>
      <c r="BV94" s="2">
        <v>22415</v>
      </c>
      <c r="BW94" s="2">
        <v>21902</v>
      </c>
      <c r="BX94" s="2">
        <v>21491</v>
      </c>
      <c r="BY94" s="2">
        <v>21685</v>
      </c>
      <c r="BZ94" s="2">
        <v>21715</v>
      </c>
      <c r="CA94" s="2">
        <v>21847</v>
      </c>
      <c r="CB94" s="2">
        <v>22351</v>
      </c>
      <c r="CC94" s="2">
        <v>23244</v>
      </c>
      <c r="CD94" s="2">
        <v>23375</v>
      </c>
    </row>
    <row r="95" spans="1:82" x14ac:dyDescent="0.25">
      <c r="A95" s="2" t="str">
        <f>"90 jaar"</f>
        <v>90 jaar</v>
      </c>
      <c r="B95" s="2">
        <v>3433</v>
      </c>
      <c r="C95" s="2">
        <v>3806</v>
      </c>
      <c r="D95" s="2">
        <v>3652</v>
      </c>
      <c r="E95" s="2">
        <v>3780</v>
      </c>
      <c r="F95" s="2">
        <v>3990</v>
      </c>
      <c r="G95" s="2">
        <v>3976</v>
      </c>
      <c r="H95" s="2">
        <v>4217</v>
      </c>
      <c r="I95" s="2">
        <v>4398</v>
      </c>
      <c r="J95" s="2">
        <v>4571</v>
      </c>
      <c r="K95" s="2">
        <v>4404</v>
      </c>
      <c r="L95" s="2">
        <v>4652</v>
      </c>
      <c r="M95" s="2">
        <v>4537</v>
      </c>
      <c r="N95" s="2">
        <v>4846</v>
      </c>
      <c r="O95" s="2">
        <v>4890</v>
      </c>
      <c r="P95" s="2">
        <v>5203</v>
      </c>
      <c r="Q95" s="2">
        <v>4319</v>
      </c>
      <c r="R95" s="2">
        <v>3583</v>
      </c>
      <c r="S95" s="2">
        <v>3400</v>
      </c>
      <c r="T95" s="2">
        <v>3447</v>
      </c>
      <c r="U95" s="2">
        <v>5124</v>
      </c>
      <c r="V95" s="2">
        <v>7006</v>
      </c>
      <c r="W95" s="2">
        <v>7295</v>
      </c>
      <c r="X95" s="2">
        <v>7274</v>
      </c>
      <c r="Y95" s="2">
        <v>7266</v>
      </c>
      <c r="Z95" s="2">
        <v>7652</v>
      </c>
      <c r="AA95" s="2">
        <v>7917</v>
      </c>
      <c r="AB95" s="2">
        <v>7717</v>
      </c>
      <c r="AC95" s="2">
        <v>7856</v>
      </c>
      <c r="AD95" s="2">
        <v>7916</v>
      </c>
      <c r="AE95" s="2">
        <v>8211</v>
      </c>
      <c r="AF95" s="2">
        <v>8747</v>
      </c>
      <c r="AG95" s="2">
        <v>8741</v>
      </c>
      <c r="AH95" s="2">
        <v>8702</v>
      </c>
      <c r="AI95" s="2">
        <v>8181</v>
      </c>
      <c r="AJ95" s="2">
        <v>8159</v>
      </c>
      <c r="AK95" s="2">
        <v>7983</v>
      </c>
      <c r="AL95" s="2">
        <v>8184</v>
      </c>
      <c r="AM95" s="2">
        <v>8302</v>
      </c>
      <c r="AN95" s="2">
        <v>8744</v>
      </c>
      <c r="AO95" s="2">
        <v>8834</v>
      </c>
      <c r="AP95" s="2">
        <v>8157</v>
      </c>
      <c r="AQ95" s="2">
        <v>7332</v>
      </c>
      <c r="AR95" s="2">
        <v>7936</v>
      </c>
      <c r="AS95" s="2">
        <v>8988</v>
      </c>
      <c r="AT95" s="2">
        <v>9750</v>
      </c>
      <c r="AU95" s="2">
        <v>9986</v>
      </c>
      <c r="AV95" s="2">
        <v>13238</v>
      </c>
      <c r="AW95" s="2">
        <v>13603</v>
      </c>
      <c r="AX95" s="2">
        <v>13929</v>
      </c>
      <c r="AY95" s="2">
        <v>13735</v>
      </c>
      <c r="AZ95" s="2">
        <v>13977</v>
      </c>
      <c r="BA95" s="2">
        <v>13977</v>
      </c>
      <c r="BB95" s="2">
        <v>14483</v>
      </c>
      <c r="BC95" s="2">
        <v>14926</v>
      </c>
      <c r="BD95" s="2">
        <v>15330</v>
      </c>
      <c r="BE95" s="2">
        <v>15735</v>
      </c>
      <c r="BF95" s="2">
        <v>16067</v>
      </c>
      <c r="BG95" s="2">
        <v>16604</v>
      </c>
      <c r="BH95" s="2">
        <v>17142</v>
      </c>
      <c r="BI95" s="2">
        <v>17730</v>
      </c>
      <c r="BJ95" s="2">
        <v>17869</v>
      </c>
      <c r="BK95" s="2">
        <v>18243</v>
      </c>
      <c r="BL95" s="2">
        <v>18163</v>
      </c>
      <c r="BM95" s="2">
        <v>18940</v>
      </c>
      <c r="BN95" s="2">
        <v>19488</v>
      </c>
      <c r="BO95" s="2">
        <v>19240</v>
      </c>
      <c r="BP95" s="2">
        <v>18945</v>
      </c>
      <c r="BQ95" s="2">
        <v>18839</v>
      </c>
      <c r="BR95" s="2">
        <v>18947</v>
      </c>
      <c r="BS95" s="2">
        <v>19471</v>
      </c>
      <c r="BT95" s="2">
        <v>19853</v>
      </c>
      <c r="BU95" s="2">
        <v>20550</v>
      </c>
      <c r="BV95" s="2">
        <v>20538</v>
      </c>
      <c r="BW95" s="2">
        <v>20233</v>
      </c>
      <c r="BX95" s="2">
        <v>19785</v>
      </c>
      <c r="BY95" s="2">
        <v>19440</v>
      </c>
      <c r="BZ95" s="2">
        <v>19634</v>
      </c>
      <c r="CA95" s="2">
        <v>19679</v>
      </c>
      <c r="CB95" s="2">
        <v>19824</v>
      </c>
      <c r="CC95" s="2">
        <v>20293</v>
      </c>
      <c r="CD95" s="2">
        <v>21131</v>
      </c>
    </row>
    <row r="96" spans="1:82" x14ac:dyDescent="0.25">
      <c r="A96" s="2" t="str">
        <f>"91 jaar"</f>
        <v>91 jaar</v>
      </c>
      <c r="B96" s="2">
        <v>2499</v>
      </c>
      <c r="C96" s="2">
        <v>2741</v>
      </c>
      <c r="D96" s="2">
        <v>3100</v>
      </c>
      <c r="E96" s="2">
        <v>2927</v>
      </c>
      <c r="F96" s="2">
        <v>3059</v>
      </c>
      <c r="G96" s="2">
        <v>3259</v>
      </c>
      <c r="H96" s="2">
        <v>3226</v>
      </c>
      <c r="I96" s="2">
        <v>3419</v>
      </c>
      <c r="J96" s="2">
        <v>3558</v>
      </c>
      <c r="K96" s="2">
        <v>3710</v>
      </c>
      <c r="L96" s="2">
        <v>3558</v>
      </c>
      <c r="M96" s="2">
        <v>3749</v>
      </c>
      <c r="N96" s="2">
        <v>3637</v>
      </c>
      <c r="O96" s="2">
        <v>3914</v>
      </c>
      <c r="P96" s="2">
        <v>3994</v>
      </c>
      <c r="Q96" s="2">
        <v>4272</v>
      </c>
      <c r="R96" s="2">
        <v>3566</v>
      </c>
      <c r="S96" s="2">
        <v>2935</v>
      </c>
      <c r="T96" s="2">
        <v>2803</v>
      </c>
      <c r="U96" s="2">
        <v>2897</v>
      </c>
      <c r="V96" s="2">
        <v>4268</v>
      </c>
      <c r="W96" s="2">
        <v>5840</v>
      </c>
      <c r="X96" s="2">
        <v>6079</v>
      </c>
      <c r="Y96" s="2">
        <v>6093</v>
      </c>
      <c r="Z96" s="2">
        <v>6137</v>
      </c>
      <c r="AA96" s="2">
        <v>6400</v>
      </c>
      <c r="AB96" s="2">
        <v>6612</v>
      </c>
      <c r="AC96" s="2">
        <v>6484</v>
      </c>
      <c r="AD96" s="2">
        <v>6588</v>
      </c>
      <c r="AE96" s="2">
        <v>6648</v>
      </c>
      <c r="AF96" s="2">
        <v>6908</v>
      </c>
      <c r="AG96" s="2">
        <v>7375</v>
      </c>
      <c r="AH96" s="2">
        <v>7382</v>
      </c>
      <c r="AI96" s="2">
        <v>7363</v>
      </c>
      <c r="AJ96" s="2">
        <v>6934</v>
      </c>
      <c r="AK96" s="2">
        <v>6927</v>
      </c>
      <c r="AL96" s="2">
        <v>6778</v>
      </c>
      <c r="AM96" s="2">
        <v>6959</v>
      </c>
      <c r="AN96" s="2">
        <v>7072</v>
      </c>
      <c r="AO96" s="2">
        <v>7456</v>
      </c>
      <c r="AP96" s="2">
        <v>7545</v>
      </c>
      <c r="AQ96" s="2">
        <v>6977</v>
      </c>
      <c r="AR96" s="2">
        <v>6284</v>
      </c>
      <c r="AS96" s="2">
        <v>6809</v>
      </c>
      <c r="AT96" s="2">
        <v>7722</v>
      </c>
      <c r="AU96" s="2">
        <v>8387</v>
      </c>
      <c r="AV96" s="2">
        <v>8604</v>
      </c>
      <c r="AW96" s="2">
        <v>11403</v>
      </c>
      <c r="AX96" s="2">
        <v>11728</v>
      </c>
      <c r="AY96" s="2">
        <v>12024</v>
      </c>
      <c r="AZ96" s="2">
        <v>11871</v>
      </c>
      <c r="BA96" s="2">
        <v>12088</v>
      </c>
      <c r="BB96" s="2">
        <v>12113</v>
      </c>
      <c r="BC96" s="2">
        <v>12567</v>
      </c>
      <c r="BD96" s="2">
        <v>12965</v>
      </c>
      <c r="BE96" s="2">
        <v>13329</v>
      </c>
      <c r="BF96" s="2">
        <v>13705</v>
      </c>
      <c r="BG96" s="2">
        <v>14007</v>
      </c>
      <c r="BH96" s="2">
        <v>14492</v>
      </c>
      <c r="BI96" s="2">
        <v>14981</v>
      </c>
      <c r="BJ96" s="2">
        <v>15513</v>
      </c>
      <c r="BK96" s="2">
        <v>15648</v>
      </c>
      <c r="BL96" s="2">
        <v>15998</v>
      </c>
      <c r="BM96" s="2">
        <v>15948</v>
      </c>
      <c r="BN96" s="2">
        <v>16648</v>
      </c>
      <c r="BO96" s="2">
        <v>17141</v>
      </c>
      <c r="BP96" s="2">
        <v>16942</v>
      </c>
      <c r="BQ96" s="2">
        <v>16702</v>
      </c>
      <c r="BR96" s="2">
        <v>16631</v>
      </c>
      <c r="BS96" s="2">
        <v>16744</v>
      </c>
      <c r="BT96" s="2">
        <v>17222</v>
      </c>
      <c r="BU96" s="2">
        <v>17585</v>
      </c>
      <c r="BV96" s="2">
        <v>18223</v>
      </c>
      <c r="BW96" s="2">
        <v>18231</v>
      </c>
      <c r="BX96" s="2">
        <v>17976</v>
      </c>
      <c r="BY96" s="2">
        <v>17594</v>
      </c>
      <c r="BZ96" s="2">
        <v>17312</v>
      </c>
      <c r="CA96" s="2">
        <v>17503</v>
      </c>
      <c r="CB96" s="2">
        <v>17562</v>
      </c>
      <c r="CC96" s="2">
        <v>17706</v>
      </c>
      <c r="CD96" s="2">
        <v>18139</v>
      </c>
    </row>
    <row r="97" spans="1:82" x14ac:dyDescent="0.25">
      <c r="A97" s="2" t="str">
        <f>"92 jaar"</f>
        <v>92 jaar</v>
      </c>
      <c r="B97" s="2">
        <v>1868</v>
      </c>
      <c r="C97" s="2">
        <v>1917</v>
      </c>
      <c r="D97" s="2">
        <v>2167</v>
      </c>
      <c r="E97" s="2">
        <v>2416</v>
      </c>
      <c r="F97" s="2">
        <v>2322</v>
      </c>
      <c r="G97" s="2">
        <v>2440</v>
      </c>
      <c r="H97" s="2">
        <v>2528</v>
      </c>
      <c r="I97" s="2">
        <v>2552</v>
      </c>
      <c r="J97" s="2">
        <v>2710</v>
      </c>
      <c r="K97" s="2">
        <v>2843</v>
      </c>
      <c r="L97" s="2">
        <v>2923</v>
      </c>
      <c r="M97" s="2">
        <v>2845</v>
      </c>
      <c r="N97" s="2">
        <v>2952</v>
      </c>
      <c r="O97" s="2">
        <v>2839</v>
      </c>
      <c r="P97" s="2">
        <v>3123</v>
      </c>
      <c r="Q97" s="2">
        <v>3157</v>
      </c>
      <c r="R97" s="2">
        <v>3425</v>
      </c>
      <c r="S97" s="2">
        <v>2882</v>
      </c>
      <c r="T97" s="2">
        <v>2371</v>
      </c>
      <c r="U97" s="2">
        <v>2274</v>
      </c>
      <c r="V97" s="2">
        <v>2313</v>
      </c>
      <c r="W97" s="2">
        <v>3506</v>
      </c>
      <c r="X97" s="2">
        <v>4679</v>
      </c>
      <c r="Y97" s="2">
        <v>4944</v>
      </c>
      <c r="Z97" s="2">
        <v>5009</v>
      </c>
      <c r="AA97" s="2">
        <v>4981</v>
      </c>
      <c r="AB97" s="2">
        <v>5223</v>
      </c>
      <c r="AC97" s="2">
        <v>5372</v>
      </c>
      <c r="AD97" s="2">
        <v>5306</v>
      </c>
      <c r="AE97" s="2">
        <v>5394</v>
      </c>
      <c r="AF97" s="2">
        <v>5460</v>
      </c>
      <c r="AG97" s="2">
        <v>5686</v>
      </c>
      <c r="AH97" s="2">
        <v>6078</v>
      </c>
      <c r="AI97" s="2">
        <v>6091</v>
      </c>
      <c r="AJ97" s="2">
        <v>6088</v>
      </c>
      <c r="AK97" s="2">
        <v>5745</v>
      </c>
      <c r="AL97" s="2">
        <v>5746</v>
      </c>
      <c r="AM97" s="2">
        <v>5624</v>
      </c>
      <c r="AN97" s="2">
        <v>5788</v>
      </c>
      <c r="AO97" s="2">
        <v>5890</v>
      </c>
      <c r="AP97" s="2">
        <v>6215</v>
      </c>
      <c r="AQ97" s="2">
        <v>6298</v>
      </c>
      <c r="AR97" s="2">
        <v>5834</v>
      </c>
      <c r="AS97" s="2">
        <v>5257</v>
      </c>
      <c r="AT97" s="2">
        <v>5712</v>
      </c>
      <c r="AU97" s="2">
        <v>6482</v>
      </c>
      <c r="AV97" s="2">
        <v>7050</v>
      </c>
      <c r="AW97" s="2">
        <v>7245</v>
      </c>
      <c r="AX97" s="2">
        <v>9608</v>
      </c>
      <c r="AY97" s="2">
        <v>9897</v>
      </c>
      <c r="AZ97" s="2">
        <v>10156</v>
      </c>
      <c r="BA97" s="2">
        <v>10036</v>
      </c>
      <c r="BB97" s="2">
        <v>10240</v>
      </c>
      <c r="BC97" s="2">
        <v>10271</v>
      </c>
      <c r="BD97" s="2">
        <v>10674</v>
      </c>
      <c r="BE97" s="2">
        <v>11022</v>
      </c>
      <c r="BF97" s="2">
        <v>11344</v>
      </c>
      <c r="BG97" s="2">
        <v>11686</v>
      </c>
      <c r="BH97" s="2">
        <v>11952</v>
      </c>
      <c r="BI97" s="2">
        <v>12383</v>
      </c>
      <c r="BJ97" s="2">
        <v>12812</v>
      </c>
      <c r="BK97" s="2">
        <v>13291</v>
      </c>
      <c r="BL97" s="2">
        <v>13419</v>
      </c>
      <c r="BM97" s="2">
        <v>13735</v>
      </c>
      <c r="BN97" s="2">
        <v>13714</v>
      </c>
      <c r="BO97" s="2">
        <v>14325</v>
      </c>
      <c r="BP97" s="2">
        <v>14764</v>
      </c>
      <c r="BQ97" s="2">
        <v>14613</v>
      </c>
      <c r="BR97" s="2">
        <v>14425</v>
      </c>
      <c r="BS97" s="2">
        <v>14376</v>
      </c>
      <c r="BT97" s="2">
        <v>14490</v>
      </c>
      <c r="BU97" s="2">
        <v>14924</v>
      </c>
      <c r="BV97" s="2">
        <v>15244</v>
      </c>
      <c r="BW97" s="2">
        <v>15824</v>
      </c>
      <c r="BX97" s="2">
        <v>15852</v>
      </c>
      <c r="BY97" s="2">
        <v>15641</v>
      </c>
      <c r="BZ97" s="2">
        <v>15322</v>
      </c>
      <c r="CA97" s="2">
        <v>15099</v>
      </c>
      <c r="CB97" s="2">
        <v>15287</v>
      </c>
      <c r="CC97" s="2">
        <v>15348</v>
      </c>
      <c r="CD97" s="2">
        <v>15490</v>
      </c>
    </row>
    <row r="98" spans="1:82" x14ac:dyDescent="0.25">
      <c r="A98" s="2" t="str">
        <f>"93 jaar"</f>
        <v>93 jaar</v>
      </c>
      <c r="B98" s="2">
        <v>1353</v>
      </c>
      <c r="C98" s="2">
        <v>1422</v>
      </c>
      <c r="D98" s="2">
        <v>1457</v>
      </c>
      <c r="E98" s="2">
        <v>1632</v>
      </c>
      <c r="F98" s="2">
        <v>1834</v>
      </c>
      <c r="G98" s="2">
        <v>1784</v>
      </c>
      <c r="H98" s="2">
        <v>1910</v>
      </c>
      <c r="I98" s="2">
        <v>1961</v>
      </c>
      <c r="J98" s="2">
        <v>1986</v>
      </c>
      <c r="K98" s="2">
        <v>2105</v>
      </c>
      <c r="L98" s="2">
        <v>2191</v>
      </c>
      <c r="M98" s="2">
        <v>2230</v>
      </c>
      <c r="N98" s="2">
        <v>2216</v>
      </c>
      <c r="O98" s="2">
        <v>2250</v>
      </c>
      <c r="P98" s="2">
        <v>2237</v>
      </c>
      <c r="Q98" s="2">
        <v>2439</v>
      </c>
      <c r="R98" s="2">
        <v>2507</v>
      </c>
      <c r="S98" s="2">
        <v>2733</v>
      </c>
      <c r="T98" s="2">
        <v>2285</v>
      </c>
      <c r="U98" s="2">
        <v>1905</v>
      </c>
      <c r="V98" s="2">
        <v>1824</v>
      </c>
      <c r="W98" s="2">
        <v>1851</v>
      </c>
      <c r="X98" s="2">
        <v>2776</v>
      </c>
      <c r="Y98" s="2">
        <v>3696</v>
      </c>
      <c r="Z98" s="2">
        <v>3932</v>
      </c>
      <c r="AA98" s="2">
        <v>4000</v>
      </c>
      <c r="AB98" s="2">
        <v>3973</v>
      </c>
      <c r="AC98" s="2">
        <v>4194</v>
      </c>
      <c r="AD98" s="2">
        <v>4304</v>
      </c>
      <c r="AE98" s="2">
        <v>4256</v>
      </c>
      <c r="AF98" s="2">
        <v>4332</v>
      </c>
      <c r="AG98" s="2">
        <v>4397</v>
      </c>
      <c r="AH98" s="2">
        <v>4586</v>
      </c>
      <c r="AI98" s="2">
        <v>4914</v>
      </c>
      <c r="AJ98" s="2">
        <v>4925</v>
      </c>
      <c r="AK98" s="2">
        <v>4930</v>
      </c>
      <c r="AL98" s="2">
        <v>4660</v>
      </c>
      <c r="AM98" s="2">
        <v>4668</v>
      </c>
      <c r="AN98" s="2">
        <v>4577</v>
      </c>
      <c r="AO98" s="2">
        <v>4715</v>
      </c>
      <c r="AP98" s="2">
        <v>4807</v>
      </c>
      <c r="AQ98" s="2">
        <v>5079</v>
      </c>
      <c r="AR98" s="2">
        <v>5154</v>
      </c>
      <c r="AS98" s="2">
        <v>4775</v>
      </c>
      <c r="AT98" s="2">
        <v>4314</v>
      </c>
      <c r="AU98" s="2">
        <v>4693</v>
      </c>
      <c r="AV98" s="2">
        <v>5335</v>
      </c>
      <c r="AW98" s="2">
        <v>5809</v>
      </c>
      <c r="AX98" s="2">
        <v>5980</v>
      </c>
      <c r="AY98" s="2">
        <v>7929</v>
      </c>
      <c r="AZ98" s="2">
        <v>8185</v>
      </c>
      <c r="BA98" s="2">
        <v>8404</v>
      </c>
      <c r="BB98" s="2">
        <v>8312</v>
      </c>
      <c r="BC98" s="2">
        <v>8496</v>
      </c>
      <c r="BD98" s="2">
        <v>8534</v>
      </c>
      <c r="BE98" s="2">
        <v>8879</v>
      </c>
      <c r="BF98" s="2">
        <v>9187</v>
      </c>
      <c r="BG98" s="2">
        <v>9453</v>
      </c>
      <c r="BH98" s="2">
        <v>9752</v>
      </c>
      <c r="BI98" s="2">
        <v>9988</v>
      </c>
      <c r="BJ98" s="2">
        <v>10363</v>
      </c>
      <c r="BK98" s="2">
        <v>10731</v>
      </c>
      <c r="BL98" s="2">
        <v>11147</v>
      </c>
      <c r="BM98" s="2">
        <v>11273</v>
      </c>
      <c r="BN98" s="2">
        <v>11545</v>
      </c>
      <c r="BO98" s="2">
        <v>11546</v>
      </c>
      <c r="BP98" s="2">
        <v>12076</v>
      </c>
      <c r="BQ98" s="2">
        <v>12460</v>
      </c>
      <c r="BR98" s="2">
        <v>12345</v>
      </c>
      <c r="BS98" s="2">
        <v>12206</v>
      </c>
      <c r="BT98" s="2">
        <v>12177</v>
      </c>
      <c r="BU98" s="2">
        <v>12286</v>
      </c>
      <c r="BV98" s="2">
        <v>12675</v>
      </c>
      <c r="BW98" s="2">
        <v>12951</v>
      </c>
      <c r="BX98" s="2">
        <v>13466</v>
      </c>
      <c r="BY98" s="2">
        <v>13499</v>
      </c>
      <c r="BZ98" s="2">
        <v>13335</v>
      </c>
      <c r="CA98" s="2">
        <v>13082</v>
      </c>
      <c r="CB98" s="2">
        <v>12905</v>
      </c>
      <c r="CC98" s="2">
        <v>13084</v>
      </c>
      <c r="CD98" s="2">
        <v>13155</v>
      </c>
    </row>
    <row r="99" spans="1:82" x14ac:dyDescent="0.25">
      <c r="A99" s="2" t="str">
        <f>"94 jaar"</f>
        <v>94 jaar</v>
      </c>
      <c r="B99" s="2">
        <v>969</v>
      </c>
      <c r="C99" s="2">
        <v>1005</v>
      </c>
      <c r="D99" s="2">
        <v>1075</v>
      </c>
      <c r="E99" s="2">
        <v>1079</v>
      </c>
      <c r="F99" s="2">
        <v>1243</v>
      </c>
      <c r="G99" s="2">
        <v>1389</v>
      </c>
      <c r="H99" s="2">
        <v>1321</v>
      </c>
      <c r="I99" s="2">
        <v>1440</v>
      </c>
      <c r="J99" s="2">
        <v>1527</v>
      </c>
      <c r="K99" s="2">
        <v>1517</v>
      </c>
      <c r="L99" s="2">
        <v>1596</v>
      </c>
      <c r="M99" s="2">
        <v>1680</v>
      </c>
      <c r="N99" s="2">
        <v>1665</v>
      </c>
      <c r="O99" s="2">
        <v>1615</v>
      </c>
      <c r="P99" s="2">
        <v>1716</v>
      </c>
      <c r="Q99" s="2">
        <v>1667</v>
      </c>
      <c r="R99" s="2">
        <v>1880</v>
      </c>
      <c r="S99" s="2">
        <v>1931</v>
      </c>
      <c r="T99" s="2">
        <v>2054</v>
      </c>
      <c r="U99" s="2">
        <v>1775</v>
      </c>
      <c r="V99" s="2">
        <v>1493</v>
      </c>
      <c r="W99" s="2">
        <v>1427</v>
      </c>
      <c r="X99" s="2">
        <v>1417</v>
      </c>
      <c r="Y99" s="2">
        <v>2140</v>
      </c>
      <c r="Z99" s="2">
        <v>2922</v>
      </c>
      <c r="AA99" s="2">
        <v>3002</v>
      </c>
      <c r="AB99" s="2">
        <v>3095</v>
      </c>
      <c r="AC99" s="2">
        <v>3077</v>
      </c>
      <c r="AD99" s="2">
        <v>3272</v>
      </c>
      <c r="AE99" s="2">
        <v>3356</v>
      </c>
      <c r="AF99" s="2">
        <v>3336</v>
      </c>
      <c r="AG99" s="2">
        <v>3402</v>
      </c>
      <c r="AH99" s="2">
        <v>3456</v>
      </c>
      <c r="AI99" s="2">
        <v>3612</v>
      </c>
      <c r="AJ99" s="2">
        <v>3876</v>
      </c>
      <c r="AK99" s="2">
        <v>3887</v>
      </c>
      <c r="AL99" s="2">
        <v>3900</v>
      </c>
      <c r="AM99" s="2">
        <v>3686</v>
      </c>
      <c r="AN99" s="2">
        <v>3698</v>
      </c>
      <c r="AO99" s="2">
        <v>3642</v>
      </c>
      <c r="AP99" s="2">
        <v>3752</v>
      </c>
      <c r="AQ99" s="2">
        <v>3831</v>
      </c>
      <c r="AR99" s="2">
        <v>4059</v>
      </c>
      <c r="AS99" s="2">
        <v>4124</v>
      </c>
      <c r="AT99" s="2">
        <v>3824</v>
      </c>
      <c r="AU99" s="2">
        <v>3463</v>
      </c>
      <c r="AV99" s="2">
        <v>3776</v>
      </c>
      <c r="AW99" s="2">
        <v>4292</v>
      </c>
      <c r="AX99" s="2">
        <v>4680</v>
      </c>
      <c r="AY99" s="2">
        <v>4824</v>
      </c>
      <c r="AZ99" s="2">
        <v>6396</v>
      </c>
      <c r="BA99" s="2">
        <v>6606</v>
      </c>
      <c r="BB99" s="2">
        <v>6790</v>
      </c>
      <c r="BC99" s="2">
        <v>6724</v>
      </c>
      <c r="BD99" s="2">
        <v>6879</v>
      </c>
      <c r="BE99" s="2">
        <v>6924</v>
      </c>
      <c r="BF99" s="2">
        <v>7210</v>
      </c>
      <c r="BG99" s="2">
        <v>7473</v>
      </c>
      <c r="BH99" s="2">
        <v>7693</v>
      </c>
      <c r="BI99" s="2">
        <v>7952</v>
      </c>
      <c r="BJ99" s="2">
        <v>8155</v>
      </c>
      <c r="BK99" s="2">
        <v>8474</v>
      </c>
      <c r="BL99" s="2">
        <v>8783</v>
      </c>
      <c r="BM99" s="2">
        <v>9135</v>
      </c>
      <c r="BN99" s="2">
        <v>9250</v>
      </c>
      <c r="BO99" s="2">
        <v>9486</v>
      </c>
      <c r="BP99" s="2">
        <v>9498</v>
      </c>
      <c r="BQ99" s="2">
        <v>9948</v>
      </c>
      <c r="BR99" s="2">
        <v>10271</v>
      </c>
      <c r="BS99" s="2">
        <v>10190</v>
      </c>
      <c r="BT99" s="2">
        <v>10094</v>
      </c>
      <c r="BU99" s="2">
        <v>10083</v>
      </c>
      <c r="BV99" s="2">
        <v>10180</v>
      </c>
      <c r="BW99" s="2">
        <v>10511</v>
      </c>
      <c r="BX99" s="2">
        <v>10755</v>
      </c>
      <c r="BY99" s="2">
        <v>11202</v>
      </c>
      <c r="BZ99" s="2">
        <v>11245</v>
      </c>
      <c r="CA99" s="2">
        <v>11114</v>
      </c>
      <c r="CB99" s="2">
        <v>10919</v>
      </c>
      <c r="CC99" s="2">
        <v>10783</v>
      </c>
      <c r="CD99" s="2">
        <v>10941</v>
      </c>
    </row>
    <row r="100" spans="1:82" x14ac:dyDescent="0.25">
      <c r="A100" s="2" t="str">
        <f>"95 jaar"</f>
        <v>95 jaar</v>
      </c>
      <c r="B100" s="2">
        <v>678</v>
      </c>
      <c r="C100" s="2">
        <v>712</v>
      </c>
      <c r="D100" s="2">
        <v>739</v>
      </c>
      <c r="E100" s="2">
        <v>776</v>
      </c>
      <c r="F100" s="2">
        <v>809</v>
      </c>
      <c r="G100" s="2">
        <v>900</v>
      </c>
      <c r="H100" s="2">
        <v>1022</v>
      </c>
      <c r="I100" s="2">
        <v>979</v>
      </c>
      <c r="J100" s="2">
        <v>1079</v>
      </c>
      <c r="K100" s="2">
        <v>1116</v>
      </c>
      <c r="L100" s="2">
        <v>1145</v>
      </c>
      <c r="M100" s="2">
        <v>1186</v>
      </c>
      <c r="N100" s="2">
        <v>1221</v>
      </c>
      <c r="O100" s="2">
        <v>1226</v>
      </c>
      <c r="P100" s="2">
        <v>1231</v>
      </c>
      <c r="Q100" s="2">
        <v>1277</v>
      </c>
      <c r="R100" s="2">
        <v>1250</v>
      </c>
      <c r="S100" s="2">
        <v>1414</v>
      </c>
      <c r="T100" s="2">
        <v>1444</v>
      </c>
      <c r="U100" s="2">
        <v>1575</v>
      </c>
      <c r="V100" s="2">
        <v>1324</v>
      </c>
      <c r="W100" s="2">
        <v>1139</v>
      </c>
      <c r="X100" s="2">
        <v>1092</v>
      </c>
      <c r="Y100" s="2">
        <v>1045</v>
      </c>
      <c r="Z100" s="2">
        <v>1639</v>
      </c>
      <c r="AA100" s="2">
        <v>2192</v>
      </c>
      <c r="AB100" s="2">
        <v>2328</v>
      </c>
      <c r="AC100" s="2">
        <v>2348</v>
      </c>
      <c r="AD100" s="2">
        <v>2338</v>
      </c>
      <c r="AE100" s="2">
        <v>2487</v>
      </c>
      <c r="AF100" s="2">
        <v>2560</v>
      </c>
      <c r="AG100" s="2">
        <v>2545</v>
      </c>
      <c r="AH100" s="2">
        <v>2602</v>
      </c>
      <c r="AI100" s="2">
        <v>2645</v>
      </c>
      <c r="AJ100" s="2">
        <v>2770</v>
      </c>
      <c r="AK100" s="2">
        <v>2980</v>
      </c>
      <c r="AL100" s="2">
        <v>2991</v>
      </c>
      <c r="AM100" s="2">
        <v>3004</v>
      </c>
      <c r="AN100" s="2">
        <v>2843</v>
      </c>
      <c r="AO100" s="2">
        <v>2857</v>
      </c>
      <c r="AP100" s="2">
        <v>2817</v>
      </c>
      <c r="AQ100" s="2">
        <v>2907</v>
      </c>
      <c r="AR100" s="2">
        <v>2967</v>
      </c>
      <c r="AS100" s="2">
        <v>3158</v>
      </c>
      <c r="AT100" s="2">
        <v>3212</v>
      </c>
      <c r="AU100" s="2">
        <v>2978</v>
      </c>
      <c r="AV100" s="2">
        <v>2699</v>
      </c>
      <c r="AW100" s="2">
        <v>2954</v>
      </c>
      <c r="AX100" s="2">
        <v>3369</v>
      </c>
      <c r="AY100" s="2">
        <v>3670</v>
      </c>
      <c r="AZ100" s="2">
        <v>3794</v>
      </c>
      <c r="BA100" s="2">
        <v>5027</v>
      </c>
      <c r="BB100" s="2">
        <v>5203</v>
      </c>
      <c r="BC100" s="2">
        <v>5347</v>
      </c>
      <c r="BD100" s="2">
        <v>5306</v>
      </c>
      <c r="BE100" s="2">
        <v>5437</v>
      </c>
      <c r="BF100" s="2">
        <v>5476</v>
      </c>
      <c r="BG100" s="2">
        <v>5718</v>
      </c>
      <c r="BH100" s="2">
        <v>5931</v>
      </c>
      <c r="BI100" s="2">
        <v>6105</v>
      </c>
      <c r="BJ100" s="2">
        <v>6326</v>
      </c>
      <c r="BK100" s="2">
        <v>6493</v>
      </c>
      <c r="BL100" s="2">
        <v>6753</v>
      </c>
      <c r="BM100" s="2">
        <v>7010</v>
      </c>
      <c r="BN100" s="2">
        <v>7294</v>
      </c>
      <c r="BO100" s="2">
        <v>7402</v>
      </c>
      <c r="BP100" s="2">
        <v>7593</v>
      </c>
      <c r="BQ100" s="2">
        <v>7615</v>
      </c>
      <c r="BR100" s="2">
        <v>7981</v>
      </c>
      <c r="BS100" s="2">
        <v>8254</v>
      </c>
      <c r="BT100" s="2">
        <v>8206</v>
      </c>
      <c r="BU100" s="2">
        <v>8133</v>
      </c>
      <c r="BV100" s="2">
        <v>8135</v>
      </c>
      <c r="BW100" s="2">
        <v>8224</v>
      </c>
      <c r="BX100" s="2">
        <v>8499</v>
      </c>
      <c r="BY100" s="2">
        <v>8700</v>
      </c>
      <c r="BZ100" s="2">
        <v>9070</v>
      </c>
      <c r="CA100" s="2">
        <v>9124</v>
      </c>
      <c r="CB100" s="2">
        <v>9028</v>
      </c>
      <c r="CC100" s="2">
        <v>8877</v>
      </c>
      <c r="CD100" s="2">
        <v>8779</v>
      </c>
    </row>
    <row r="101" spans="1:82" x14ac:dyDescent="0.25">
      <c r="A101" s="2" t="str">
        <f>"96 jaar"</f>
        <v>96 jaar</v>
      </c>
      <c r="B101" s="2">
        <v>432</v>
      </c>
      <c r="C101" s="2">
        <v>478</v>
      </c>
      <c r="D101" s="2">
        <v>522</v>
      </c>
      <c r="E101" s="2">
        <v>497</v>
      </c>
      <c r="F101" s="2">
        <v>552</v>
      </c>
      <c r="G101" s="2">
        <v>570</v>
      </c>
      <c r="H101" s="2">
        <v>630</v>
      </c>
      <c r="I101" s="2">
        <v>751</v>
      </c>
      <c r="J101" s="2">
        <v>692</v>
      </c>
      <c r="K101" s="2">
        <v>751</v>
      </c>
      <c r="L101" s="2">
        <v>790</v>
      </c>
      <c r="M101" s="2">
        <v>822</v>
      </c>
      <c r="N101" s="2">
        <v>831</v>
      </c>
      <c r="O101" s="2">
        <v>865</v>
      </c>
      <c r="P101" s="2">
        <v>901</v>
      </c>
      <c r="Q101" s="2">
        <v>872</v>
      </c>
      <c r="R101" s="2">
        <v>924</v>
      </c>
      <c r="S101" s="2">
        <v>964</v>
      </c>
      <c r="T101" s="2">
        <v>975</v>
      </c>
      <c r="U101" s="2">
        <v>1072</v>
      </c>
      <c r="V101" s="2">
        <v>1161</v>
      </c>
      <c r="W101" s="2">
        <v>943</v>
      </c>
      <c r="X101" s="2">
        <v>832</v>
      </c>
      <c r="Y101" s="2">
        <v>796</v>
      </c>
      <c r="Z101" s="2">
        <v>778</v>
      </c>
      <c r="AA101" s="2">
        <v>1206</v>
      </c>
      <c r="AB101" s="2">
        <v>1649</v>
      </c>
      <c r="AC101" s="2">
        <v>1691</v>
      </c>
      <c r="AD101" s="2">
        <v>1733</v>
      </c>
      <c r="AE101" s="2">
        <v>1732</v>
      </c>
      <c r="AF101" s="2">
        <v>1847</v>
      </c>
      <c r="AG101" s="2">
        <v>1910</v>
      </c>
      <c r="AH101" s="2">
        <v>1901</v>
      </c>
      <c r="AI101" s="2">
        <v>1950</v>
      </c>
      <c r="AJ101" s="2">
        <v>1987</v>
      </c>
      <c r="AK101" s="2">
        <v>2079</v>
      </c>
      <c r="AL101" s="2">
        <v>2240</v>
      </c>
      <c r="AM101" s="2">
        <v>2250</v>
      </c>
      <c r="AN101" s="2">
        <v>2265</v>
      </c>
      <c r="AO101" s="2">
        <v>2145</v>
      </c>
      <c r="AP101" s="2">
        <v>2161</v>
      </c>
      <c r="AQ101" s="2">
        <v>2137</v>
      </c>
      <c r="AR101" s="2">
        <v>2209</v>
      </c>
      <c r="AS101" s="2">
        <v>2258</v>
      </c>
      <c r="AT101" s="2">
        <v>2402</v>
      </c>
      <c r="AU101" s="2">
        <v>2452</v>
      </c>
      <c r="AV101" s="2">
        <v>2274</v>
      </c>
      <c r="AW101" s="2">
        <v>2064</v>
      </c>
      <c r="AX101" s="2">
        <v>2266</v>
      </c>
      <c r="AY101" s="2">
        <v>2584</v>
      </c>
      <c r="AZ101" s="2">
        <v>2813</v>
      </c>
      <c r="BA101" s="2">
        <v>2917</v>
      </c>
      <c r="BB101" s="2">
        <v>3859</v>
      </c>
      <c r="BC101" s="2">
        <v>3996</v>
      </c>
      <c r="BD101" s="2">
        <v>4114</v>
      </c>
      <c r="BE101" s="2">
        <v>4090</v>
      </c>
      <c r="BF101" s="2">
        <v>4200</v>
      </c>
      <c r="BG101" s="2">
        <v>4238</v>
      </c>
      <c r="BH101" s="2">
        <v>4429</v>
      </c>
      <c r="BI101" s="2">
        <v>4599</v>
      </c>
      <c r="BJ101" s="2">
        <v>4736</v>
      </c>
      <c r="BK101" s="2">
        <v>4920</v>
      </c>
      <c r="BL101" s="2">
        <v>5055</v>
      </c>
      <c r="BM101" s="2">
        <v>5261</v>
      </c>
      <c r="BN101" s="2">
        <v>5474</v>
      </c>
      <c r="BO101" s="2">
        <v>5706</v>
      </c>
      <c r="BP101" s="2">
        <v>5795</v>
      </c>
      <c r="BQ101" s="2">
        <v>5954</v>
      </c>
      <c r="BR101" s="2">
        <v>5979</v>
      </c>
      <c r="BS101" s="2">
        <v>6275</v>
      </c>
      <c r="BT101" s="2">
        <v>6495</v>
      </c>
      <c r="BU101" s="2">
        <v>6474</v>
      </c>
      <c r="BV101" s="2">
        <v>6418</v>
      </c>
      <c r="BW101" s="2">
        <v>6431</v>
      </c>
      <c r="BX101" s="2">
        <v>6500</v>
      </c>
      <c r="BY101" s="2">
        <v>6732</v>
      </c>
      <c r="BZ101" s="2">
        <v>6895</v>
      </c>
      <c r="CA101" s="2">
        <v>7198</v>
      </c>
      <c r="CB101" s="2">
        <v>7246</v>
      </c>
      <c r="CC101" s="2">
        <v>7179</v>
      </c>
      <c r="CD101" s="2">
        <v>7067</v>
      </c>
    </row>
    <row r="102" spans="1:82" x14ac:dyDescent="0.25">
      <c r="A102" s="2" t="str">
        <f>"97 jaar"</f>
        <v>97 jaar</v>
      </c>
      <c r="B102" s="2">
        <v>264</v>
      </c>
      <c r="C102" s="2">
        <v>320</v>
      </c>
      <c r="D102" s="2">
        <v>316</v>
      </c>
      <c r="E102" s="2">
        <v>379</v>
      </c>
      <c r="F102" s="2">
        <v>344</v>
      </c>
      <c r="G102" s="2">
        <v>376</v>
      </c>
      <c r="H102" s="2">
        <v>378</v>
      </c>
      <c r="I102" s="2">
        <v>441</v>
      </c>
      <c r="J102" s="2">
        <v>531</v>
      </c>
      <c r="K102" s="2">
        <v>473</v>
      </c>
      <c r="L102" s="2">
        <v>527</v>
      </c>
      <c r="M102" s="2">
        <v>560</v>
      </c>
      <c r="N102" s="2">
        <v>580</v>
      </c>
      <c r="O102" s="2">
        <v>573</v>
      </c>
      <c r="P102" s="2">
        <v>616</v>
      </c>
      <c r="Q102" s="2">
        <v>603</v>
      </c>
      <c r="R102" s="2">
        <v>625</v>
      </c>
      <c r="S102" s="2">
        <v>643</v>
      </c>
      <c r="T102" s="2">
        <v>671</v>
      </c>
      <c r="U102" s="2">
        <v>667</v>
      </c>
      <c r="V102" s="2">
        <v>770</v>
      </c>
      <c r="W102" s="2">
        <v>851</v>
      </c>
      <c r="X102" s="2">
        <v>658</v>
      </c>
      <c r="Y102" s="2">
        <v>592</v>
      </c>
      <c r="Z102" s="2">
        <v>573</v>
      </c>
      <c r="AA102" s="2">
        <v>566</v>
      </c>
      <c r="AB102" s="2">
        <v>872</v>
      </c>
      <c r="AC102" s="2">
        <v>1177</v>
      </c>
      <c r="AD102" s="2">
        <v>1212</v>
      </c>
      <c r="AE102" s="2">
        <v>1243</v>
      </c>
      <c r="AF102" s="2">
        <v>1253</v>
      </c>
      <c r="AG102" s="2">
        <v>1336</v>
      </c>
      <c r="AH102" s="2">
        <v>1379</v>
      </c>
      <c r="AI102" s="2">
        <v>1374</v>
      </c>
      <c r="AJ102" s="2">
        <v>1414</v>
      </c>
      <c r="AK102" s="2">
        <v>1442</v>
      </c>
      <c r="AL102" s="2">
        <v>1511</v>
      </c>
      <c r="AM102" s="2">
        <v>1630</v>
      </c>
      <c r="AN102" s="2">
        <v>1641</v>
      </c>
      <c r="AO102" s="2">
        <v>1661</v>
      </c>
      <c r="AP102" s="2">
        <v>1569</v>
      </c>
      <c r="AQ102" s="2">
        <v>1589</v>
      </c>
      <c r="AR102" s="2">
        <v>1570</v>
      </c>
      <c r="AS102" s="2">
        <v>1626</v>
      </c>
      <c r="AT102" s="2">
        <v>1662</v>
      </c>
      <c r="AU102" s="2">
        <v>1773</v>
      </c>
      <c r="AV102" s="2">
        <v>1813</v>
      </c>
      <c r="AW102" s="2">
        <v>1678</v>
      </c>
      <c r="AX102" s="2">
        <v>1532</v>
      </c>
      <c r="AY102" s="2">
        <v>1685</v>
      </c>
      <c r="AZ102" s="2">
        <v>1921</v>
      </c>
      <c r="BA102" s="2">
        <v>2096</v>
      </c>
      <c r="BB102" s="2">
        <v>2179</v>
      </c>
      <c r="BC102" s="2">
        <v>2876</v>
      </c>
      <c r="BD102" s="2">
        <v>2982</v>
      </c>
      <c r="BE102" s="2">
        <v>3072</v>
      </c>
      <c r="BF102" s="2">
        <v>3056</v>
      </c>
      <c r="BG102" s="2">
        <v>3149</v>
      </c>
      <c r="BH102" s="2">
        <v>3180</v>
      </c>
      <c r="BI102" s="2">
        <v>3325</v>
      </c>
      <c r="BJ102" s="2">
        <v>3459</v>
      </c>
      <c r="BK102" s="2">
        <v>3568</v>
      </c>
      <c r="BL102" s="2">
        <v>3711</v>
      </c>
      <c r="BM102" s="2">
        <v>3815</v>
      </c>
      <c r="BN102" s="2">
        <v>3979</v>
      </c>
      <c r="BO102" s="2">
        <v>4148</v>
      </c>
      <c r="BP102" s="2">
        <v>4327</v>
      </c>
      <c r="BQ102" s="2">
        <v>4402</v>
      </c>
      <c r="BR102" s="2">
        <v>4525</v>
      </c>
      <c r="BS102" s="2">
        <v>4545</v>
      </c>
      <c r="BT102" s="2">
        <v>4779</v>
      </c>
      <c r="BU102" s="2">
        <v>4950</v>
      </c>
      <c r="BV102" s="2">
        <v>4944</v>
      </c>
      <c r="BW102" s="2">
        <v>4901</v>
      </c>
      <c r="BX102" s="2">
        <v>4923</v>
      </c>
      <c r="BY102" s="2">
        <v>4978</v>
      </c>
      <c r="BZ102" s="2">
        <v>5159</v>
      </c>
      <c r="CA102" s="2">
        <v>5292</v>
      </c>
      <c r="CB102" s="2">
        <v>5534</v>
      </c>
      <c r="CC102" s="2">
        <v>5575</v>
      </c>
      <c r="CD102" s="2">
        <v>5532</v>
      </c>
    </row>
    <row r="103" spans="1:82" x14ac:dyDescent="0.25">
      <c r="A103" s="2" t="str">
        <f>"98 jaar"</f>
        <v>98 jaar</v>
      </c>
      <c r="B103" s="2">
        <v>183</v>
      </c>
      <c r="C103" s="2">
        <v>170</v>
      </c>
      <c r="D103" s="2">
        <v>224</v>
      </c>
      <c r="E103" s="2">
        <v>209</v>
      </c>
      <c r="F103" s="2">
        <v>262</v>
      </c>
      <c r="G103" s="2">
        <v>250</v>
      </c>
      <c r="H103" s="2">
        <v>252</v>
      </c>
      <c r="I103" s="2">
        <v>268</v>
      </c>
      <c r="J103" s="2">
        <v>286</v>
      </c>
      <c r="K103" s="2">
        <v>365</v>
      </c>
      <c r="L103" s="2">
        <v>313</v>
      </c>
      <c r="M103" s="2">
        <v>366</v>
      </c>
      <c r="N103" s="2">
        <v>369</v>
      </c>
      <c r="O103" s="2">
        <v>385</v>
      </c>
      <c r="P103" s="2">
        <v>376</v>
      </c>
      <c r="Q103" s="2">
        <v>410</v>
      </c>
      <c r="R103" s="2">
        <v>403</v>
      </c>
      <c r="S103" s="2">
        <v>453</v>
      </c>
      <c r="T103" s="2">
        <v>458</v>
      </c>
      <c r="U103" s="2">
        <v>492</v>
      </c>
      <c r="V103" s="2">
        <v>461</v>
      </c>
      <c r="W103" s="2">
        <v>554</v>
      </c>
      <c r="X103" s="2">
        <v>607</v>
      </c>
      <c r="Y103" s="2">
        <v>467</v>
      </c>
      <c r="Z103" s="2">
        <v>406</v>
      </c>
      <c r="AA103" s="2">
        <v>371</v>
      </c>
      <c r="AB103" s="2">
        <v>394</v>
      </c>
      <c r="AC103" s="2">
        <v>614</v>
      </c>
      <c r="AD103" s="2">
        <v>813</v>
      </c>
      <c r="AE103" s="2">
        <v>840</v>
      </c>
      <c r="AF103" s="2">
        <v>861</v>
      </c>
      <c r="AG103" s="2">
        <v>874</v>
      </c>
      <c r="AH103" s="2">
        <v>935</v>
      </c>
      <c r="AI103" s="2">
        <v>965</v>
      </c>
      <c r="AJ103" s="2">
        <v>962</v>
      </c>
      <c r="AK103" s="2">
        <v>991</v>
      </c>
      <c r="AL103" s="2">
        <v>1014</v>
      </c>
      <c r="AM103" s="2">
        <v>1068</v>
      </c>
      <c r="AN103" s="2">
        <v>1149</v>
      </c>
      <c r="AO103" s="2">
        <v>1160</v>
      </c>
      <c r="AP103" s="2">
        <v>1171</v>
      </c>
      <c r="AQ103" s="2">
        <v>1107</v>
      </c>
      <c r="AR103" s="2">
        <v>1129</v>
      </c>
      <c r="AS103" s="2">
        <v>1115</v>
      </c>
      <c r="AT103" s="2">
        <v>1159</v>
      </c>
      <c r="AU103" s="2">
        <v>1182</v>
      </c>
      <c r="AV103" s="2">
        <v>1262</v>
      </c>
      <c r="AW103" s="2">
        <v>1296</v>
      </c>
      <c r="AX103" s="2">
        <v>1204</v>
      </c>
      <c r="AY103" s="2">
        <v>1100</v>
      </c>
      <c r="AZ103" s="2">
        <v>1210</v>
      </c>
      <c r="BA103" s="2">
        <v>1379</v>
      </c>
      <c r="BB103" s="2">
        <v>1507</v>
      </c>
      <c r="BC103" s="2">
        <v>1572</v>
      </c>
      <c r="BD103" s="2">
        <v>2075</v>
      </c>
      <c r="BE103" s="2">
        <v>2154</v>
      </c>
      <c r="BF103" s="2">
        <v>2223</v>
      </c>
      <c r="BG103" s="2">
        <v>2214</v>
      </c>
      <c r="BH103" s="2">
        <v>2282</v>
      </c>
      <c r="BI103" s="2">
        <v>2307</v>
      </c>
      <c r="BJ103" s="2">
        <v>2420</v>
      </c>
      <c r="BK103" s="2">
        <v>2518</v>
      </c>
      <c r="BL103" s="2">
        <v>2600</v>
      </c>
      <c r="BM103" s="2">
        <v>2712</v>
      </c>
      <c r="BN103" s="2">
        <v>2792</v>
      </c>
      <c r="BO103" s="2">
        <v>2910</v>
      </c>
      <c r="BP103" s="2">
        <v>3040</v>
      </c>
      <c r="BQ103" s="2">
        <v>3176</v>
      </c>
      <c r="BR103" s="2">
        <v>3233</v>
      </c>
      <c r="BS103" s="2">
        <v>3333</v>
      </c>
      <c r="BT103" s="2">
        <v>3347</v>
      </c>
      <c r="BU103" s="2">
        <v>3526</v>
      </c>
      <c r="BV103" s="2">
        <v>3654</v>
      </c>
      <c r="BW103" s="2">
        <v>3656</v>
      </c>
      <c r="BX103" s="2">
        <v>3630</v>
      </c>
      <c r="BY103" s="2">
        <v>3653</v>
      </c>
      <c r="BZ103" s="2">
        <v>3697</v>
      </c>
      <c r="CA103" s="2">
        <v>3838</v>
      </c>
      <c r="CB103" s="2">
        <v>3938</v>
      </c>
      <c r="CC103" s="2">
        <v>4122</v>
      </c>
      <c r="CD103" s="2">
        <v>4154</v>
      </c>
    </row>
    <row r="104" spans="1:82" x14ac:dyDescent="0.25">
      <c r="A104" s="2" t="str">
        <f>"99 jaar"</f>
        <v>99 jaar</v>
      </c>
      <c r="B104" s="2">
        <v>87</v>
      </c>
      <c r="C104" s="2">
        <v>119</v>
      </c>
      <c r="D104" s="2">
        <v>120</v>
      </c>
      <c r="E104" s="2">
        <v>145</v>
      </c>
      <c r="F104" s="2">
        <v>153</v>
      </c>
      <c r="G104" s="2">
        <v>180</v>
      </c>
      <c r="H104" s="2">
        <v>186</v>
      </c>
      <c r="I104" s="2">
        <v>163</v>
      </c>
      <c r="J104" s="2">
        <v>186</v>
      </c>
      <c r="K104" s="2">
        <v>202</v>
      </c>
      <c r="L104" s="2">
        <v>235</v>
      </c>
      <c r="M104" s="2">
        <v>219</v>
      </c>
      <c r="N104" s="2">
        <v>246</v>
      </c>
      <c r="O104" s="2">
        <v>211</v>
      </c>
      <c r="P104" s="2">
        <v>267</v>
      </c>
      <c r="Q104" s="2">
        <v>248</v>
      </c>
      <c r="R104" s="2">
        <v>266</v>
      </c>
      <c r="S104" s="2">
        <v>280</v>
      </c>
      <c r="T104" s="2">
        <v>291</v>
      </c>
      <c r="U104" s="2">
        <v>317</v>
      </c>
      <c r="V104" s="2">
        <v>330</v>
      </c>
      <c r="W104" s="2">
        <v>324</v>
      </c>
      <c r="X104" s="2">
        <v>379</v>
      </c>
      <c r="Y104" s="2">
        <v>400</v>
      </c>
      <c r="Z104" s="2">
        <v>310</v>
      </c>
      <c r="AA104" s="2">
        <v>264</v>
      </c>
      <c r="AB104" s="2">
        <v>230</v>
      </c>
      <c r="AC104" s="2">
        <v>281</v>
      </c>
      <c r="AD104" s="2">
        <v>413</v>
      </c>
      <c r="AE104" s="2">
        <v>546</v>
      </c>
      <c r="AF104" s="2">
        <v>566</v>
      </c>
      <c r="AG104" s="2">
        <v>585</v>
      </c>
      <c r="AH104" s="2">
        <v>598</v>
      </c>
      <c r="AI104" s="2">
        <v>639</v>
      </c>
      <c r="AJ104" s="2">
        <v>656</v>
      </c>
      <c r="AK104" s="2">
        <v>657</v>
      </c>
      <c r="AL104" s="2">
        <v>678</v>
      </c>
      <c r="AM104" s="2">
        <v>699</v>
      </c>
      <c r="AN104" s="2">
        <v>733</v>
      </c>
      <c r="AO104" s="2">
        <v>791</v>
      </c>
      <c r="AP104" s="2">
        <v>794</v>
      </c>
      <c r="AQ104" s="2">
        <v>806</v>
      </c>
      <c r="AR104" s="2">
        <v>763</v>
      </c>
      <c r="AS104" s="2">
        <v>777</v>
      </c>
      <c r="AT104" s="2">
        <v>772</v>
      </c>
      <c r="AU104" s="2">
        <v>803</v>
      </c>
      <c r="AV104" s="2">
        <v>826</v>
      </c>
      <c r="AW104" s="2">
        <v>882</v>
      </c>
      <c r="AX104" s="2">
        <v>900</v>
      </c>
      <c r="AY104" s="2">
        <v>836</v>
      </c>
      <c r="AZ104" s="2">
        <v>768</v>
      </c>
      <c r="BA104" s="2">
        <v>847</v>
      </c>
      <c r="BB104" s="2">
        <v>958</v>
      </c>
      <c r="BC104" s="2">
        <v>1055</v>
      </c>
      <c r="BD104" s="2">
        <v>1099</v>
      </c>
      <c r="BE104" s="2">
        <v>1449</v>
      </c>
      <c r="BF104" s="2">
        <v>1506</v>
      </c>
      <c r="BG104" s="2">
        <v>1557</v>
      </c>
      <c r="BH104" s="2">
        <v>1556</v>
      </c>
      <c r="BI104" s="2">
        <v>1605</v>
      </c>
      <c r="BJ104" s="2">
        <v>1620</v>
      </c>
      <c r="BK104" s="2">
        <v>1705</v>
      </c>
      <c r="BL104" s="2">
        <v>1774</v>
      </c>
      <c r="BM104" s="2">
        <v>1840</v>
      </c>
      <c r="BN104" s="2">
        <v>1917</v>
      </c>
      <c r="BO104" s="2">
        <v>1977</v>
      </c>
      <c r="BP104" s="2">
        <v>2063</v>
      </c>
      <c r="BQ104" s="2">
        <v>2161</v>
      </c>
      <c r="BR104" s="2">
        <v>2256</v>
      </c>
      <c r="BS104" s="2">
        <v>2304</v>
      </c>
      <c r="BT104" s="2">
        <v>2372</v>
      </c>
      <c r="BU104" s="2">
        <v>2389</v>
      </c>
      <c r="BV104" s="2">
        <v>2526</v>
      </c>
      <c r="BW104" s="2">
        <v>2617</v>
      </c>
      <c r="BX104" s="2">
        <v>2619</v>
      </c>
      <c r="BY104" s="2">
        <v>2607</v>
      </c>
      <c r="BZ104" s="2">
        <v>2621</v>
      </c>
      <c r="CA104" s="2">
        <v>2658</v>
      </c>
      <c r="CB104" s="2">
        <v>2760</v>
      </c>
      <c r="CC104" s="2">
        <v>2835</v>
      </c>
      <c r="CD104" s="2">
        <v>2974</v>
      </c>
    </row>
    <row r="105" spans="1:82" x14ac:dyDescent="0.25">
      <c r="A105" s="2" t="str">
        <f>"100 jaar"</f>
        <v>100 jaar</v>
      </c>
      <c r="B105" s="2">
        <v>63</v>
      </c>
      <c r="C105" s="2">
        <v>61</v>
      </c>
      <c r="D105" s="2">
        <v>77</v>
      </c>
      <c r="E105" s="2">
        <v>72</v>
      </c>
      <c r="F105" s="2">
        <v>88</v>
      </c>
      <c r="G105" s="2">
        <v>103</v>
      </c>
      <c r="H105" s="2">
        <v>108</v>
      </c>
      <c r="I105" s="2">
        <v>121</v>
      </c>
      <c r="J105" s="2">
        <v>116</v>
      </c>
      <c r="K105" s="2">
        <v>114</v>
      </c>
      <c r="L105" s="2">
        <v>135</v>
      </c>
      <c r="M105" s="2">
        <v>150</v>
      </c>
      <c r="N105" s="2">
        <v>138</v>
      </c>
      <c r="O105" s="2">
        <v>163</v>
      </c>
      <c r="P105" s="2">
        <v>142</v>
      </c>
      <c r="Q105" s="2">
        <v>167</v>
      </c>
      <c r="R105" s="2">
        <v>159</v>
      </c>
      <c r="S105" s="2">
        <v>183</v>
      </c>
      <c r="T105" s="2">
        <v>192</v>
      </c>
      <c r="U105" s="2">
        <v>173</v>
      </c>
      <c r="V105" s="2">
        <v>208</v>
      </c>
      <c r="W105" s="2">
        <v>236</v>
      </c>
      <c r="X105" s="2">
        <v>212</v>
      </c>
      <c r="Y105" s="2">
        <v>256</v>
      </c>
      <c r="Z105" s="2">
        <v>254</v>
      </c>
      <c r="AA105" s="2">
        <v>195</v>
      </c>
      <c r="AB105" s="2">
        <v>184</v>
      </c>
      <c r="AC105" s="2">
        <v>150</v>
      </c>
      <c r="AD105" s="2">
        <v>181</v>
      </c>
      <c r="AE105" s="2">
        <v>270</v>
      </c>
      <c r="AF105" s="2">
        <v>358</v>
      </c>
      <c r="AG105" s="2">
        <v>368</v>
      </c>
      <c r="AH105" s="2">
        <v>379</v>
      </c>
      <c r="AI105" s="2">
        <v>390</v>
      </c>
      <c r="AJ105" s="2">
        <v>416</v>
      </c>
      <c r="AK105" s="2">
        <v>429</v>
      </c>
      <c r="AL105" s="2">
        <v>429</v>
      </c>
      <c r="AM105" s="2">
        <v>449</v>
      </c>
      <c r="AN105" s="2">
        <v>460</v>
      </c>
      <c r="AO105" s="2">
        <v>482</v>
      </c>
      <c r="AP105" s="2">
        <v>522</v>
      </c>
      <c r="AQ105" s="2">
        <v>525</v>
      </c>
      <c r="AR105" s="2">
        <v>533</v>
      </c>
      <c r="AS105" s="2">
        <v>508</v>
      </c>
      <c r="AT105" s="2">
        <v>516</v>
      </c>
      <c r="AU105" s="2">
        <v>514</v>
      </c>
      <c r="AV105" s="2">
        <v>539</v>
      </c>
      <c r="AW105" s="2">
        <v>556</v>
      </c>
      <c r="AX105" s="2">
        <v>589</v>
      </c>
      <c r="AY105" s="2">
        <v>602</v>
      </c>
      <c r="AZ105" s="2">
        <v>560</v>
      </c>
      <c r="BA105" s="2">
        <v>515</v>
      </c>
      <c r="BB105" s="2">
        <v>569</v>
      </c>
      <c r="BC105" s="2">
        <v>645</v>
      </c>
      <c r="BD105" s="2">
        <v>705</v>
      </c>
      <c r="BE105" s="2">
        <v>740</v>
      </c>
      <c r="BF105" s="2">
        <v>974</v>
      </c>
      <c r="BG105" s="2">
        <v>1012</v>
      </c>
      <c r="BH105" s="2">
        <v>1048</v>
      </c>
      <c r="BI105" s="2">
        <v>1041</v>
      </c>
      <c r="BJ105" s="2">
        <v>1079</v>
      </c>
      <c r="BK105" s="2">
        <v>1093</v>
      </c>
      <c r="BL105" s="2">
        <v>1154</v>
      </c>
      <c r="BM105" s="2">
        <v>1198</v>
      </c>
      <c r="BN105" s="2">
        <v>1246</v>
      </c>
      <c r="BO105" s="2">
        <v>1293</v>
      </c>
      <c r="BP105" s="2">
        <v>1341</v>
      </c>
      <c r="BQ105" s="2">
        <v>1401</v>
      </c>
      <c r="BR105" s="2">
        <v>1473</v>
      </c>
      <c r="BS105" s="2">
        <v>1537</v>
      </c>
      <c r="BT105" s="2">
        <v>1574</v>
      </c>
      <c r="BU105" s="2">
        <v>1620</v>
      </c>
      <c r="BV105" s="2">
        <v>1630</v>
      </c>
      <c r="BW105" s="2">
        <v>1727</v>
      </c>
      <c r="BX105" s="2">
        <v>1790</v>
      </c>
      <c r="BY105" s="2">
        <v>1789</v>
      </c>
      <c r="BZ105" s="2">
        <v>1790</v>
      </c>
      <c r="CA105" s="2">
        <v>1801</v>
      </c>
      <c r="CB105" s="2">
        <v>1829</v>
      </c>
      <c r="CC105" s="2">
        <v>1902</v>
      </c>
      <c r="CD105" s="2">
        <v>1958</v>
      </c>
    </row>
    <row r="106" spans="1:82" x14ac:dyDescent="0.25">
      <c r="A106" s="2" t="str">
        <f>"101 jaar"</f>
        <v>101 jaar</v>
      </c>
      <c r="B106" s="2">
        <v>43</v>
      </c>
      <c r="C106" s="2">
        <v>36</v>
      </c>
      <c r="D106" s="2">
        <v>39</v>
      </c>
      <c r="E106" s="2">
        <v>52</v>
      </c>
      <c r="F106" s="2">
        <v>45</v>
      </c>
      <c r="G106" s="2">
        <v>47</v>
      </c>
      <c r="H106" s="2">
        <v>64</v>
      </c>
      <c r="I106" s="2">
        <v>59</v>
      </c>
      <c r="J106" s="2">
        <v>76</v>
      </c>
      <c r="K106" s="2">
        <v>65</v>
      </c>
      <c r="L106" s="2">
        <v>70</v>
      </c>
      <c r="M106" s="2">
        <v>86</v>
      </c>
      <c r="N106" s="2">
        <v>87</v>
      </c>
      <c r="O106" s="2">
        <v>75</v>
      </c>
      <c r="P106" s="2">
        <v>109</v>
      </c>
      <c r="Q106" s="2">
        <v>79</v>
      </c>
      <c r="R106" s="2">
        <v>103</v>
      </c>
      <c r="S106" s="2">
        <v>92</v>
      </c>
      <c r="T106" s="2">
        <v>111</v>
      </c>
      <c r="U106" s="2">
        <v>120</v>
      </c>
      <c r="V106" s="2">
        <v>108</v>
      </c>
      <c r="W106" s="2">
        <v>146</v>
      </c>
      <c r="X106" s="2">
        <v>142</v>
      </c>
      <c r="Y106" s="2">
        <v>136</v>
      </c>
      <c r="Z106" s="2">
        <v>154</v>
      </c>
      <c r="AA106" s="2">
        <v>169</v>
      </c>
      <c r="AB106" s="2">
        <v>133</v>
      </c>
      <c r="AC106" s="2">
        <v>114</v>
      </c>
      <c r="AD106" s="2">
        <v>92</v>
      </c>
      <c r="AE106" s="2">
        <v>113</v>
      </c>
      <c r="AF106" s="2">
        <v>167</v>
      </c>
      <c r="AG106" s="2">
        <v>223</v>
      </c>
      <c r="AH106" s="2">
        <v>231</v>
      </c>
      <c r="AI106" s="2">
        <v>238</v>
      </c>
      <c r="AJ106" s="2">
        <v>243</v>
      </c>
      <c r="AK106" s="2">
        <v>262</v>
      </c>
      <c r="AL106" s="2">
        <v>272</v>
      </c>
      <c r="AM106" s="2">
        <v>272</v>
      </c>
      <c r="AN106" s="2">
        <v>284</v>
      </c>
      <c r="AO106" s="2">
        <v>292</v>
      </c>
      <c r="AP106" s="2">
        <v>304</v>
      </c>
      <c r="AQ106" s="2">
        <v>331</v>
      </c>
      <c r="AR106" s="2">
        <v>336</v>
      </c>
      <c r="AS106" s="2">
        <v>340</v>
      </c>
      <c r="AT106" s="2">
        <v>324</v>
      </c>
      <c r="AU106" s="2">
        <v>334</v>
      </c>
      <c r="AV106" s="2">
        <v>335</v>
      </c>
      <c r="AW106" s="2">
        <v>343</v>
      </c>
      <c r="AX106" s="2">
        <v>358</v>
      </c>
      <c r="AY106" s="2">
        <v>379</v>
      </c>
      <c r="AZ106" s="2">
        <v>389</v>
      </c>
      <c r="BA106" s="2">
        <v>363</v>
      </c>
      <c r="BB106" s="2">
        <v>334</v>
      </c>
      <c r="BC106" s="2">
        <v>370</v>
      </c>
      <c r="BD106" s="2">
        <v>422</v>
      </c>
      <c r="BE106" s="2">
        <v>456</v>
      </c>
      <c r="BF106" s="2">
        <v>483</v>
      </c>
      <c r="BG106" s="2">
        <v>633</v>
      </c>
      <c r="BH106" s="2">
        <v>661</v>
      </c>
      <c r="BI106" s="2">
        <v>683</v>
      </c>
      <c r="BJ106" s="2">
        <v>679</v>
      </c>
      <c r="BK106" s="2">
        <v>699</v>
      </c>
      <c r="BL106" s="2">
        <v>712</v>
      </c>
      <c r="BM106" s="2">
        <v>750</v>
      </c>
      <c r="BN106" s="2">
        <v>777</v>
      </c>
      <c r="BO106" s="2">
        <v>810</v>
      </c>
      <c r="BP106" s="2">
        <v>843</v>
      </c>
      <c r="BQ106" s="2">
        <v>872</v>
      </c>
      <c r="BR106" s="2">
        <v>911</v>
      </c>
      <c r="BS106" s="2">
        <v>962</v>
      </c>
      <c r="BT106" s="2">
        <v>1010</v>
      </c>
      <c r="BU106" s="2">
        <v>1031</v>
      </c>
      <c r="BV106" s="2">
        <v>1065</v>
      </c>
      <c r="BW106" s="2">
        <v>1072</v>
      </c>
      <c r="BX106" s="2">
        <v>1136</v>
      </c>
      <c r="BY106" s="2">
        <v>1181</v>
      </c>
      <c r="BZ106" s="2">
        <v>1180</v>
      </c>
      <c r="CA106" s="2">
        <v>1180</v>
      </c>
      <c r="CB106" s="2">
        <v>1190</v>
      </c>
      <c r="CC106" s="2">
        <v>1214</v>
      </c>
      <c r="CD106" s="2">
        <v>1261</v>
      </c>
    </row>
    <row r="107" spans="1:82" x14ac:dyDescent="0.25">
      <c r="A107" s="2" t="str">
        <f>"102 jaar"</f>
        <v>102 jaar</v>
      </c>
      <c r="B107" s="2">
        <v>26</v>
      </c>
      <c r="C107" s="2">
        <v>23</v>
      </c>
      <c r="D107" s="2">
        <v>22</v>
      </c>
      <c r="E107" s="2">
        <v>19</v>
      </c>
      <c r="F107" s="2">
        <v>33</v>
      </c>
      <c r="G107" s="2">
        <v>28</v>
      </c>
      <c r="H107" s="2">
        <v>31</v>
      </c>
      <c r="I107" s="2">
        <v>43</v>
      </c>
      <c r="J107" s="2">
        <v>36</v>
      </c>
      <c r="K107" s="2">
        <v>50</v>
      </c>
      <c r="L107" s="2">
        <v>39</v>
      </c>
      <c r="M107" s="2">
        <v>42</v>
      </c>
      <c r="N107" s="2">
        <v>49</v>
      </c>
      <c r="O107" s="2">
        <v>49</v>
      </c>
      <c r="P107" s="2">
        <v>45</v>
      </c>
      <c r="Q107" s="2">
        <v>58</v>
      </c>
      <c r="R107" s="2">
        <v>45</v>
      </c>
      <c r="S107" s="2">
        <v>69</v>
      </c>
      <c r="T107" s="2">
        <v>59</v>
      </c>
      <c r="U107" s="2">
        <v>71</v>
      </c>
      <c r="V107" s="2">
        <v>63</v>
      </c>
      <c r="W107" s="2">
        <v>58</v>
      </c>
      <c r="X107" s="2">
        <v>79</v>
      </c>
      <c r="Y107" s="2">
        <v>86</v>
      </c>
      <c r="Z107" s="2">
        <v>90</v>
      </c>
      <c r="AA107" s="2">
        <v>98</v>
      </c>
      <c r="AB107" s="2">
        <v>112</v>
      </c>
      <c r="AC107" s="2">
        <v>64</v>
      </c>
      <c r="AD107" s="2">
        <v>71</v>
      </c>
      <c r="AE107" s="2">
        <v>55</v>
      </c>
      <c r="AF107" s="2">
        <v>69</v>
      </c>
      <c r="AG107" s="2">
        <v>103</v>
      </c>
      <c r="AH107" s="2">
        <v>134</v>
      </c>
      <c r="AI107" s="2">
        <v>140</v>
      </c>
      <c r="AJ107" s="2">
        <v>140</v>
      </c>
      <c r="AK107" s="2">
        <v>152</v>
      </c>
      <c r="AL107" s="2">
        <v>161</v>
      </c>
      <c r="AM107" s="2">
        <v>161</v>
      </c>
      <c r="AN107" s="2">
        <v>166</v>
      </c>
      <c r="AO107" s="2">
        <v>171</v>
      </c>
      <c r="AP107" s="2">
        <v>179</v>
      </c>
      <c r="AQ107" s="2">
        <v>185</v>
      </c>
      <c r="AR107" s="2">
        <v>203</v>
      </c>
      <c r="AS107" s="2">
        <v>203</v>
      </c>
      <c r="AT107" s="2">
        <v>210</v>
      </c>
      <c r="AU107" s="2">
        <v>196</v>
      </c>
      <c r="AV107" s="2">
        <v>204</v>
      </c>
      <c r="AW107" s="2">
        <v>203</v>
      </c>
      <c r="AX107" s="2">
        <v>211</v>
      </c>
      <c r="AY107" s="2">
        <v>224</v>
      </c>
      <c r="AZ107" s="2">
        <v>234</v>
      </c>
      <c r="BA107" s="2">
        <v>243</v>
      </c>
      <c r="BB107" s="2">
        <v>225</v>
      </c>
      <c r="BC107" s="2">
        <v>210</v>
      </c>
      <c r="BD107" s="2">
        <v>233</v>
      </c>
      <c r="BE107" s="2">
        <v>260</v>
      </c>
      <c r="BF107" s="2">
        <v>286</v>
      </c>
      <c r="BG107" s="2">
        <v>298</v>
      </c>
      <c r="BH107" s="2">
        <v>391</v>
      </c>
      <c r="BI107" s="2">
        <v>408</v>
      </c>
      <c r="BJ107" s="2">
        <v>420</v>
      </c>
      <c r="BK107" s="2">
        <v>421</v>
      </c>
      <c r="BL107" s="2">
        <v>430</v>
      </c>
      <c r="BM107" s="2">
        <v>439</v>
      </c>
      <c r="BN107" s="2">
        <v>465</v>
      </c>
      <c r="BO107" s="2">
        <v>483</v>
      </c>
      <c r="BP107" s="2">
        <v>508</v>
      </c>
      <c r="BQ107" s="2">
        <v>527</v>
      </c>
      <c r="BR107" s="2">
        <v>544</v>
      </c>
      <c r="BS107" s="2">
        <v>566</v>
      </c>
      <c r="BT107" s="2">
        <v>598</v>
      </c>
      <c r="BU107" s="2">
        <v>629</v>
      </c>
      <c r="BV107" s="2">
        <v>646</v>
      </c>
      <c r="BW107" s="2">
        <v>668</v>
      </c>
      <c r="BX107" s="2">
        <v>669</v>
      </c>
      <c r="BY107" s="2">
        <v>707</v>
      </c>
      <c r="BZ107" s="2">
        <v>735</v>
      </c>
      <c r="CA107" s="2">
        <v>737</v>
      </c>
      <c r="CB107" s="2">
        <v>741</v>
      </c>
      <c r="CC107" s="2">
        <v>749</v>
      </c>
      <c r="CD107" s="2">
        <v>763</v>
      </c>
    </row>
    <row r="108" spans="1:82" x14ac:dyDescent="0.25">
      <c r="A108" s="2" t="str">
        <f>"103 jaar"</f>
        <v>103 jaar</v>
      </c>
      <c r="B108" s="2">
        <v>13</v>
      </c>
      <c r="C108" s="2">
        <v>17</v>
      </c>
      <c r="D108" s="2">
        <v>10</v>
      </c>
      <c r="E108" s="2">
        <v>14</v>
      </c>
      <c r="F108" s="2">
        <v>14</v>
      </c>
      <c r="G108" s="2">
        <v>19</v>
      </c>
      <c r="H108" s="2">
        <v>17</v>
      </c>
      <c r="I108" s="2">
        <v>15</v>
      </c>
      <c r="J108" s="2">
        <v>25</v>
      </c>
      <c r="K108" s="2">
        <v>14</v>
      </c>
      <c r="L108" s="2">
        <v>23</v>
      </c>
      <c r="M108" s="2">
        <v>20</v>
      </c>
      <c r="N108" s="2">
        <v>24</v>
      </c>
      <c r="O108" s="2">
        <v>26</v>
      </c>
      <c r="P108" s="2">
        <v>27</v>
      </c>
      <c r="Q108" s="2">
        <v>24</v>
      </c>
      <c r="R108" s="2">
        <v>37</v>
      </c>
      <c r="S108" s="2">
        <v>27</v>
      </c>
      <c r="T108" s="2">
        <v>48</v>
      </c>
      <c r="U108" s="2">
        <v>35</v>
      </c>
      <c r="V108" s="2">
        <v>43</v>
      </c>
      <c r="W108" s="2">
        <v>35</v>
      </c>
      <c r="X108" s="2">
        <v>32</v>
      </c>
      <c r="Y108" s="2">
        <v>41</v>
      </c>
      <c r="Z108" s="2">
        <v>55</v>
      </c>
      <c r="AA108" s="2">
        <v>48</v>
      </c>
      <c r="AB108" s="2">
        <v>64</v>
      </c>
      <c r="AC108" s="2">
        <v>71</v>
      </c>
      <c r="AD108" s="2">
        <v>38</v>
      </c>
      <c r="AE108" s="2">
        <v>39</v>
      </c>
      <c r="AF108" s="2">
        <v>34</v>
      </c>
      <c r="AG108" s="2">
        <v>39</v>
      </c>
      <c r="AH108" s="2">
        <v>55</v>
      </c>
      <c r="AI108" s="2">
        <v>74</v>
      </c>
      <c r="AJ108" s="2">
        <v>82</v>
      </c>
      <c r="AK108" s="2">
        <v>80</v>
      </c>
      <c r="AL108" s="2">
        <v>88</v>
      </c>
      <c r="AM108" s="2">
        <v>90</v>
      </c>
      <c r="AN108" s="2">
        <v>94</v>
      </c>
      <c r="AO108" s="2">
        <v>97</v>
      </c>
      <c r="AP108" s="2">
        <v>97</v>
      </c>
      <c r="AQ108" s="2">
        <v>106</v>
      </c>
      <c r="AR108" s="2">
        <v>103</v>
      </c>
      <c r="AS108" s="2">
        <v>115</v>
      </c>
      <c r="AT108" s="2">
        <v>114</v>
      </c>
      <c r="AU108" s="2">
        <v>124</v>
      </c>
      <c r="AV108" s="2">
        <v>111</v>
      </c>
      <c r="AW108" s="2">
        <v>112</v>
      </c>
      <c r="AX108" s="2">
        <v>116</v>
      </c>
      <c r="AY108" s="2">
        <v>121</v>
      </c>
      <c r="AZ108" s="2">
        <v>131</v>
      </c>
      <c r="BA108" s="2">
        <v>136</v>
      </c>
      <c r="BB108" s="2">
        <v>142</v>
      </c>
      <c r="BC108" s="2">
        <v>134</v>
      </c>
      <c r="BD108" s="2">
        <v>119</v>
      </c>
      <c r="BE108" s="2">
        <v>138</v>
      </c>
      <c r="BF108" s="2">
        <v>152</v>
      </c>
      <c r="BG108" s="2">
        <v>169</v>
      </c>
      <c r="BH108" s="2">
        <v>175</v>
      </c>
      <c r="BI108" s="2">
        <v>232</v>
      </c>
      <c r="BJ108" s="2">
        <v>244</v>
      </c>
      <c r="BK108" s="2">
        <v>250</v>
      </c>
      <c r="BL108" s="2">
        <v>252</v>
      </c>
      <c r="BM108" s="2">
        <v>256</v>
      </c>
      <c r="BN108" s="2">
        <v>261</v>
      </c>
      <c r="BO108" s="2">
        <v>276</v>
      </c>
      <c r="BP108" s="2">
        <v>289</v>
      </c>
      <c r="BQ108" s="2">
        <v>300</v>
      </c>
      <c r="BR108" s="2">
        <v>314</v>
      </c>
      <c r="BS108" s="2">
        <v>320</v>
      </c>
      <c r="BT108" s="2">
        <v>335</v>
      </c>
      <c r="BU108" s="2">
        <v>356</v>
      </c>
      <c r="BV108" s="2">
        <v>375</v>
      </c>
      <c r="BW108" s="2">
        <v>384</v>
      </c>
      <c r="BX108" s="2">
        <v>398</v>
      </c>
      <c r="BY108" s="2">
        <v>398</v>
      </c>
      <c r="BZ108" s="2">
        <v>422</v>
      </c>
      <c r="CA108" s="2">
        <v>438</v>
      </c>
      <c r="CB108" s="2">
        <v>441</v>
      </c>
      <c r="CC108" s="2">
        <v>447</v>
      </c>
      <c r="CD108" s="2">
        <v>449</v>
      </c>
    </row>
    <row r="109" spans="1:82" x14ac:dyDescent="0.25">
      <c r="A109" s="2" t="str">
        <f>"104 jaar"</f>
        <v>104 jaar</v>
      </c>
      <c r="B109" s="2">
        <v>5</v>
      </c>
      <c r="C109" s="2">
        <v>4</v>
      </c>
      <c r="D109" s="2">
        <v>8</v>
      </c>
      <c r="E109" s="2">
        <v>5</v>
      </c>
      <c r="F109" s="2">
        <v>9</v>
      </c>
      <c r="G109" s="2">
        <v>6</v>
      </c>
      <c r="H109" s="2">
        <v>10</v>
      </c>
      <c r="I109" s="2">
        <v>10</v>
      </c>
      <c r="J109" s="2">
        <v>7</v>
      </c>
      <c r="K109" s="2">
        <v>17</v>
      </c>
      <c r="L109" s="2">
        <v>7</v>
      </c>
      <c r="M109" s="2">
        <v>17</v>
      </c>
      <c r="N109" s="2">
        <v>10</v>
      </c>
      <c r="O109" s="2">
        <v>16</v>
      </c>
      <c r="P109" s="2">
        <v>13</v>
      </c>
      <c r="Q109" s="2">
        <v>16</v>
      </c>
      <c r="R109" s="2">
        <v>15</v>
      </c>
      <c r="S109" s="2">
        <v>20</v>
      </c>
      <c r="T109" s="2">
        <v>12</v>
      </c>
      <c r="U109" s="2">
        <v>25</v>
      </c>
      <c r="V109" s="2">
        <v>22</v>
      </c>
      <c r="W109" s="2">
        <v>25</v>
      </c>
      <c r="X109" s="2">
        <v>21</v>
      </c>
      <c r="Y109" s="2">
        <v>18</v>
      </c>
      <c r="Z109" s="2">
        <v>16</v>
      </c>
      <c r="AA109" s="2">
        <v>28</v>
      </c>
      <c r="AB109" s="2">
        <v>21</v>
      </c>
      <c r="AC109" s="2">
        <v>38</v>
      </c>
      <c r="AD109" s="2">
        <v>34</v>
      </c>
      <c r="AE109" s="2">
        <v>18</v>
      </c>
      <c r="AF109" s="2">
        <v>16</v>
      </c>
      <c r="AG109" s="2">
        <v>17</v>
      </c>
      <c r="AH109" s="2">
        <v>16</v>
      </c>
      <c r="AI109" s="2">
        <v>24</v>
      </c>
      <c r="AJ109" s="2">
        <v>42</v>
      </c>
      <c r="AK109" s="2">
        <v>40</v>
      </c>
      <c r="AL109" s="2">
        <v>45</v>
      </c>
      <c r="AM109" s="2">
        <v>45</v>
      </c>
      <c r="AN109" s="2">
        <v>43</v>
      </c>
      <c r="AO109" s="2">
        <v>52</v>
      </c>
      <c r="AP109" s="2">
        <v>51</v>
      </c>
      <c r="AQ109" s="2">
        <v>52</v>
      </c>
      <c r="AR109" s="2">
        <v>51</v>
      </c>
      <c r="AS109" s="2">
        <v>54</v>
      </c>
      <c r="AT109" s="2">
        <v>59</v>
      </c>
      <c r="AU109" s="2">
        <v>59</v>
      </c>
      <c r="AV109" s="2">
        <v>65</v>
      </c>
      <c r="AW109" s="2">
        <v>59</v>
      </c>
      <c r="AX109" s="2">
        <v>61</v>
      </c>
      <c r="AY109" s="2">
        <v>64</v>
      </c>
      <c r="AZ109" s="2">
        <v>63</v>
      </c>
      <c r="BA109" s="2">
        <v>70</v>
      </c>
      <c r="BB109" s="2">
        <v>75</v>
      </c>
      <c r="BC109" s="2">
        <v>82</v>
      </c>
      <c r="BD109" s="2">
        <v>72</v>
      </c>
      <c r="BE109" s="2">
        <v>64</v>
      </c>
      <c r="BF109" s="2">
        <v>75</v>
      </c>
      <c r="BG109" s="2">
        <v>84</v>
      </c>
      <c r="BH109" s="2">
        <v>89</v>
      </c>
      <c r="BI109" s="2">
        <v>97</v>
      </c>
      <c r="BJ109" s="2">
        <v>124</v>
      </c>
      <c r="BK109" s="2">
        <v>132</v>
      </c>
      <c r="BL109" s="2">
        <v>138</v>
      </c>
      <c r="BM109" s="2">
        <v>137</v>
      </c>
      <c r="BN109" s="2">
        <v>143</v>
      </c>
      <c r="BO109" s="2">
        <v>149</v>
      </c>
      <c r="BP109" s="2">
        <v>156</v>
      </c>
      <c r="BQ109" s="2">
        <v>162</v>
      </c>
      <c r="BR109" s="2">
        <v>168</v>
      </c>
      <c r="BS109" s="2">
        <v>178</v>
      </c>
      <c r="BT109" s="2">
        <v>180</v>
      </c>
      <c r="BU109" s="2">
        <v>190</v>
      </c>
      <c r="BV109" s="2">
        <v>197</v>
      </c>
      <c r="BW109" s="2">
        <v>206</v>
      </c>
      <c r="BX109" s="2">
        <v>215</v>
      </c>
      <c r="BY109" s="2">
        <v>224</v>
      </c>
      <c r="BZ109" s="2">
        <v>222</v>
      </c>
      <c r="CA109" s="2">
        <v>238</v>
      </c>
      <c r="CB109" s="2">
        <v>245</v>
      </c>
      <c r="CC109" s="2">
        <v>249</v>
      </c>
      <c r="CD109" s="2">
        <v>253</v>
      </c>
    </row>
    <row r="110" spans="1:82" x14ac:dyDescent="0.25">
      <c r="A110" s="2" t="str">
        <f>"105 jaar"</f>
        <v>105 jaar</v>
      </c>
      <c r="B110" s="2">
        <v>1</v>
      </c>
      <c r="C110" s="2">
        <v>3</v>
      </c>
      <c r="D110" s="2">
        <v>2</v>
      </c>
      <c r="E110" s="2">
        <v>5</v>
      </c>
      <c r="F110" s="2">
        <v>3</v>
      </c>
      <c r="G110" s="2">
        <v>4</v>
      </c>
      <c r="H110" s="2">
        <v>4</v>
      </c>
      <c r="I110" s="2">
        <v>8</v>
      </c>
      <c r="J110" s="2">
        <v>6</v>
      </c>
      <c r="K110" s="2">
        <v>3</v>
      </c>
      <c r="L110" s="2">
        <v>9</v>
      </c>
      <c r="M110" s="2">
        <v>4</v>
      </c>
      <c r="N110" s="2">
        <v>9</v>
      </c>
      <c r="O110" s="2">
        <v>7</v>
      </c>
      <c r="P110" s="2">
        <v>8</v>
      </c>
      <c r="Q110" s="2">
        <v>6</v>
      </c>
      <c r="R110" s="2">
        <v>8</v>
      </c>
      <c r="S110" s="2">
        <v>4</v>
      </c>
      <c r="T110" s="2">
        <v>6</v>
      </c>
      <c r="U110" s="2">
        <v>7</v>
      </c>
      <c r="V110" s="2">
        <v>16</v>
      </c>
      <c r="W110" s="2">
        <v>7</v>
      </c>
      <c r="X110" s="2">
        <v>16</v>
      </c>
      <c r="Y110" s="2">
        <v>11</v>
      </c>
      <c r="Z110" s="2">
        <v>13</v>
      </c>
      <c r="AA110" s="2">
        <v>9</v>
      </c>
      <c r="AB110" s="2">
        <v>16</v>
      </c>
      <c r="AC110" s="2">
        <v>15</v>
      </c>
      <c r="AD110" s="2">
        <v>13</v>
      </c>
      <c r="AE110" s="2">
        <v>14</v>
      </c>
      <c r="AF110" s="2">
        <v>6</v>
      </c>
      <c r="AG110" s="2">
        <v>6</v>
      </c>
      <c r="AH110" s="2">
        <v>5</v>
      </c>
      <c r="AI110" s="2">
        <v>8</v>
      </c>
      <c r="AJ110" s="2">
        <v>12</v>
      </c>
      <c r="AK110" s="2">
        <v>19</v>
      </c>
      <c r="AL110" s="2">
        <v>16</v>
      </c>
      <c r="AM110" s="2">
        <v>18</v>
      </c>
      <c r="AN110" s="2">
        <v>21</v>
      </c>
      <c r="AO110" s="2">
        <v>17</v>
      </c>
      <c r="AP110" s="2">
        <v>23</v>
      </c>
      <c r="AQ110" s="2">
        <v>21</v>
      </c>
      <c r="AR110" s="2">
        <v>23</v>
      </c>
      <c r="AS110" s="2">
        <v>25</v>
      </c>
      <c r="AT110" s="2">
        <v>26</v>
      </c>
      <c r="AU110" s="2">
        <v>28</v>
      </c>
      <c r="AV110" s="2">
        <v>28</v>
      </c>
      <c r="AW110" s="2">
        <v>28</v>
      </c>
      <c r="AX110" s="2">
        <v>25</v>
      </c>
      <c r="AY110" s="2">
        <v>29</v>
      </c>
      <c r="AZ110" s="2">
        <v>31</v>
      </c>
      <c r="BA110" s="2">
        <v>33</v>
      </c>
      <c r="BB110" s="2">
        <v>33</v>
      </c>
      <c r="BC110" s="2">
        <v>36</v>
      </c>
      <c r="BD110" s="2">
        <v>37</v>
      </c>
      <c r="BE110" s="2">
        <v>34</v>
      </c>
      <c r="BF110" s="2">
        <v>29</v>
      </c>
      <c r="BG110" s="2">
        <v>35</v>
      </c>
      <c r="BH110" s="2">
        <v>44</v>
      </c>
      <c r="BI110" s="2">
        <v>45</v>
      </c>
      <c r="BJ110" s="2">
        <v>50</v>
      </c>
      <c r="BK110" s="2">
        <v>61</v>
      </c>
      <c r="BL110" s="2">
        <v>68</v>
      </c>
      <c r="BM110" s="2">
        <v>70</v>
      </c>
      <c r="BN110" s="2">
        <v>71</v>
      </c>
      <c r="BO110" s="2">
        <v>70</v>
      </c>
      <c r="BP110" s="2">
        <v>76</v>
      </c>
      <c r="BQ110" s="2">
        <v>78</v>
      </c>
      <c r="BR110" s="2">
        <v>83</v>
      </c>
      <c r="BS110" s="2">
        <v>83</v>
      </c>
      <c r="BT110" s="2">
        <v>91</v>
      </c>
      <c r="BU110" s="2">
        <v>94</v>
      </c>
      <c r="BV110" s="2">
        <v>98</v>
      </c>
      <c r="BW110" s="2">
        <v>101</v>
      </c>
      <c r="BX110" s="2">
        <v>107</v>
      </c>
      <c r="BY110" s="2">
        <v>113</v>
      </c>
      <c r="BZ110" s="2">
        <v>120</v>
      </c>
      <c r="CA110" s="2">
        <v>115</v>
      </c>
      <c r="CB110" s="2">
        <v>125</v>
      </c>
      <c r="CC110" s="2">
        <v>128</v>
      </c>
      <c r="CD110" s="2">
        <v>132</v>
      </c>
    </row>
    <row r="111" spans="1:82" x14ac:dyDescent="0.25">
      <c r="A111" s="2" t="str">
        <f>"106 jaar"</f>
        <v>106 jaar</v>
      </c>
      <c r="B111" s="2">
        <v>1</v>
      </c>
      <c r="C111" s="2">
        <v>1</v>
      </c>
      <c r="D111" s="2">
        <v>0</v>
      </c>
      <c r="E111" s="2">
        <v>0</v>
      </c>
      <c r="F111" s="2">
        <v>3</v>
      </c>
      <c r="G111" s="2">
        <v>1</v>
      </c>
      <c r="H111" s="2">
        <v>4</v>
      </c>
      <c r="I111" s="2">
        <v>4</v>
      </c>
      <c r="J111" s="2">
        <v>6</v>
      </c>
      <c r="K111" s="2">
        <v>4</v>
      </c>
      <c r="L111" s="2">
        <v>1</v>
      </c>
      <c r="M111" s="2">
        <v>5</v>
      </c>
      <c r="N111" s="2">
        <v>1</v>
      </c>
      <c r="O111" s="2">
        <v>6</v>
      </c>
      <c r="P111" s="2">
        <v>5</v>
      </c>
      <c r="Q111" s="2">
        <v>7</v>
      </c>
      <c r="R111" s="2">
        <v>3</v>
      </c>
      <c r="S111" s="2">
        <v>4</v>
      </c>
      <c r="T111" s="2">
        <v>2</v>
      </c>
      <c r="U111" s="2">
        <v>4</v>
      </c>
      <c r="V111" s="2">
        <v>5</v>
      </c>
      <c r="W111" s="2">
        <v>5</v>
      </c>
      <c r="X111" s="2">
        <v>5</v>
      </c>
      <c r="Y111" s="2">
        <v>8</v>
      </c>
      <c r="Z111" s="2">
        <v>5</v>
      </c>
      <c r="AA111" s="2">
        <v>7</v>
      </c>
      <c r="AB111" s="2">
        <v>2</v>
      </c>
      <c r="AC111" s="2">
        <v>6</v>
      </c>
      <c r="AD111" s="2">
        <v>3</v>
      </c>
      <c r="AE111" s="2">
        <v>4</v>
      </c>
      <c r="AF111" s="2">
        <v>5</v>
      </c>
      <c r="AG111" s="2">
        <v>2</v>
      </c>
      <c r="AH111" s="2">
        <v>0</v>
      </c>
      <c r="AI111" s="2">
        <v>0</v>
      </c>
      <c r="AJ111" s="2">
        <v>2</v>
      </c>
      <c r="AK111" s="2">
        <v>4</v>
      </c>
      <c r="AL111" s="2">
        <v>9</v>
      </c>
      <c r="AM111" s="2">
        <v>8</v>
      </c>
      <c r="AN111" s="2">
        <v>5</v>
      </c>
      <c r="AO111" s="2">
        <v>8</v>
      </c>
      <c r="AP111" s="2">
        <v>7</v>
      </c>
      <c r="AQ111" s="2">
        <v>10</v>
      </c>
      <c r="AR111" s="2">
        <v>6</v>
      </c>
      <c r="AS111" s="2">
        <v>11</v>
      </c>
      <c r="AT111" s="2">
        <v>12</v>
      </c>
      <c r="AU111" s="2">
        <v>8</v>
      </c>
      <c r="AV111" s="2">
        <v>10</v>
      </c>
      <c r="AW111" s="2">
        <v>12</v>
      </c>
      <c r="AX111" s="2">
        <v>12</v>
      </c>
      <c r="AY111" s="2">
        <v>8</v>
      </c>
      <c r="AZ111" s="2">
        <v>11</v>
      </c>
      <c r="BA111" s="2">
        <v>14</v>
      </c>
      <c r="BB111" s="2">
        <v>15</v>
      </c>
      <c r="BC111" s="2">
        <v>13</v>
      </c>
      <c r="BD111" s="2">
        <v>13</v>
      </c>
      <c r="BE111" s="2">
        <v>13</v>
      </c>
      <c r="BF111" s="2">
        <v>13</v>
      </c>
      <c r="BG111" s="2">
        <v>11</v>
      </c>
      <c r="BH111" s="2">
        <v>14</v>
      </c>
      <c r="BI111" s="2">
        <v>20</v>
      </c>
      <c r="BJ111" s="2">
        <v>19</v>
      </c>
      <c r="BK111" s="2">
        <v>21</v>
      </c>
      <c r="BL111" s="2">
        <v>26</v>
      </c>
      <c r="BM111" s="2">
        <v>28</v>
      </c>
      <c r="BN111" s="2">
        <v>29</v>
      </c>
      <c r="BO111" s="2">
        <v>31</v>
      </c>
      <c r="BP111" s="2">
        <v>32</v>
      </c>
      <c r="BQ111" s="2">
        <v>33</v>
      </c>
      <c r="BR111" s="2">
        <v>34</v>
      </c>
      <c r="BS111" s="2">
        <v>36</v>
      </c>
      <c r="BT111" s="2">
        <v>39</v>
      </c>
      <c r="BU111" s="2">
        <v>43</v>
      </c>
      <c r="BV111" s="2">
        <v>42</v>
      </c>
      <c r="BW111" s="2">
        <v>46</v>
      </c>
      <c r="BX111" s="2">
        <v>47</v>
      </c>
      <c r="BY111" s="2">
        <v>52</v>
      </c>
      <c r="BZ111" s="2">
        <v>52</v>
      </c>
      <c r="CA111" s="2">
        <v>56</v>
      </c>
      <c r="CB111" s="2">
        <v>52</v>
      </c>
      <c r="CC111" s="2">
        <v>59</v>
      </c>
      <c r="CD111" s="2">
        <v>61</v>
      </c>
    </row>
    <row r="112" spans="1:82" x14ac:dyDescent="0.25">
      <c r="A112" s="2" t="str">
        <f>"107 jaar"</f>
        <v>107 jaar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3</v>
      </c>
      <c r="H112" s="2">
        <v>1</v>
      </c>
      <c r="I112" s="2">
        <v>3</v>
      </c>
      <c r="J112" s="2">
        <v>2</v>
      </c>
      <c r="K112" s="2">
        <v>3</v>
      </c>
      <c r="L112" s="2">
        <v>3</v>
      </c>
      <c r="M112" s="2">
        <v>0</v>
      </c>
      <c r="N112" s="2">
        <v>4</v>
      </c>
      <c r="O112" s="2">
        <v>0</v>
      </c>
      <c r="P112" s="2">
        <v>2</v>
      </c>
      <c r="Q112" s="2">
        <v>2</v>
      </c>
      <c r="R112" s="2">
        <v>3</v>
      </c>
      <c r="S112" s="2">
        <v>2</v>
      </c>
      <c r="T112" s="2">
        <v>3</v>
      </c>
      <c r="U112" s="2">
        <v>2</v>
      </c>
      <c r="V112" s="2">
        <v>2</v>
      </c>
      <c r="W112" s="2">
        <v>3</v>
      </c>
      <c r="X112" s="2">
        <v>3</v>
      </c>
      <c r="Y112" s="2">
        <v>1</v>
      </c>
      <c r="Z112" s="2">
        <v>5</v>
      </c>
      <c r="AA112" s="2">
        <v>1</v>
      </c>
      <c r="AB112" s="2">
        <v>4</v>
      </c>
      <c r="AC112" s="2">
        <v>1</v>
      </c>
      <c r="AD112" s="2">
        <v>1</v>
      </c>
      <c r="AE112" s="2">
        <v>0</v>
      </c>
      <c r="AF112" s="2">
        <v>1</v>
      </c>
      <c r="AG112" s="2">
        <v>2</v>
      </c>
      <c r="AH112" s="2">
        <v>0</v>
      </c>
      <c r="AI112" s="2">
        <v>0</v>
      </c>
      <c r="AJ112" s="2">
        <v>0</v>
      </c>
      <c r="AK112" s="2">
        <v>1</v>
      </c>
      <c r="AL112" s="2">
        <v>0</v>
      </c>
      <c r="AM112" s="2">
        <v>3</v>
      </c>
      <c r="AN112" s="2">
        <v>3</v>
      </c>
      <c r="AO112" s="2">
        <v>2</v>
      </c>
      <c r="AP112" s="2">
        <v>3</v>
      </c>
      <c r="AQ112" s="2">
        <v>2</v>
      </c>
      <c r="AR112" s="2">
        <v>2</v>
      </c>
      <c r="AS112" s="2">
        <v>2</v>
      </c>
      <c r="AT112" s="2">
        <v>3</v>
      </c>
      <c r="AU112" s="2">
        <v>3</v>
      </c>
      <c r="AV112" s="2">
        <v>2</v>
      </c>
      <c r="AW112" s="2">
        <v>3</v>
      </c>
      <c r="AX112" s="2">
        <v>3</v>
      </c>
      <c r="AY112" s="2">
        <v>3</v>
      </c>
      <c r="AZ112" s="2">
        <v>3</v>
      </c>
      <c r="BA112" s="2">
        <v>3</v>
      </c>
      <c r="BB112" s="2">
        <v>3</v>
      </c>
      <c r="BC112" s="2">
        <v>4</v>
      </c>
      <c r="BD112" s="2">
        <v>4</v>
      </c>
      <c r="BE112" s="2">
        <v>4</v>
      </c>
      <c r="BF112" s="2">
        <v>4</v>
      </c>
      <c r="BG112" s="2">
        <v>4</v>
      </c>
      <c r="BH112" s="2">
        <v>3</v>
      </c>
      <c r="BI112" s="2">
        <v>4</v>
      </c>
      <c r="BJ112" s="2">
        <v>5</v>
      </c>
      <c r="BK112" s="2">
        <v>7</v>
      </c>
      <c r="BL112" s="2">
        <v>9</v>
      </c>
      <c r="BM112" s="2">
        <v>10</v>
      </c>
      <c r="BN112" s="2">
        <v>12</v>
      </c>
      <c r="BO112" s="2">
        <v>12</v>
      </c>
      <c r="BP112" s="2">
        <v>11</v>
      </c>
      <c r="BQ112" s="2">
        <v>13</v>
      </c>
      <c r="BR112" s="2">
        <v>13</v>
      </c>
      <c r="BS112" s="2">
        <v>13</v>
      </c>
      <c r="BT112" s="2">
        <v>15</v>
      </c>
      <c r="BU112" s="2">
        <v>16</v>
      </c>
      <c r="BV112" s="2">
        <v>16</v>
      </c>
      <c r="BW112" s="2">
        <v>17</v>
      </c>
      <c r="BX112" s="2">
        <v>17</v>
      </c>
      <c r="BY112" s="2">
        <v>19</v>
      </c>
      <c r="BZ112" s="2">
        <v>20</v>
      </c>
      <c r="CA112" s="2">
        <v>23</v>
      </c>
      <c r="CB112" s="2">
        <v>25</v>
      </c>
      <c r="CC112" s="2">
        <v>26</v>
      </c>
      <c r="CD112" s="2">
        <v>23</v>
      </c>
    </row>
    <row r="113" spans="1:83" x14ac:dyDescent="0.25">
      <c r="A113" s="2" t="str">
        <f>"108 jaar"</f>
        <v>108 jaar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1</v>
      </c>
      <c r="J113" s="2">
        <v>1</v>
      </c>
      <c r="K113" s="2">
        <v>1</v>
      </c>
      <c r="L113" s="2">
        <v>2</v>
      </c>
      <c r="M113" s="2">
        <v>2</v>
      </c>
      <c r="N113" s="2">
        <v>0</v>
      </c>
      <c r="O113" s="2">
        <v>2</v>
      </c>
      <c r="P113" s="2">
        <v>0</v>
      </c>
      <c r="Q113" s="2">
        <v>0</v>
      </c>
      <c r="R113" s="2">
        <v>0</v>
      </c>
      <c r="S113" s="2">
        <v>2</v>
      </c>
      <c r="T113" s="2">
        <v>4</v>
      </c>
      <c r="U113" s="2">
        <v>2</v>
      </c>
      <c r="V113" s="2">
        <v>1</v>
      </c>
      <c r="W113" s="2">
        <v>2</v>
      </c>
      <c r="X113" s="2">
        <v>1</v>
      </c>
      <c r="Y113" s="2">
        <v>2</v>
      </c>
      <c r="Z113" s="2">
        <v>0</v>
      </c>
      <c r="AA113" s="2">
        <v>2</v>
      </c>
      <c r="AB113" s="2">
        <v>0</v>
      </c>
      <c r="AC113" s="2">
        <v>3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1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1</v>
      </c>
      <c r="BA113" s="2">
        <v>1</v>
      </c>
      <c r="BB113" s="2">
        <v>0</v>
      </c>
      <c r="BC113" s="2">
        <v>1</v>
      </c>
      <c r="BD113" s="2">
        <v>1</v>
      </c>
      <c r="BE113" s="2">
        <v>1</v>
      </c>
      <c r="BF113" s="2">
        <v>1</v>
      </c>
      <c r="BG113" s="2">
        <v>2</v>
      </c>
      <c r="BH113" s="2">
        <v>2</v>
      </c>
      <c r="BI113" s="2">
        <v>1</v>
      </c>
      <c r="BJ113" s="2">
        <v>2</v>
      </c>
      <c r="BK113" s="2">
        <v>3</v>
      </c>
      <c r="BL113" s="2">
        <v>3</v>
      </c>
      <c r="BM113" s="2">
        <v>3</v>
      </c>
      <c r="BN113" s="2">
        <v>3</v>
      </c>
      <c r="BO113" s="2">
        <v>3</v>
      </c>
      <c r="BP113" s="2">
        <v>3</v>
      </c>
      <c r="BQ113" s="2">
        <v>3</v>
      </c>
      <c r="BR113" s="2">
        <v>4</v>
      </c>
      <c r="BS113" s="2">
        <v>4</v>
      </c>
      <c r="BT113" s="2">
        <v>4</v>
      </c>
      <c r="BU113" s="2">
        <v>3</v>
      </c>
      <c r="BV113" s="2">
        <v>3</v>
      </c>
      <c r="BW113" s="2">
        <v>6</v>
      </c>
      <c r="BX113" s="2">
        <v>5</v>
      </c>
      <c r="BY113" s="2">
        <v>6</v>
      </c>
      <c r="BZ113" s="2">
        <v>5</v>
      </c>
      <c r="CA113" s="2">
        <v>7</v>
      </c>
      <c r="CB113" s="2">
        <v>7</v>
      </c>
      <c r="CC113" s="2">
        <v>8</v>
      </c>
      <c r="CD113" s="2">
        <v>7</v>
      </c>
    </row>
    <row r="114" spans="1:83" x14ac:dyDescent="0.25">
      <c r="A114" s="2" t="str">
        <f>"109 jaar"</f>
        <v>109 jaar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1</v>
      </c>
      <c r="L114" s="2">
        <v>1</v>
      </c>
      <c r="M114" s="2">
        <v>1</v>
      </c>
      <c r="N114" s="2">
        <v>1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2</v>
      </c>
      <c r="U114" s="2">
        <v>4</v>
      </c>
      <c r="V114" s="2">
        <v>0</v>
      </c>
      <c r="W114" s="2">
        <v>0</v>
      </c>
      <c r="X114" s="2">
        <v>0</v>
      </c>
      <c r="Y114" s="2">
        <v>1</v>
      </c>
      <c r="Z114" s="2">
        <v>2</v>
      </c>
      <c r="AA114" s="2">
        <v>0</v>
      </c>
      <c r="AB114" s="2">
        <v>2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1</v>
      </c>
      <c r="BP114" s="2">
        <v>1</v>
      </c>
      <c r="BQ114" s="2">
        <v>1</v>
      </c>
      <c r="BR114" s="2">
        <v>1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>
        <v>2</v>
      </c>
      <c r="BZ114" s="2">
        <v>1</v>
      </c>
      <c r="CA114" s="2">
        <v>1</v>
      </c>
      <c r="CB114" s="2">
        <v>1</v>
      </c>
      <c r="CC114" s="2">
        <v>2</v>
      </c>
      <c r="CD114" s="2">
        <v>2</v>
      </c>
    </row>
    <row r="115" spans="1:83" ht="15.75" thickBot="1" x14ac:dyDescent="0.3">
      <c r="A115" s="3" t="str">
        <f>"110 jaar en meer"</f>
        <v>110 jaar en meer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2</v>
      </c>
      <c r="V115" s="3">
        <v>2</v>
      </c>
      <c r="W115" s="3">
        <v>1</v>
      </c>
      <c r="X115" s="3">
        <v>0</v>
      </c>
      <c r="Y115" s="3">
        <v>0</v>
      </c>
      <c r="Z115" s="3">
        <v>0</v>
      </c>
      <c r="AA115" s="3">
        <v>2</v>
      </c>
      <c r="AB115" s="3">
        <v>1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</row>
    <row r="117" spans="1:83" x14ac:dyDescent="0.25">
      <c r="A117" s="1" t="s">
        <v>12</v>
      </c>
    </row>
    <row r="118" spans="1:83" x14ac:dyDescent="0.25">
      <c r="A118" t="s">
        <v>1</v>
      </c>
    </row>
    <row r="119" spans="1:83" ht="15.75" thickBot="1" x14ac:dyDescent="0.3">
      <c r="A119" t="s">
        <v>2</v>
      </c>
    </row>
    <row r="120" spans="1:83" x14ac:dyDescent="0.25">
      <c r="A120" s="4"/>
      <c r="B120" s="5" t="str">
        <f>"1991"</f>
        <v>1991</v>
      </c>
      <c r="C120" s="5" t="str">
        <f>"1992"</f>
        <v>1992</v>
      </c>
      <c r="D120" s="5" t="str">
        <f>"1993"</f>
        <v>1993</v>
      </c>
      <c r="E120" s="5" t="str">
        <f>"1994"</f>
        <v>1994</v>
      </c>
      <c r="F120" s="5" t="str">
        <f>"1995"</f>
        <v>1995</v>
      </c>
      <c r="G120" s="5" t="str">
        <f>"1996"</f>
        <v>1996</v>
      </c>
      <c r="H120" s="5" t="str">
        <f>"1997"</f>
        <v>1997</v>
      </c>
      <c r="I120" s="5" t="str">
        <f>"1998"</f>
        <v>1998</v>
      </c>
      <c r="J120" s="5" t="str">
        <f>"1999"</f>
        <v>1999</v>
      </c>
      <c r="K120" s="5" t="str">
        <f>"2000"</f>
        <v>2000</v>
      </c>
      <c r="L120" s="5" t="str">
        <f>"2001"</f>
        <v>2001</v>
      </c>
      <c r="M120" s="5" t="str">
        <f>"2002"</f>
        <v>2002</v>
      </c>
      <c r="N120" s="5" t="str">
        <f>"2003"</f>
        <v>2003</v>
      </c>
      <c r="O120" s="5" t="str">
        <f>"2004"</f>
        <v>2004</v>
      </c>
      <c r="P120" s="5" t="str">
        <f>"2005"</f>
        <v>2005</v>
      </c>
      <c r="Q120" s="5" t="str">
        <f>"2006"</f>
        <v>2006</v>
      </c>
      <c r="R120" s="5" t="str">
        <f>"2007"</f>
        <v>2007</v>
      </c>
      <c r="S120" s="5" t="str">
        <f>"2008"</f>
        <v>2008</v>
      </c>
      <c r="T120" s="5" t="str">
        <f>"2009"</f>
        <v>2009</v>
      </c>
      <c r="U120" s="5" t="str">
        <f>"2010"</f>
        <v>2010</v>
      </c>
      <c r="V120" s="5" t="str">
        <f>"2011"</f>
        <v>2011</v>
      </c>
      <c r="W120" s="5" t="str">
        <f>"2012"</f>
        <v>2012</v>
      </c>
      <c r="X120" s="5" t="str">
        <f>"2013"</f>
        <v>2013</v>
      </c>
      <c r="Y120" s="5" t="str">
        <f>"2014"</f>
        <v>2014</v>
      </c>
      <c r="Z120" s="5" t="str">
        <f>"2015"</f>
        <v>2015</v>
      </c>
      <c r="AA120" s="5" t="str">
        <f>"2016"</f>
        <v>2016</v>
      </c>
      <c r="AB120" s="5" t="str">
        <f>"2017"</f>
        <v>2017</v>
      </c>
      <c r="AC120" s="5" t="str">
        <f>"2018"</f>
        <v>2018</v>
      </c>
      <c r="AD120" s="5" t="str">
        <f>"2019"</f>
        <v>2019</v>
      </c>
      <c r="AE120" s="5" t="str">
        <f>"2020"</f>
        <v>2020</v>
      </c>
      <c r="AF120" s="5" t="str">
        <f>"2021"</f>
        <v>2021</v>
      </c>
      <c r="AG120" s="5" t="str">
        <f>"2022"</f>
        <v>2022</v>
      </c>
      <c r="AH120" s="5" t="str">
        <f>"2023"</f>
        <v>2023</v>
      </c>
      <c r="AI120" s="5" t="str">
        <f>"2024"</f>
        <v>2024</v>
      </c>
      <c r="AJ120" s="5" t="str">
        <f>"2025"</f>
        <v>2025</v>
      </c>
      <c r="AK120" s="5" t="str">
        <f>"2026"</f>
        <v>2026</v>
      </c>
      <c r="AL120" s="5" t="str">
        <f>"2027"</f>
        <v>2027</v>
      </c>
      <c r="AM120" s="5" t="str">
        <f>"2028"</f>
        <v>2028</v>
      </c>
      <c r="AN120" s="5" t="str">
        <f>"2029"</f>
        <v>2029</v>
      </c>
      <c r="AO120" s="5" t="str">
        <f>"2030"</f>
        <v>2030</v>
      </c>
      <c r="AP120" s="5" t="str">
        <f>"2031"</f>
        <v>2031</v>
      </c>
      <c r="AQ120" s="5" t="str">
        <f>"2032"</f>
        <v>2032</v>
      </c>
      <c r="AR120" s="5" t="str">
        <f>"2033"</f>
        <v>2033</v>
      </c>
      <c r="AS120" s="5" t="str">
        <f>"2034"</f>
        <v>2034</v>
      </c>
      <c r="AT120" s="5" t="str">
        <f>"2035"</f>
        <v>2035</v>
      </c>
      <c r="AU120" s="5" t="str">
        <f>"2036"</f>
        <v>2036</v>
      </c>
      <c r="AV120" s="5" t="str">
        <f>"2037"</f>
        <v>2037</v>
      </c>
      <c r="AW120" s="5" t="str">
        <f>"2038"</f>
        <v>2038</v>
      </c>
      <c r="AX120" s="5" t="str">
        <f>"2039"</f>
        <v>2039</v>
      </c>
      <c r="AY120" s="5" t="str">
        <f>"2040"</f>
        <v>2040</v>
      </c>
      <c r="AZ120" s="5" t="str">
        <f>"2041"</f>
        <v>2041</v>
      </c>
      <c r="BA120" s="5" t="str">
        <f>"2042"</f>
        <v>2042</v>
      </c>
      <c r="BB120" s="5" t="str">
        <f>"2043"</f>
        <v>2043</v>
      </c>
      <c r="BC120" s="5" t="str">
        <f>"2044"</f>
        <v>2044</v>
      </c>
      <c r="BD120" s="5" t="str">
        <f>"2045"</f>
        <v>2045</v>
      </c>
      <c r="BE120" s="5" t="str">
        <f>"2046"</f>
        <v>2046</v>
      </c>
      <c r="BF120" s="5" t="str">
        <f>"2047"</f>
        <v>2047</v>
      </c>
      <c r="BG120" s="5" t="str">
        <f>"2048"</f>
        <v>2048</v>
      </c>
      <c r="BH120" s="5" t="str">
        <f>"2049"</f>
        <v>2049</v>
      </c>
      <c r="BI120" s="5" t="str">
        <f>"2050"</f>
        <v>2050</v>
      </c>
      <c r="BJ120" s="5" t="str">
        <f>"2051"</f>
        <v>2051</v>
      </c>
      <c r="BK120" s="5" t="str">
        <f>"2052"</f>
        <v>2052</v>
      </c>
      <c r="BL120" s="5" t="str">
        <f>"2053"</f>
        <v>2053</v>
      </c>
      <c r="BM120" s="5" t="str">
        <f>"2054"</f>
        <v>2054</v>
      </c>
      <c r="BN120" s="5" t="str">
        <f>"2055"</f>
        <v>2055</v>
      </c>
      <c r="BO120" s="5" t="str">
        <f>"2056"</f>
        <v>2056</v>
      </c>
      <c r="BP120" s="5" t="str">
        <f>"2057"</f>
        <v>2057</v>
      </c>
      <c r="BQ120" s="5" t="str">
        <f>"2058"</f>
        <v>2058</v>
      </c>
      <c r="BR120" s="5" t="str">
        <f>"2059"</f>
        <v>2059</v>
      </c>
      <c r="BS120" s="5" t="str">
        <f>"2060"</f>
        <v>2060</v>
      </c>
      <c r="BT120" s="5" t="str">
        <f>"2061"</f>
        <v>2061</v>
      </c>
      <c r="BU120" s="5" t="str">
        <f>"2062"</f>
        <v>2062</v>
      </c>
      <c r="BV120" s="5" t="str">
        <f>"2063"</f>
        <v>2063</v>
      </c>
      <c r="BW120" s="5" t="str">
        <f>"2064"</f>
        <v>2064</v>
      </c>
      <c r="BX120" s="5" t="str">
        <f>"2065"</f>
        <v>2065</v>
      </c>
      <c r="BY120" s="5" t="str">
        <f>"2066"</f>
        <v>2066</v>
      </c>
      <c r="BZ120" s="5" t="str">
        <f>"2067"</f>
        <v>2067</v>
      </c>
      <c r="CA120" s="5" t="str">
        <f>"2068"</f>
        <v>2068</v>
      </c>
      <c r="CB120" s="5" t="str">
        <f>"2069"</f>
        <v>2069</v>
      </c>
      <c r="CC120" s="5" t="str">
        <f>"2070"</f>
        <v>2070</v>
      </c>
      <c r="CD120" s="5" t="str">
        <f>"2071"</f>
        <v>2071</v>
      </c>
      <c r="CE120" s="1"/>
    </row>
    <row r="121" spans="1:83" x14ac:dyDescent="0.25">
      <c r="A121" s="2" t="str">
        <f>"0 jaar"</f>
        <v>0 jaar</v>
      </c>
      <c r="B121" s="2">
        <v>21195</v>
      </c>
      <c r="C121" s="2">
        <v>21637</v>
      </c>
      <c r="D121" s="2">
        <v>21194</v>
      </c>
      <c r="E121" s="2">
        <v>20304</v>
      </c>
      <c r="F121" s="2">
        <v>19489</v>
      </c>
      <c r="G121" s="2">
        <v>19256</v>
      </c>
      <c r="H121" s="2">
        <v>19729</v>
      </c>
      <c r="I121" s="2">
        <v>19587</v>
      </c>
      <c r="J121" s="2">
        <v>19524</v>
      </c>
      <c r="K121" s="2">
        <v>19551</v>
      </c>
      <c r="L121" s="2">
        <v>20155</v>
      </c>
      <c r="M121" s="2">
        <v>19795</v>
      </c>
      <c r="N121" s="2">
        <v>19328</v>
      </c>
      <c r="O121" s="2">
        <v>19211</v>
      </c>
      <c r="P121" s="2">
        <v>19690</v>
      </c>
      <c r="Q121" s="2">
        <v>19828</v>
      </c>
      <c r="R121" s="2">
        <v>20196</v>
      </c>
      <c r="S121" s="2">
        <v>20055</v>
      </c>
      <c r="T121" s="2">
        <v>20735</v>
      </c>
      <c r="U121" s="2">
        <v>20429</v>
      </c>
      <c r="V121" s="2">
        <v>20840</v>
      </c>
      <c r="W121" s="2">
        <v>20559</v>
      </c>
      <c r="X121" s="2">
        <v>20339</v>
      </c>
      <c r="Y121" s="2">
        <v>20010</v>
      </c>
      <c r="Z121" s="2">
        <v>19969</v>
      </c>
      <c r="AA121" s="2">
        <v>19341</v>
      </c>
      <c r="AB121" s="2">
        <v>19126</v>
      </c>
      <c r="AC121" s="2">
        <v>18880</v>
      </c>
      <c r="AD121" s="2">
        <v>19063</v>
      </c>
      <c r="AE121" s="2">
        <v>19264</v>
      </c>
      <c r="AF121" s="2">
        <v>19454</v>
      </c>
      <c r="AG121" s="2">
        <v>19621</v>
      </c>
      <c r="AH121" s="2">
        <v>19784</v>
      </c>
      <c r="AI121" s="2">
        <v>19924</v>
      </c>
      <c r="AJ121" s="2">
        <v>20072</v>
      </c>
      <c r="AK121" s="2">
        <v>20239</v>
      </c>
      <c r="AL121" s="2">
        <v>20431</v>
      </c>
      <c r="AM121" s="2">
        <v>20636</v>
      </c>
      <c r="AN121" s="2">
        <v>20868</v>
      </c>
      <c r="AO121" s="2">
        <v>21125</v>
      </c>
      <c r="AP121" s="2">
        <v>21423</v>
      </c>
      <c r="AQ121" s="2">
        <v>21402</v>
      </c>
      <c r="AR121" s="2">
        <v>21390</v>
      </c>
      <c r="AS121" s="2">
        <v>21385</v>
      </c>
      <c r="AT121" s="2">
        <v>21373</v>
      </c>
      <c r="AU121" s="2">
        <v>21355</v>
      </c>
      <c r="AV121" s="2">
        <v>21336</v>
      </c>
      <c r="AW121" s="2">
        <v>21306</v>
      </c>
      <c r="AX121" s="2">
        <v>21271</v>
      </c>
      <c r="AY121" s="2">
        <v>21204</v>
      </c>
      <c r="AZ121" s="2">
        <v>21135</v>
      </c>
      <c r="BA121" s="2">
        <v>21054</v>
      </c>
      <c r="BB121" s="2">
        <v>20972</v>
      </c>
      <c r="BC121" s="2">
        <v>20898</v>
      </c>
      <c r="BD121" s="2">
        <v>20831</v>
      </c>
      <c r="BE121" s="2">
        <v>20786</v>
      </c>
      <c r="BF121" s="2">
        <v>20756</v>
      </c>
      <c r="BG121" s="2">
        <v>20761</v>
      </c>
      <c r="BH121" s="2">
        <v>20786</v>
      </c>
      <c r="BI121" s="2">
        <v>20835</v>
      </c>
      <c r="BJ121" s="2">
        <v>20898</v>
      </c>
      <c r="BK121" s="2">
        <v>20980</v>
      </c>
      <c r="BL121" s="2">
        <v>21077</v>
      </c>
      <c r="BM121" s="2">
        <v>21180</v>
      </c>
      <c r="BN121" s="2">
        <v>21294</v>
      </c>
      <c r="BO121" s="2">
        <v>21417</v>
      </c>
      <c r="BP121" s="2">
        <v>21535</v>
      </c>
      <c r="BQ121" s="2">
        <v>21646</v>
      </c>
      <c r="BR121" s="2">
        <v>21751</v>
      </c>
      <c r="BS121" s="2">
        <v>21844</v>
      </c>
      <c r="BT121" s="2">
        <v>21919</v>
      </c>
      <c r="BU121" s="2">
        <v>21981</v>
      </c>
      <c r="BV121" s="2">
        <v>22028</v>
      </c>
      <c r="BW121" s="2">
        <v>22060</v>
      </c>
      <c r="BX121" s="2">
        <v>22085</v>
      </c>
      <c r="BY121" s="2">
        <v>22094</v>
      </c>
      <c r="BZ121" s="2">
        <v>22098</v>
      </c>
      <c r="CA121" s="2">
        <v>22083</v>
      </c>
      <c r="CB121" s="2">
        <v>22070</v>
      </c>
      <c r="CC121" s="2">
        <v>22047</v>
      </c>
      <c r="CD121" s="2">
        <v>22026</v>
      </c>
    </row>
    <row r="122" spans="1:83" x14ac:dyDescent="0.25">
      <c r="A122" s="2" t="str">
        <f>"1 jaar"</f>
        <v>1 jaar</v>
      </c>
      <c r="B122" s="2">
        <v>21494</v>
      </c>
      <c r="C122" s="2">
        <v>21545</v>
      </c>
      <c r="D122" s="2">
        <v>21935</v>
      </c>
      <c r="E122" s="2">
        <v>21472</v>
      </c>
      <c r="F122" s="2">
        <v>20549</v>
      </c>
      <c r="G122" s="2">
        <v>19640</v>
      </c>
      <c r="H122" s="2">
        <v>19501</v>
      </c>
      <c r="I122" s="2">
        <v>19960</v>
      </c>
      <c r="J122" s="2">
        <v>19809</v>
      </c>
      <c r="K122" s="2">
        <v>19794</v>
      </c>
      <c r="L122" s="2">
        <v>19754</v>
      </c>
      <c r="M122" s="2">
        <v>20420</v>
      </c>
      <c r="N122" s="2">
        <v>20045</v>
      </c>
      <c r="O122" s="2">
        <v>19554</v>
      </c>
      <c r="P122" s="2">
        <v>19507</v>
      </c>
      <c r="Q122" s="2">
        <v>19967</v>
      </c>
      <c r="R122" s="2">
        <v>20103</v>
      </c>
      <c r="S122" s="2">
        <v>20533</v>
      </c>
      <c r="T122" s="2">
        <v>20720</v>
      </c>
      <c r="U122" s="2">
        <v>21021</v>
      </c>
      <c r="V122" s="2">
        <v>20810</v>
      </c>
      <c r="W122" s="2">
        <v>21129</v>
      </c>
      <c r="X122" s="2">
        <v>20827</v>
      </c>
      <c r="Y122" s="2">
        <v>20588</v>
      </c>
      <c r="Z122" s="2">
        <v>20280</v>
      </c>
      <c r="AA122" s="2">
        <v>20252</v>
      </c>
      <c r="AB122" s="2">
        <v>19650</v>
      </c>
      <c r="AC122" s="2">
        <v>19336</v>
      </c>
      <c r="AD122" s="2">
        <v>19130</v>
      </c>
      <c r="AE122" s="2">
        <v>19320</v>
      </c>
      <c r="AF122" s="2">
        <v>19518</v>
      </c>
      <c r="AG122" s="2">
        <v>19706</v>
      </c>
      <c r="AH122" s="2">
        <v>19872</v>
      </c>
      <c r="AI122" s="2">
        <v>20033</v>
      </c>
      <c r="AJ122" s="2">
        <v>20169</v>
      </c>
      <c r="AK122" s="2">
        <v>20308</v>
      </c>
      <c r="AL122" s="2">
        <v>20479</v>
      </c>
      <c r="AM122" s="2">
        <v>20663</v>
      </c>
      <c r="AN122" s="2">
        <v>20871</v>
      </c>
      <c r="AO122" s="2">
        <v>21103</v>
      </c>
      <c r="AP122" s="2">
        <v>21359</v>
      </c>
      <c r="AQ122" s="2">
        <v>21660</v>
      </c>
      <c r="AR122" s="2">
        <v>21650</v>
      </c>
      <c r="AS122" s="2">
        <v>21640</v>
      </c>
      <c r="AT122" s="2">
        <v>21629</v>
      </c>
      <c r="AU122" s="2">
        <v>21626</v>
      </c>
      <c r="AV122" s="2">
        <v>21606</v>
      </c>
      <c r="AW122" s="2">
        <v>21586</v>
      </c>
      <c r="AX122" s="2">
        <v>21560</v>
      </c>
      <c r="AY122" s="2">
        <v>21528</v>
      </c>
      <c r="AZ122" s="2">
        <v>21463</v>
      </c>
      <c r="BA122" s="2">
        <v>21390</v>
      </c>
      <c r="BB122" s="2">
        <v>21310</v>
      </c>
      <c r="BC122" s="2">
        <v>21224</v>
      </c>
      <c r="BD122" s="2">
        <v>21154</v>
      </c>
      <c r="BE122" s="2">
        <v>21079</v>
      </c>
      <c r="BF122" s="2">
        <v>21038</v>
      </c>
      <c r="BG122" s="2">
        <v>21007</v>
      </c>
      <c r="BH122" s="2">
        <v>21014</v>
      </c>
      <c r="BI122" s="2">
        <v>21040</v>
      </c>
      <c r="BJ122" s="2">
        <v>21089</v>
      </c>
      <c r="BK122" s="2">
        <v>21152</v>
      </c>
      <c r="BL122" s="2">
        <v>21233</v>
      </c>
      <c r="BM122" s="2">
        <v>21329</v>
      </c>
      <c r="BN122" s="2">
        <v>21429</v>
      </c>
      <c r="BO122" s="2">
        <v>21545</v>
      </c>
      <c r="BP122" s="2">
        <v>21668</v>
      </c>
      <c r="BQ122" s="2">
        <v>21789</v>
      </c>
      <c r="BR122" s="2">
        <v>21906</v>
      </c>
      <c r="BS122" s="2">
        <v>22012</v>
      </c>
      <c r="BT122" s="2">
        <v>22106</v>
      </c>
      <c r="BU122" s="2">
        <v>22180</v>
      </c>
      <c r="BV122" s="2">
        <v>22241</v>
      </c>
      <c r="BW122" s="2">
        <v>22290</v>
      </c>
      <c r="BX122" s="2">
        <v>22318</v>
      </c>
      <c r="BY122" s="2">
        <v>22341</v>
      </c>
      <c r="BZ122" s="2">
        <v>22356</v>
      </c>
      <c r="CA122" s="2">
        <v>22357</v>
      </c>
      <c r="CB122" s="2">
        <v>22343</v>
      </c>
      <c r="CC122" s="2">
        <v>22328</v>
      </c>
      <c r="CD122" s="2">
        <v>22310</v>
      </c>
    </row>
    <row r="123" spans="1:83" x14ac:dyDescent="0.25">
      <c r="A123" s="2" t="str">
        <f>"2 jaar"</f>
        <v>2 jaar</v>
      </c>
      <c r="B123" s="2">
        <v>21533</v>
      </c>
      <c r="C123" s="2">
        <v>21772</v>
      </c>
      <c r="D123" s="2">
        <v>21801</v>
      </c>
      <c r="E123" s="2">
        <v>22166</v>
      </c>
      <c r="F123" s="2">
        <v>21680</v>
      </c>
      <c r="G123" s="2">
        <v>20680</v>
      </c>
      <c r="H123" s="2">
        <v>19793</v>
      </c>
      <c r="I123" s="2">
        <v>19651</v>
      </c>
      <c r="J123" s="2">
        <v>20205</v>
      </c>
      <c r="K123" s="2">
        <v>19998</v>
      </c>
      <c r="L123" s="2">
        <v>19912</v>
      </c>
      <c r="M123" s="2">
        <v>19962</v>
      </c>
      <c r="N123" s="2">
        <v>20625</v>
      </c>
      <c r="O123" s="2">
        <v>20280</v>
      </c>
      <c r="P123" s="2">
        <v>19834</v>
      </c>
      <c r="Q123" s="2">
        <v>19814</v>
      </c>
      <c r="R123" s="2">
        <v>20217</v>
      </c>
      <c r="S123" s="2">
        <v>20414</v>
      </c>
      <c r="T123" s="2">
        <v>20773</v>
      </c>
      <c r="U123" s="2">
        <v>20958</v>
      </c>
      <c r="V123" s="2">
        <v>21322</v>
      </c>
      <c r="W123" s="2">
        <v>21128</v>
      </c>
      <c r="X123" s="2">
        <v>21345</v>
      </c>
      <c r="Y123" s="2">
        <v>21005</v>
      </c>
      <c r="Z123" s="2">
        <v>20784</v>
      </c>
      <c r="AA123" s="2">
        <v>20520</v>
      </c>
      <c r="AB123" s="2">
        <v>20496</v>
      </c>
      <c r="AC123" s="2">
        <v>19860</v>
      </c>
      <c r="AD123" s="2">
        <v>19583</v>
      </c>
      <c r="AE123" s="2">
        <v>19376</v>
      </c>
      <c r="AF123" s="2">
        <v>19570</v>
      </c>
      <c r="AG123" s="2">
        <v>19762</v>
      </c>
      <c r="AH123" s="2">
        <v>19942</v>
      </c>
      <c r="AI123" s="2">
        <v>20110</v>
      </c>
      <c r="AJ123" s="2">
        <v>20264</v>
      </c>
      <c r="AK123" s="2">
        <v>20396</v>
      </c>
      <c r="AL123" s="2">
        <v>20532</v>
      </c>
      <c r="AM123" s="2">
        <v>20707</v>
      </c>
      <c r="AN123" s="2">
        <v>20892</v>
      </c>
      <c r="AO123" s="2">
        <v>21103</v>
      </c>
      <c r="AP123" s="2">
        <v>21341</v>
      </c>
      <c r="AQ123" s="2">
        <v>21597</v>
      </c>
      <c r="AR123" s="2">
        <v>21894</v>
      </c>
      <c r="AS123" s="2">
        <v>21884</v>
      </c>
      <c r="AT123" s="2">
        <v>21874</v>
      </c>
      <c r="AU123" s="2">
        <v>21871</v>
      </c>
      <c r="AV123" s="2">
        <v>21864</v>
      </c>
      <c r="AW123" s="2">
        <v>21842</v>
      </c>
      <c r="AX123" s="2">
        <v>21825</v>
      </c>
      <c r="AY123" s="2">
        <v>21805</v>
      </c>
      <c r="AZ123" s="2">
        <v>21770</v>
      </c>
      <c r="BA123" s="2">
        <v>21701</v>
      </c>
      <c r="BB123" s="2">
        <v>21630</v>
      </c>
      <c r="BC123" s="2">
        <v>21554</v>
      </c>
      <c r="BD123" s="2">
        <v>21471</v>
      </c>
      <c r="BE123" s="2">
        <v>21397</v>
      </c>
      <c r="BF123" s="2">
        <v>21322</v>
      </c>
      <c r="BG123" s="2">
        <v>21286</v>
      </c>
      <c r="BH123" s="2">
        <v>21255</v>
      </c>
      <c r="BI123" s="2">
        <v>21262</v>
      </c>
      <c r="BJ123" s="2">
        <v>21290</v>
      </c>
      <c r="BK123" s="2">
        <v>21339</v>
      </c>
      <c r="BL123" s="2">
        <v>21401</v>
      </c>
      <c r="BM123" s="2">
        <v>21480</v>
      </c>
      <c r="BN123" s="2">
        <v>21575</v>
      </c>
      <c r="BO123" s="2">
        <v>21676</v>
      </c>
      <c r="BP123" s="2">
        <v>21797</v>
      </c>
      <c r="BQ123" s="2">
        <v>21915</v>
      </c>
      <c r="BR123" s="2">
        <v>22040</v>
      </c>
      <c r="BS123" s="2">
        <v>22159</v>
      </c>
      <c r="BT123" s="2">
        <v>22265</v>
      </c>
      <c r="BU123" s="2">
        <v>22356</v>
      </c>
      <c r="BV123" s="2">
        <v>22431</v>
      </c>
      <c r="BW123" s="2">
        <v>22493</v>
      </c>
      <c r="BX123" s="2">
        <v>22542</v>
      </c>
      <c r="BY123" s="2">
        <v>22565</v>
      </c>
      <c r="BZ123" s="2">
        <v>22589</v>
      </c>
      <c r="CA123" s="2">
        <v>22605</v>
      </c>
      <c r="CB123" s="2">
        <v>22606</v>
      </c>
      <c r="CC123" s="2">
        <v>22589</v>
      </c>
      <c r="CD123" s="2">
        <v>22576</v>
      </c>
    </row>
    <row r="124" spans="1:83" x14ac:dyDescent="0.25">
      <c r="A124" s="2" t="str">
        <f>"3 jaar"</f>
        <v>3 jaar</v>
      </c>
      <c r="B124" s="2">
        <v>20885</v>
      </c>
      <c r="C124" s="2">
        <v>21825</v>
      </c>
      <c r="D124" s="2">
        <v>22009</v>
      </c>
      <c r="E124" s="2">
        <v>21991</v>
      </c>
      <c r="F124" s="2">
        <v>22336</v>
      </c>
      <c r="G124" s="2">
        <v>21763</v>
      </c>
      <c r="H124" s="2">
        <v>20841</v>
      </c>
      <c r="I124" s="2">
        <v>19968</v>
      </c>
      <c r="J124" s="2">
        <v>19782</v>
      </c>
      <c r="K124" s="2">
        <v>20370</v>
      </c>
      <c r="L124" s="2">
        <v>20118</v>
      </c>
      <c r="M124" s="2">
        <v>20063</v>
      </c>
      <c r="N124" s="2">
        <v>20169</v>
      </c>
      <c r="O124" s="2">
        <v>20778</v>
      </c>
      <c r="P124" s="2">
        <v>20500</v>
      </c>
      <c r="Q124" s="2">
        <v>20053</v>
      </c>
      <c r="R124" s="2">
        <v>20074</v>
      </c>
      <c r="S124" s="2">
        <v>20451</v>
      </c>
      <c r="T124" s="2">
        <v>20634</v>
      </c>
      <c r="U124" s="2">
        <v>20972</v>
      </c>
      <c r="V124" s="2">
        <v>21268</v>
      </c>
      <c r="W124" s="2">
        <v>21563</v>
      </c>
      <c r="X124" s="2">
        <v>21384</v>
      </c>
      <c r="Y124" s="2">
        <v>21505</v>
      </c>
      <c r="Z124" s="2">
        <v>21222</v>
      </c>
      <c r="AA124" s="2">
        <v>20950</v>
      </c>
      <c r="AB124" s="2">
        <v>20787</v>
      </c>
      <c r="AC124" s="2">
        <v>20706</v>
      </c>
      <c r="AD124" s="2">
        <v>20083</v>
      </c>
      <c r="AE124" s="2">
        <v>19802</v>
      </c>
      <c r="AF124" s="2">
        <v>19587</v>
      </c>
      <c r="AG124" s="2">
        <v>19777</v>
      </c>
      <c r="AH124" s="2">
        <v>19969</v>
      </c>
      <c r="AI124" s="2">
        <v>20148</v>
      </c>
      <c r="AJ124" s="2">
        <v>20308</v>
      </c>
      <c r="AK124" s="2">
        <v>20458</v>
      </c>
      <c r="AL124" s="2">
        <v>20584</v>
      </c>
      <c r="AM124" s="2">
        <v>20724</v>
      </c>
      <c r="AN124" s="2">
        <v>20906</v>
      </c>
      <c r="AO124" s="2">
        <v>21089</v>
      </c>
      <c r="AP124" s="2">
        <v>21303</v>
      </c>
      <c r="AQ124" s="2">
        <v>21549</v>
      </c>
      <c r="AR124" s="2">
        <v>21810</v>
      </c>
      <c r="AS124" s="2">
        <v>22114</v>
      </c>
      <c r="AT124" s="2">
        <v>22103</v>
      </c>
      <c r="AU124" s="2">
        <v>22091</v>
      </c>
      <c r="AV124" s="2">
        <v>22090</v>
      </c>
      <c r="AW124" s="2">
        <v>22083</v>
      </c>
      <c r="AX124" s="2">
        <v>22055</v>
      </c>
      <c r="AY124" s="2">
        <v>22038</v>
      </c>
      <c r="AZ124" s="2">
        <v>22018</v>
      </c>
      <c r="BA124" s="2">
        <v>21987</v>
      </c>
      <c r="BB124" s="2">
        <v>21921</v>
      </c>
      <c r="BC124" s="2">
        <v>21851</v>
      </c>
      <c r="BD124" s="2">
        <v>21768</v>
      </c>
      <c r="BE124" s="2">
        <v>21684</v>
      </c>
      <c r="BF124" s="2">
        <v>21610</v>
      </c>
      <c r="BG124" s="2">
        <v>21535</v>
      </c>
      <c r="BH124" s="2">
        <v>21501</v>
      </c>
      <c r="BI124" s="2">
        <v>21469</v>
      </c>
      <c r="BJ124" s="2">
        <v>21473</v>
      </c>
      <c r="BK124" s="2">
        <v>21504</v>
      </c>
      <c r="BL124" s="2">
        <v>21555</v>
      </c>
      <c r="BM124" s="2">
        <v>21615</v>
      </c>
      <c r="BN124" s="2">
        <v>21701</v>
      </c>
      <c r="BO124" s="2">
        <v>21793</v>
      </c>
      <c r="BP124" s="2">
        <v>21893</v>
      </c>
      <c r="BQ124" s="2">
        <v>22014</v>
      </c>
      <c r="BR124" s="2">
        <v>22132</v>
      </c>
      <c r="BS124" s="2">
        <v>22253</v>
      </c>
      <c r="BT124" s="2">
        <v>22372</v>
      </c>
      <c r="BU124" s="2">
        <v>22484</v>
      </c>
      <c r="BV124" s="2">
        <v>22574</v>
      </c>
      <c r="BW124" s="2">
        <v>22654</v>
      </c>
      <c r="BX124" s="2">
        <v>22716</v>
      </c>
      <c r="BY124" s="2">
        <v>22764</v>
      </c>
      <c r="BZ124" s="2">
        <v>22789</v>
      </c>
      <c r="CA124" s="2">
        <v>22815</v>
      </c>
      <c r="CB124" s="2">
        <v>22833</v>
      </c>
      <c r="CC124" s="2">
        <v>22830</v>
      </c>
      <c r="CD124" s="2">
        <v>22816</v>
      </c>
    </row>
    <row r="125" spans="1:83" x14ac:dyDescent="0.25">
      <c r="A125" s="2" t="str">
        <f>"4 jaar"</f>
        <v>4 jaar</v>
      </c>
      <c r="B125" s="2">
        <v>21028</v>
      </c>
      <c r="C125" s="2">
        <v>21121</v>
      </c>
      <c r="D125" s="2">
        <v>21986</v>
      </c>
      <c r="E125" s="2">
        <v>22157</v>
      </c>
      <c r="F125" s="2">
        <v>22128</v>
      </c>
      <c r="G125" s="2">
        <v>22422</v>
      </c>
      <c r="H125" s="2">
        <v>21889</v>
      </c>
      <c r="I125" s="2">
        <v>20951</v>
      </c>
      <c r="J125" s="2">
        <v>20112</v>
      </c>
      <c r="K125" s="2">
        <v>19875</v>
      </c>
      <c r="L125" s="2">
        <v>20495</v>
      </c>
      <c r="M125" s="2">
        <v>20217</v>
      </c>
      <c r="N125" s="2">
        <v>20193</v>
      </c>
      <c r="O125" s="2">
        <v>20297</v>
      </c>
      <c r="P125" s="2">
        <v>20991</v>
      </c>
      <c r="Q125" s="2">
        <v>20719</v>
      </c>
      <c r="R125" s="2">
        <v>20253</v>
      </c>
      <c r="S125" s="2">
        <v>20239</v>
      </c>
      <c r="T125" s="2">
        <v>20565</v>
      </c>
      <c r="U125" s="2">
        <v>20824</v>
      </c>
      <c r="V125" s="2">
        <v>21262</v>
      </c>
      <c r="W125" s="2">
        <v>21454</v>
      </c>
      <c r="X125" s="2">
        <v>21731</v>
      </c>
      <c r="Y125" s="2">
        <v>21507</v>
      </c>
      <c r="Z125" s="2">
        <v>21644</v>
      </c>
      <c r="AA125" s="2">
        <v>21399</v>
      </c>
      <c r="AB125" s="2">
        <v>21153</v>
      </c>
      <c r="AC125" s="2">
        <v>20942</v>
      </c>
      <c r="AD125" s="2">
        <v>20881</v>
      </c>
      <c r="AE125" s="2">
        <v>20253</v>
      </c>
      <c r="AF125" s="2">
        <v>19980</v>
      </c>
      <c r="AG125" s="2">
        <v>19756</v>
      </c>
      <c r="AH125" s="2">
        <v>19944</v>
      </c>
      <c r="AI125" s="2">
        <v>20127</v>
      </c>
      <c r="AJ125" s="2">
        <v>20298</v>
      </c>
      <c r="AK125" s="2">
        <v>20453</v>
      </c>
      <c r="AL125" s="2">
        <v>20601</v>
      </c>
      <c r="AM125" s="2">
        <v>20728</v>
      </c>
      <c r="AN125" s="2">
        <v>20870</v>
      </c>
      <c r="AO125" s="2">
        <v>21054</v>
      </c>
      <c r="AP125" s="2">
        <v>21234</v>
      </c>
      <c r="AQ125" s="2">
        <v>21452</v>
      </c>
      <c r="AR125" s="2">
        <v>21701</v>
      </c>
      <c r="AS125" s="2">
        <v>21963</v>
      </c>
      <c r="AT125" s="2">
        <v>22262</v>
      </c>
      <c r="AU125" s="2">
        <v>22257</v>
      </c>
      <c r="AV125" s="2">
        <v>22247</v>
      </c>
      <c r="AW125" s="2">
        <v>22248</v>
      </c>
      <c r="AX125" s="2">
        <v>22243</v>
      </c>
      <c r="AY125" s="2">
        <v>22212</v>
      </c>
      <c r="AZ125" s="2">
        <v>22194</v>
      </c>
      <c r="BA125" s="2">
        <v>22178</v>
      </c>
      <c r="BB125" s="2">
        <v>22145</v>
      </c>
      <c r="BC125" s="2">
        <v>22080</v>
      </c>
      <c r="BD125" s="2">
        <v>22009</v>
      </c>
      <c r="BE125" s="2">
        <v>21923</v>
      </c>
      <c r="BF125" s="2">
        <v>21840</v>
      </c>
      <c r="BG125" s="2">
        <v>21770</v>
      </c>
      <c r="BH125" s="2">
        <v>21695</v>
      </c>
      <c r="BI125" s="2">
        <v>21662</v>
      </c>
      <c r="BJ125" s="2">
        <v>21630</v>
      </c>
      <c r="BK125" s="2">
        <v>21636</v>
      </c>
      <c r="BL125" s="2">
        <v>21660</v>
      </c>
      <c r="BM125" s="2">
        <v>21714</v>
      </c>
      <c r="BN125" s="2">
        <v>21776</v>
      </c>
      <c r="BO125" s="2">
        <v>21860</v>
      </c>
      <c r="BP125" s="2">
        <v>21952</v>
      </c>
      <c r="BQ125" s="2">
        <v>22053</v>
      </c>
      <c r="BR125" s="2">
        <v>22174</v>
      </c>
      <c r="BS125" s="2">
        <v>22290</v>
      </c>
      <c r="BT125" s="2">
        <v>22414</v>
      </c>
      <c r="BU125" s="2">
        <v>22531</v>
      </c>
      <c r="BV125" s="2">
        <v>22643</v>
      </c>
      <c r="BW125" s="2">
        <v>22731</v>
      </c>
      <c r="BX125" s="2">
        <v>22816</v>
      </c>
      <c r="BY125" s="2">
        <v>22880</v>
      </c>
      <c r="BZ125" s="2">
        <v>22928</v>
      </c>
      <c r="CA125" s="2">
        <v>22953</v>
      </c>
      <c r="CB125" s="2">
        <v>22979</v>
      </c>
      <c r="CC125" s="2">
        <v>22993</v>
      </c>
      <c r="CD125" s="2">
        <v>22992</v>
      </c>
    </row>
    <row r="126" spans="1:83" x14ac:dyDescent="0.25">
      <c r="A126" s="2" t="str">
        <f>"5 jaar"</f>
        <v>5 jaar</v>
      </c>
      <c r="B126" s="2">
        <v>20333</v>
      </c>
      <c r="C126" s="2">
        <v>21205</v>
      </c>
      <c r="D126" s="2">
        <v>21233</v>
      </c>
      <c r="E126" s="2">
        <v>22122</v>
      </c>
      <c r="F126" s="2">
        <v>22268</v>
      </c>
      <c r="G126" s="2">
        <v>22212</v>
      </c>
      <c r="H126" s="2">
        <v>22495</v>
      </c>
      <c r="I126" s="2">
        <v>21987</v>
      </c>
      <c r="J126" s="2">
        <v>20998</v>
      </c>
      <c r="K126" s="2">
        <v>20186</v>
      </c>
      <c r="L126" s="2">
        <v>19995</v>
      </c>
      <c r="M126" s="2">
        <v>20604</v>
      </c>
      <c r="N126" s="2">
        <v>20354</v>
      </c>
      <c r="O126" s="2">
        <v>20340</v>
      </c>
      <c r="P126" s="2">
        <v>20444</v>
      </c>
      <c r="Q126" s="2">
        <v>21174</v>
      </c>
      <c r="R126" s="2">
        <v>20920</v>
      </c>
      <c r="S126" s="2">
        <v>20461</v>
      </c>
      <c r="T126" s="2">
        <v>20398</v>
      </c>
      <c r="U126" s="2">
        <v>20761</v>
      </c>
      <c r="V126" s="2">
        <v>21065</v>
      </c>
      <c r="W126" s="2">
        <v>21427</v>
      </c>
      <c r="X126" s="2">
        <v>21574</v>
      </c>
      <c r="Y126" s="2">
        <v>21893</v>
      </c>
      <c r="Z126" s="2">
        <v>21692</v>
      </c>
      <c r="AA126" s="2">
        <v>21818</v>
      </c>
      <c r="AB126" s="2">
        <v>21559</v>
      </c>
      <c r="AC126" s="2">
        <v>21304</v>
      </c>
      <c r="AD126" s="2">
        <v>21110</v>
      </c>
      <c r="AE126" s="2">
        <v>21055</v>
      </c>
      <c r="AF126" s="2">
        <v>20408</v>
      </c>
      <c r="AG126" s="2">
        <v>20130</v>
      </c>
      <c r="AH126" s="2">
        <v>19899</v>
      </c>
      <c r="AI126" s="2">
        <v>20081</v>
      </c>
      <c r="AJ126" s="2">
        <v>20269</v>
      </c>
      <c r="AK126" s="2">
        <v>20441</v>
      </c>
      <c r="AL126" s="2">
        <v>20595</v>
      </c>
      <c r="AM126" s="2">
        <v>20742</v>
      </c>
      <c r="AN126" s="2">
        <v>20873</v>
      </c>
      <c r="AO126" s="2">
        <v>21016</v>
      </c>
      <c r="AP126" s="2">
        <v>21199</v>
      </c>
      <c r="AQ126" s="2">
        <v>21376</v>
      </c>
      <c r="AR126" s="2">
        <v>21599</v>
      </c>
      <c r="AS126" s="2">
        <v>21846</v>
      </c>
      <c r="AT126" s="2">
        <v>22108</v>
      </c>
      <c r="AU126" s="2">
        <v>22409</v>
      </c>
      <c r="AV126" s="2">
        <v>22409</v>
      </c>
      <c r="AW126" s="2">
        <v>22401</v>
      </c>
      <c r="AX126" s="2">
        <v>22399</v>
      </c>
      <c r="AY126" s="2">
        <v>22394</v>
      </c>
      <c r="AZ126" s="2">
        <v>22366</v>
      </c>
      <c r="BA126" s="2">
        <v>22343</v>
      </c>
      <c r="BB126" s="2">
        <v>22333</v>
      </c>
      <c r="BC126" s="2">
        <v>22297</v>
      </c>
      <c r="BD126" s="2">
        <v>22229</v>
      </c>
      <c r="BE126" s="2">
        <v>22164</v>
      </c>
      <c r="BF126" s="2">
        <v>22079</v>
      </c>
      <c r="BG126" s="2">
        <v>21996</v>
      </c>
      <c r="BH126" s="2">
        <v>21923</v>
      </c>
      <c r="BI126" s="2">
        <v>21850</v>
      </c>
      <c r="BJ126" s="2">
        <v>21820</v>
      </c>
      <c r="BK126" s="2">
        <v>21785</v>
      </c>
      <c r="BL126" s="2">
        <v>21788</v>
      </c>
      <c r="BM126" s="2">
        <v>21815</v>
      </c>
      <c r="BN126" s="2">
        <v>21867</v>
      </c>
      <c r="BO126" s="2">
        <v>21931</v>
      </c>
      <c r="BP126" s="2">
        <v>22016</v>
      </c>
      <c r="BQ126" s="2">
        <v>22106</v>
      </c>
      <c r="BR126" s="2">
        <v>22208</v>
      </c>
      <c r="BS126" s="2">
        <v>22331</v>
      </c>
      <c r="BT126" s="2">
        <v>22443</v>
      </c>
      <c r="BU126" s="2">
        <v>22567</v>
      </c>
      <c r="BV126" s="2">
        <v>22683</v>
      </c>
      <c r="BW126" s="2">
        <v>22797</v>
      </c>
      <c r="BX126" s="2">
        <v>22884</v>
      </c>
      <c r="BY126" s="2">
        <v>22971</v>
      </c>
      <c r="BZ126" s="2">
        <v>23039</v>
      </c>
      <c r="CA126" s="2">
        <v>23087</v>
      </c>
      <c r="CB126" s="2">
        <v>23114</v>
      </c>
      <c r="CC126" s="2">
        <v>23138</v>
      </c>
      <c r="CD126" s="2">
        <v>23154</v>
      </c>
    </row>
    <row r="127" spans="1:83" x14ac:dyDescent="0.25">
      <c r="A127" s="2" t="str">
        <f>"6 jaar"</f>
        <v>6 jaar</v>
      </c>
      <c r="B127" s="2">
        <v>20078</v>
      </c>
      <c r="C127" s="2">
        <v>20487</v>
      </c>
      <c r="D127" s="2">
        <v>21372</v>
      </c>
      <c r="E127" s="2">
        <v>21367</v>
      </c>
      <c r="F127" s="2">
        <v>22245</v>
      </c>
      <c r="G127" s="2">
        <v>22317</v>
      </c>
      <c r="H127" s="2">
        <v>22265</v>
      </c>
      <c r="I127" s="2">
        <v>22597</v>
      </c>
      <c r="J127" s="2">
        <v>22103</v>
      </c>
      <c r="K127" s="2">
        <v>21071</v>
      </c>
      <c r="L127" s="2">
        <v>20273</v>
      </c>
      <c r="M127" s="2">
        <v>20104</v>
      </c>
      <c r="N127" s="2">
        <v>20687</v>
      </c>
      <c r="O127" s="2">
        <v>20481</v>
      </c>
      <c r="P127" s="2">
        <v>20517</v>
      </c>
      <c r="Q127" s="2">
        <v>20648</v>
      </c>
      <c r="R127" s="2">
        <v>21318</v>
      </c>
      <c r="S127" s="2">
        <v>21077</v>
      </c>
      <c r="T127" s="2">
        <v>20591</v>
      </c>
      <c r="U127" s="2">
        <v>20627</v>
      </c>
      <c r="V127" s="2">
        <v>20999</v>
      </c>
      <c r="W127" s="2">
        <v>21220</v>
      </c>
      <c r="X127" s="2">
        <v>21604</v>
      </c>
      <c r="Y127" s="2">
        <v>21707</v>
      </c>
      <c r="Z127" s="2">
        <v>22045</v>
      </c>
      <c r="AA127" s="2">
        <v>21843</v>
      </c>
      <c r="AB127" s="2">
        <v>22011</v>
      </c>
      <c r="AC127" s="2">
        <v>21691</v>
      </c>
      <c r="AD127" s="2">
        <v>21487</v>
      </c>
      <c r="AE127" s="2">
        <v>21280</v>
      </c>
      <c r="AF127" s="2">
        <v>21225</v>
      </c>
      <c r="AG127" s="2">
        <v>20570</v>
      </c>
      <c r="AH127" s="2">
        <v>20288</v>
      </c>
      <c r="AI127" s="2">
        <v>20052</v>
      </c>
      <c r="AJ127" s="2">
        <v>20232</v>
      </c>
      <c r="AK127" s="2">
        <v>20414</v>
      </c>
      <c r="AL127" s="2">
        <v>20581</v>
      </c>
      <c r="AM127" s="2">
        <v>20736</v>
      </c>
      <c r="AN127" s="2">
        <v>20882</v>
      </c>
      <c r="AO127" s="2">
        <v>21016</v>
      </c>
      <c r="AP127" s="2">
        <v>21154</v>
      </c>
      <c r="AQ127" s="2">
        <v>21339</v>
      </c>
      <c r="AR127" s="2">
        <v>21520</v>
      </c>
      <c r="AS127" s="2">
        <v>21745</v>
      </c>
      <c r="AT127" s="2">
        <v>21996</v>
      </c>
      <c r="AU127" s="2">
        <v>22260</v>
      </c>
      <c r="AV127" s="2">
        <v>22560</v>
      </c>
      <c r="AW127" s="2">
        <v>22563</v>
      </c>
      <c r="AX127" s="2">
        <v>22558</v>
      </c>
      <c r="AY127" s="2">
        <v>22553</v>
      </c>
      <c r="AZ127" s="2">
        <v>22553</v>
      </c>
      <c r="BA127" s="2">
        <v>22524</v>
      </c>
      <c r="BB127" s="2">
        <v>22498</v>
      </c>
      <c r="BC127" s="2">
        <v>22489</v>
      </c>
      <c r="BD127" s="2">
        <v>22448</v>
      </c>
      <c r="BE127" s="2">
        <v>22383</v>
      </c>
      <c r="BF127" s="2">
        <v>22322</v>
      </c>
      <c r="BG127" s="2">
        <v>22234</v>
      </c>
      <c r="BH127" s="2">
        <v>22151</v>
      </c>
      <c r="BI127" s="2">
        <v>22073</v>
      </c>
      <c r="BJ127" s="2">
        <v>22008</v>
      </c>
      <c r="BK127" s="2">
        <v>21977</v>
      </c>
      <c r="BL127" s="2">
        <v>21941</v>
      </c>
      <c r="BM127" s="2">
        <v>21944</v>
      </c>
      <c r="BN127" s="2">
        <v>21972</v>
      </c>
      <c r="BO127" s="2">
        <v>22024</v>
      </c>
      <c r="BP127" s="2">
        <v>22087</v>
      </c>
      <c r="BQ127" s="2">
        <v>22176</v>
      </c>
      <c r="BR127" s="2">
        <v>22265</v>
      </c>
      <c r="BS127" s="2">
        <v>22364</v>
      </c>
      <c r="BT127" s="2">
        <v>22491</v>
      </c>
      <c r="BU127" s="2">
        <v>22603</v>
      </c>
      <c r="BV127" s="2">
        <v>22729</v>
      </c>
      <c r="BW127" s="2">
        <v>22844</v>
      </c>
      <c r="BX127" s="2">
        <v>22958</v>
      </c>
      <c r="BY127" s="2">
        <v>23047</v>
      </c>
      <c r="BZ127" s="2">
        <v>23135</v>
      </c>
      <c r="CA127" s="2">
        <v>23203</v>
      </c>
      <c r="CB127" s="2">
        <v>23250</v>
      </c>
      <c r="CC127" s="2">
        <v>23275</v>
      </c>
      <c r="CD127" s="2">
        <v>23299</v>
      </c>
    </row>
    <row r="128" spans="1:83" x14ac:dyDescent="0.25">
      <c r="A128" s="2" t="str">
        <f>"7 jaar"</f>
        <v>7 jaar</v>
      </c>
      <c r="B128" s="2">
        <v>20135</v>
      </c>
      <c r="C128" s="2">
        <v>20218</v>
      </c>
      <c r="D128" s="2">
        <v>20588</v>
      </c>
      <c r="E128" s="2">
        <v>21471</v>
      </c>
      <c r="F128" s="2">
        <v>21462</v>
      </c>
      <c r="G128" s="2">
        <v>22243</v>
      </c>
      <c r="H128" s="2">
        <v>22365</v>
      </c>
      <c r="I128" s="2">
        <v>22358</v>
      </c>
      <c r="J128" s="2">
        <v>22684</v>
      </c>
      <c r="K128" s="2">
        <v>22198</v>
      </c>
      <c r="L128" s="2">
        <v>21126</v>
      </c>
      <c r="M128" s="2">
        <v>20372</v>
      </c>
      <c r="N128" s="2">
        <v>20192</v>
      </c>
      <c r="O128" s="2">
        <v>20775</v>
      </c>
      <c r="P128" s="2">
        <v>20584</v>
      </c>
      <c r="Q128" s="2">
        <v>20659</v>
      </c>
      <c r="R128" s="2">
        <v>20816</v>
      </c>
      <c r="S128" s="2">
        <v>21475</v>
      </c>
      <c r="T128" s="2">
        <v>21191</v>
      </c>
      <c r="U128" s="2">
        <v>20746</v>
      </c>
      <c r="V128" s="2">
        <v>20815</v>
      </c>
      <c r="W128" s="2">
        <v>21185</v>
      </c>
      <c r="X128" s="2">
        <v>21330</v>
      </c>
      <c r="Y128" s="2">
        <v>21723</v>
      </c>
      <c r="Z128" s="2">
        <v>21859</v>
      </c>
      <c r="AA128" s="2">
        <v>22182</v>
      </c>
      <c r="AB128" s="2">
        <v>21998</v>
      </c>
      <c r="AC128" s="2">
        <v>22143</v>
      </c>
      <c r="AD128" s="2">
        <v>21832</v>
      </c>
      <c r="AE128" s="2">
        <v>21635</v>
      </c>
      <c r="AF128" s="2">
        <v>21416</v>
      </c>
      <c r="AG128" s="2">
        <v>21356</v>
      </c>
      <c r="AH128" s="2">
        <v>20696</v>
      </c>
      <c r="AI128" s="2">
        <v>20403</v>
      </c>
      <c r="AJ128" s="2">
        <v>20161</v>
      </c>
      <c r="AK128" s="2">
        <v>20340</v>
      </c>
      <c r="AL128" s="2">
        <v>20519</v>
      </c>
      <c r="AM128" s="2">
        <v>20687</v>
      </c>
      <c r="AN128" s="2">
        <v>20842</v>
      </c>
      <c r="AO128" s="2">
        <v>20992</v>
      </c>
      <c r="AP128" s="2">
        <v>21123</v>
      </c>
      <c r="AQ128" s="2">
        <v>21261</v>
      </c>
      <c r="AR128" s="2">
        <v>21452</v>
      </c>
      <c r="AS128" s="2">
        <v>21637</v>
      </c>
      <c r="AT128" s="2">
        <v>21866</v>
      </c>
      <c r="AU128" s="2">
        <v>22119</v>
      </c>
      <c r="AV128" s="2">
        <v>22388</v>
      </c>
      <c r="AW128" s="2">
        <v>22686</v>
      </c>
      <c r="AX128" s="2">
        <v>22687</v>
      </c>
      <c r="AY128" s="2">
        <v>22680</v>
      </c>
      <c r="AZ128" s="2">
        <v>22678</v>
      </c>
      <c r="BA128" s="2">
        <v>22679</v>
      </c>
      <c r="BB128" s="2">
        <v>22650</v>
      </c>
      <c r="BC128" s="2">
        <v>22623</v>
      </c>
      <c r="BD128" s="2">
        <v>22614</v>
      </c>
      <c r="BE128" s="2">
        <v>22577</v>
      </c>
      <c r="BF128" s="2">
        <v>22509</v>
      </c>
      <c r="BG128" s="2">
        <v>22446</v>
      </c>
      <c r="BH128" s="2">
        <v>22360</v>
      </c>
      <c r="BI128" s="2">
        <v>22278</v>
      </c>
      <c r="BJ128" s="2">
        <v>22200</v>
      </c>
      <c r="BK128" s="2">
        <v>22133</v>
      </c>
      <c r="BL128" s="2">
        <v>22102</v>
      </c>
      <c r="BM128" s="2">
        <v>22065</v>
      </c>
      <c r="BN128" s="2">
        <v>22068</v>
      </c>
      <c r="BO128" s="2">
        <v>22098</v>
      </c>
      <c r="BP128" s="2">
        <v>22150</v>
      </c>
      <c r="BQ128" s="2">
        <v>22213</v>
      </c>
      <c r="BR128" s="2">
        <v>22302</v>
      </c>
      <c r="BS128" s="2">
        <v>22393</v>
      </c>
      <c r="BT128" s="2">
        <v>22493</v>
      </c>
      <c r="BU128" s="2">
        <v>22618</v>
      </c>
      <c r="BV128" s="2">
        <v>22731</v>
      </c>
      <c r="BW128" s="2">
        <v>22854</v>
      </c>
      <c r="BX128" s="2">
        <v>22969</v>
      </c>
      <c r="BY128" s="2">
        <v>23088</v>
      </c>
      <c r="BZ128" s="2">
        <v>23174</v>
      </c>
      <c r="CA128" s="2">
        <v>23263</v>
      </c>
      <c r="CB128" s="2">
        <v>23330</v>
      </c>
      <c r="CC128" s="2">
        <v>23380</v>
      </c>
      <c r="CD128" s="2">
        <v>23407</v>
      </c>
    </row>
    <row r="129" spans="1:82" x14ac:dyDescent="0.25">
      <c r="A129" s="2" t="str">
        <f>"8 jaar"</f>
        <v>8 jaar</v>
      </c>
      <c r="B129" s="2">
        <v>20416</v>
      </c>
      <c r="C129" s="2">
        <v>20242</v>
      </c>
      <c r="D129" s="2">
        <v>20308</v>
      </c>
      <c r="E129" s="2">
        <v>20644</v>
      </c>
      <c r="F129" s="2">
        <v>21551</v>
      </c>
      <c r="G129" s="2">
        <v>21487</v>
      </c>
      <c r="H129" s="2">
        <v>22328</v>
      </c>
      <c r="I129" s="2">
        <v>22419</v>
      </c>
      <c r="J129" s="2">
        <v>22419</v>
      </c>
      <c r="K129" s="2">
        <v>22732</v>
      </c>
      <c r="L129" s="2">
        <v>22254</v>
      </c>
      <c r="M129" s="2">
        <v>21227</v>
      </c>
      <c r="N129" s="2">
        <v>20458</v>
      </c>
      <c r="O129" s="2">
        <v>20303</v>
      </c>
      <c r="P129" s="2">
        <v>20908</v>
      </c>
      <c r="Q129" s="2">
        <v>20733</v>
      </c>
      <c r="R129" s="2">
        <v>20811</v>
      </c>
      <c r="S129" s="2">
        <v>20933</v>
      </c>
      <c r="T129" s="2">
        <v>21623</v>
      </c>
      <c r="U129" s="2">
        <v>21389</v>
      </c>
      <c r="V129" s="2">
        <v>20934</v>
      </c>
      <c r="W129" s="2">
        <v>20935</v>
      </c>
      <c r="X129" s="2">
        <v>21308</v>
      </c>
      <c r="Y129" s="2">
        <v>21430</v>
      </c>
      <c r="Z129" s="2">
        <v>21864</v>
      </c>
      <c r="AA129" s="2">
        <v>21977</v>
      </c>
      <c r="AB129" s="2">
        <v>22284</v>
      </c>
      <c r="AC129" s="2">
        <v>22127</v>
      </c>
      <c r="AD129" s="2">
        <v>22266</v>
      </c>
      <c r="AE129" s="2">
        <v>21941</v>
      </c>
      <c r="AF129" s="2">
        <v>21746</v>
      </c>
      <c r="AG129" s="2">
        <v>21524</v>
      </c>
      <c r="AH129" s="2">
        <v>21461</v>
      </c>
      <c r="AI129" s="2">
        <v>20794</v>
      </c>
      <c r="AJ129" s="2">
        <v>20496</v>
      </c>
      <c r="AK129" s="2">
        <v>20246</v>
      </c>
      <c r="AL129" s="2">
        <v>20428</v>
      </c>
      <c r="AM129" s="2">
        <v>20604</v>
      </c>
      <c r="AN129" s="2">
        <v>20769</v>
      </c>
      <c r="AO129" s="2">
        <v>20929</v>
      </c>
      <c r="AP129" s="2">
        <v>21082</v>
      </c>
      <c r="AQ129" s="2">
        <v>21215</v>
      </c>
      <c r="AR129" s="2">
        <v>21359</v>
      </c>
      <c r="AS129" s="2">
        <v>21553</v>
      </c>
      <c r="AT129" s="2">
        <v>21736</v>
      </c>
      <c r="AU129" s="2">
        <v>21967</v>
      </c>
      <c r="AV129" s="2">
        <v>22221</v>
      </c>
      <c r="AW129" s="2">
        <v>22490</v>
      </c>
      <c r="AX129" s="2">
        <v>22792</v>
      </c>
      <c r="AY129" s="2">
        <v>22791</v>
      </c>
      <c r="AZ129" s="2">
        <v>22786</v>
      </c>
      <c r="BA129" s="2">
        <v>22784</v>
      </c>
      <c r="BB129" s="2">
        <v>22786</v>
      </c>
      <c r="BC129" s="2">
        <v>22761</v>
      </c>
      <c r="BD129" s="2">
        <v>22729</v>
      </c>
      <c r="BE129" s="2">
        <v>22720</v>
      </c>
      <c r="BF129" s="2">
        <v>22685</v>
      </c>
      <c r="BG129" s="2">
        <v>22616</v>
      </c>
      <c r="BH129" s="2">
        <v>22552</v>
      </c>
      <c r="BI129" s="2">
        <v>22468</v>
      </c>
      <c r="BJ129" s="2">
        <v>22386</v>
      </c>
      <c r="BK129" s="2">
        <v>22308</v>
      </c>
      <c r="BL129" s="2">
        <v>22240</v>
      </c>
      <c r="BM129" s="2">
        <v>22211</v>
      </c>
      <c r="BN129" s="2">
        <v>22175</v>
      </c>
      <c r="BO129" s="2">
        <v>22176</v>
      </c>
      <c r="BP129" s="2">
        <v>22206</v>
      </c>
      <c r="BQ129" s="2">
        <v>22255</v>
      </c>
      <c r="BR129" s="2">
        <v>22318</v>
      </c>
      <c r="BS129" s="2">
        <v>22407</v>
      </c>
      <c r="BT129" s="2">
        <v>22495</v>
      </c>
      <c r="BU129" s="2">
        <v>22596</v>
      </c>
      <c r="BV129" s="2">
        <v>22720</v>
      </c>
      <c r="BW129" s="2">
        <v>22835</v>
      </c>
      <c r="BX129" s="2">
        <v>22959</v>
      </c>
      <c r="BY129" s="2">
        <v>23076</v>
      </c>
      <c r="BZ129" s="2">
        <v>23194</v>
      </c>
      <c r="CA129" s="2">
        <v>23283</v>
      </c>
      <c r="CB129" s="2">
        <v>23373</v>
      </c>
      <c r="CC129" s="2">
        <v>23444</v>
      </c>
      <c r="CD129" s="2">
        <v>23493</v>
      </c>
    </row>
    <row r="130" spans="1:82" x14ac:dyDescent="0.25">
      <c r="A130" s="2" t="str">
        <f>"9 jaar"</f>
        <v>9 jaar</v>
      </c>
      <c r="B130" s="2">
        <v>20686</v>
      </c>
      <c r="C130" s="2">
        <v>20544</v>
      </c>
      <c r="D130" s="2">
        <v>20351</v>
      </c>
      <c r="E130" s="2">
        <v>20388</v>
      </c>
      <c r="F130" s="2">
        <v>20729</v>
      </c>
      <c r="G130" s="2">
        <v>21544</v>
      </c>
      <c r="H130" s="2">
        <v>21542</v>
      </c>
      <c r="I130" s="2">
        <v>22376</v>
      </c>
      <c r="J130" s="2">
        <v>22519</v>
      </c>
      <c r="K130" s="2">
        <v>22479</v>
      </c>
      <c r="L130" s="2">
        <v>22823</v>
      </c>
      <c r="M130" s="2">
        <v>22345</v>
      </c>
      <c r="N130" s="2">
        <v>21316</v>
      </c>
      <c r="O130" s="2">
        <v>20591</v>
      </c>
      <c r="P130" s="2">
        <v>20408</v>
      </c>
      <c r="Q130" s="2">
        <v>21069</v>
      </c>
      <c r="R130" s="2">
        <v>20888</v>
      </c>
      <c r="S130" s="2">
        <v>20965</v>
      </c>
      <c r="T130" s="2">
        <v>21074</v>
      </c>
      <c r="U130" s="2">
        <v>21718</v>
      </c>
      <c r="V130" s="2">
        <v>21548</v>
      </c>
      <c r="W130" s="2">
        <v>21070</v>
      </c>
      <c r="X130" s="2">
        <v>21035</v>
      </c>
      <c r="Y130" s="2">
        <v>21394</v>
      </c>
      <c r="Z130" s="2">
        <v>21562</v>
      </c>
      <c r="AA130" s="2">
        <v>21952</v>
      </c>
      <c r="AB130" s="2">
        <v>22155</v>
      </c>
      <c r="AC130" s="2">
        <v>22411</v>
      </c>
      <c r="AD130" s="2">
        <v>22250</v>
      </c>
      <c r="AE130" s="2">
        <v>22387</v>
      </c>
      <c r="AF130" s="2">
        <v>22059</v>
      </c>
      <c r="AG130" s="2">
        <v>21858</v>
      </c>
      <c r="AH130" s="2">
        <v>21627</v>
      </c>
      <c r="AI130" s="2">
        <v>21551</v>
      </c>
      <c r="AJ130" s="2">
        <v>20882</v>
      </c>
      <c r="AK130" s="2">
        <v>20579</v>
      </c>
      <c r="AL130" s="2">
        <v>20322</v>
      </c>
      <c r="AM130" s="2">
        <v>20509</v>
      </c>
      <c r="AN130" s="2">
        <v>20688</v>
      </c>
      <c r="AO130" s="2">
        <v>20854</v>
      </c>
      <c r="AP130" s="2">
        <v>21016</v>
      </c>
      <c r="AQ130" s="2">
        <v>21170</v>
      </c>
      <c r="AR130" s="2">
        <v>21304</v>
      </c>
      <c r="AS130" s="2">
        <v>21455</v>
      </c>
      <c r="AT130" s="2">
        <v>21649</v>
      </c>
      <c r="AU130" s="2">
        <v>21835</v>
      </c>
      <c r="AV130" s="2">
        <v>22064</v>
      </c>
      <c r="AW130" s="2">
        <v>22317</v>
      </c>
      <c r="AX130" s="2">
        <v>22585</v>
      </c>
      <c r="AY130" s="2">
        <v>22887</v>
      </c>
      <c r="AZ130" s="2">
        <v>22888</v>
      </c>
      <c r="BA130" s="2">
        <v>22880</v>
      </c>
      <c r="BB130" s="2">
        <v>22881</v>
      </c>
      <c r="BC130" s="2">
        <v>22883</v>
      </c>
      <c r="BD130" s="2">
        <v>22861</v>
      </c>
      <c r="BE130" s="2">
        <v>22829</v>
      </c>
      <c r="BF130" s="2">
        <v>22817</v>
      </c>
      <c r="BG130" s="2">
        <v>22786</v>
      </c>
      <c r="BH130" s="2">
        <v>22716</v>
      </c>
      <c r="BI130" s="2">
        <v>22651</v>
      </c>
      <c r="BJ130" s="2">
        <v>22568</v>
      </c>
      <c r="BK130" s="2">
        <v>22486</v>
      </c>
      <c r="BL130" s="2">
        <v>22409</v>
      </c>
      <c r="BM130" s="2">
        <v>22342</v>
      </c>
      <c r="BN130" s="2">
        <v>22309</v>
      </c>
      <c r="BO130" s="2">
        <v>22280</v>
      </c>
      <c r="BP130" s="2">
        <v>22275</v>
      </c>
      <c r="BQ130" s="2">
        <v>22308</v>
      </c>
      <c r="BR130" s="2">
        <v>22357</v>
      </c>
      <c r="BS130" s="2">
        <v>22422</v>
      </c>
      <c r="BT130" s="2">
        <v>22508</v>
      </c>
      <c r="BU130" s="2">
        <v>22595</v>
      </c>
      <c r="BV130" s="2">
        <v>22697</v>
      </c>
      <c r="BW130" s="2">
        <v>22823</v>
      </c>
      <c r="BX130" s="2">
        <v>22936</v>
      </c>
      <c r="BY130" s="2">
        <v>23061</v>
      </c>
      <c r="BZ130" s="2">
        <v>23178</v>
      </c>
      <c r="CA130" s="2">
        <v>23298</v>
      </c>
      <c r="CB130" s="2">
        <v>23387</v>
      </c>
      <c r="CC130" s="2">
        <v>23479</v>
      </c>
      <c r="CD130" s="2">
        <v>23549</v>
      </c>
    </row>
    <row r="131" spans="1:82" x14ac:dyDescent="0.25">
      <c r="A131" s="2" t="str">
        <f>"10 jaar"</f>
        <v>10 jaar</v>
      </c>
      <c r="B131" s="2">
        <v>20836</v>
      </c>
      <c r="C131" s="2">
        <v>20774</v>
      </c>
      <c r="D131" s="2">
        <v>20646</v>
      </c>
      <c r="E131" s="2">
        <v>20385</v>
      </c>
      <c r="F131" s="2">
        <v>20458</v>
      </c>
      <c r="G131" s="2">
        <v>20727</v>
      </c>
      <c r="H131" s="2">
        <v>21642</v>
      </c>
      <c r="I131" s="2">
        <v>21599</v>
      </c>
      <c r="J131" s="2">
        <v>22429</v>
      </c>
      <c r="K131" s="2">
        <v>22564</v>
      </c>
      <c r="L131" s="2">
        <v>22539</v>
      </c>
      <c r="M131" s="2">
        <v>22904</v>
      </c>
      <c r="N131" s="2">
        <v>22410</v>
      </c>
      <c r="O131" s="2">
        <v>21396</v>
      </c>
      <c r="P131" s="2">
        <v>20663</v>
      </c>
      <c r="Q131" s="2">
        <v>20566</v>
      </c>
      <c r="R131" s="2">
        <v>21173</v>
      </c>
      <c r="S131" s="2">
        <v>21070</v>
      </c>
      <c r="T131" s="2">
        <v>21062</v>
      </c>
      <c r="U131" s="2">
        <v>21179</v>
      </c>
      <c r="V131" s="2">
        <v>21898</v>
      </c>
      <c r="W131" s="2">
        <v>21682</v>
      </c>
      <c r="X131" s="2">
        <v>21182</v>
      </c>
      <c r="Y131" s="2">
        <v>21163</v>
      </c>
      <c r="Z131" s="2">
        <v>21509</v>
      </c>
      <c r="AA131" s="2">
        <v>21712</v>
      </c>
      <c r="AB131" s="2">
        <v>22081</v>
      </c>
      <c r="AC131" s="2">
        <v>22247</v>
      </c>
      <c r="AD131" s="2">
        <v>22562</v>
      </c>
      <c r="AE131" s="2">
        <v>22399</v>
      </c>
      <c r="AF131" s="2">
        <v>22535</v>
      </c>
      <c r="AG131" s="2">
        <v>22196</v>
      </c>
      <c r="AH131" s="2">
        <v>21997</v>
      </c>
      <c r="AI131" s="2">
        <v>21757</v>
      </c>
      <c r="AJ131" s="2">
        <v>21674</v>
      </c>
      <c r="AK131" s="2">
        <v>20999</v>
      </c>
      <c r="AL131" s="2">
        <v>20690</v>
      </c>
      <c r="AM131" s="2">
        <v>20433</v>
      </c>
      <c r="AN131" s="2">
        <v>20626</v>
      </c>
      <c r="AO131" s="2">
        <v>20804</v>
      </c>
      <c r="AP131" s="2">
        <v>20971</v>
      </c>
      <c r="AQ131" s="2">
        <v>21133</v>
      </c>
      <c r="AR131" s="2">
        <v>21289</v>
      </c>
      <c r="AS131" s="2">
        <v>21426</v>
      </c>
      <c r="AT131" s="2">
        <v>21582</v>
      </c>
      <c r="AU131" s="2">
        <v>21773</v>
      </c>
      <c r="AV131" s="2">
        <v>21966</v>
      </c>
      <c r="AW131" s="2">
        <v>22198</v>
      </c>
      <c r="AX131" s="2">
        <v>22444</v>
      </c>
      <c r="AY131" s="2">
        <v>22714</v>
      </c>
      <c r="AZ131" s="2">
        <v>23016</v>
      </c>
      <c r="BA131" s="2">
        <v>23017</v>
      </c>
      <c r="BB131" s="2">
        <v>23006</v>
      </c>
      <c r="BC131" s="2">
        <v>23010</v>
      </c>
      <c r="BD131" s="2">
        <v>23016</v>
      </c>
      <c r="BE131" s="2">
        <v>22993</v>
      </c>
      <c r="BF131" s="2">
        <v>22961</v>
      </c>
      <c r="BG131" s="2">
        <v>22949</v>
      </c>
      <c r="BH131" s="2">
        <v>22919</v>
      </c>
      <c r="BI131" s="2">
        <v>22846</v>
      </c>
      <c r="BJ131" s="2">
        <v>22783</v>
      </c>
      <c r="BK131" s="2">
        <v>22701</v>
      </c>
      <c r="BL131" s="2">
        <v>22618</v>
      </c>
      <c r="BM131" s="2">
        <v>22540</v>
      </c>
      <c r="BN131" s="2">
        <v>22473</v>
      </c>
      <c r="BO131" s="2">
        <v>22441</v>
      </c>
      <c r="BP131" s="2">
        <v>22412</v>
      </c>
      <c r="BQ131" s="2">
        <v>22406</v>
      </c>
      <c r="BR131" s="2">
        <v>22439</v>
      </c>
      <c r="BS131" s="2">
        <v>22487</v>
      </c>
      <c r="BT131" s="2">
        <v>22553</v>
      </c>
      <c r="BU131" s="2">
        <v>22640</v>
      </c>
      <c r="BV131" s="2">
        <v>22724</v>
      </c>
      <c r="BW131" s="2">
        <v>22828</v>
      </c>
      <c r="BX131" s="2">
        <v>22954</v>
      </c>
      <c r="BY131" s="2">
        <v>23067</v>
      </c>
      <c r="BZ131" s="2">
        <v>23191</v>
      </c>
      <c r="CA131" s="2">
        <v>23309</v>
      </c>
      <c r="CB131" s="2">
        <v>23428</v>
      </c>
      <c r="CC131" s="2">
        <v>23516</v>
      </c>
      <c r="CD131" s="2">
        <v>23604</v>
      </c>
    </row>
    <row r="132" spans="1:82" x14ac:dyDescent="0.25">
      <c r="A132" s="2" t="str">
        <f>"11 jaar"</f>
        <v>11 jaar</v>
      </c>
      <c r="B132" s="2">
        <v>20601</v>
      </c>
      <c r="C132" s="2">
        <v>20910</v>
      </c>
      <c r="D132" s="2">
        <v>20841</v>
      </c>
      <c r="E132" s="2">
        <v>20709</v>
      </c>
      <c r="F132" s="2">
        <v>20463</v>
      </c>
      <c r="G132" s="2">
        <v>20462</v>
      </c>
      <c r="H132" s="2">
        <v>20792</v>
      </c>
      <c r="I132" s="2">
        <v>21685</v>
      </c>
      <c r="J132" s="2">
        <v>21692</v>
      </c>
      <c r="K132" s="2">
        <v>22466</v>
      </c>
      <c r="L132" s="2">
        <v>22603</v>
      </c>
      <c r="M132" s="2">
        <v>22589</v>
      </c>
      <c r="N132" s="2">
        <v>22963</v>
      </c>
      <c r="O132" s="2">
        <v>22509</v>
      </c>
      <c r="P132" s="2">
        <v>21474</v>
      </c>
      <c r="Q132" s="2">
        <v>20839</v>
      </c>
      <c r="R132" s="2">
        <v>20703</v>
      </c>
      <c r="S132" s="2">
        <v>21324</v>
      </c>
      <c r="T132" s="2">
        <v>21197</v>
      </c>
      <c r="U132" s="2">
        <v>21210</v>
      </c>
      <c r="V132" s="2">
        <v>21379</v>
      </c>
      <c r="W132" s="2">
        <v>22054</v>
      </c>
      <c r="X132" s="2">
        <v>21752</v>
      </c>
      <c r="Y132" s="2">
        <v>21297</v>
      </c>
      <c r="Z132" s="2">
        <v>21284</v>
      </c>
      <c r="AA132" s="2">
        <v>21635</v>
      </c>
      <c r="AB132" s="2">
        <v>21843</v>
      </c>
      <c r="AC132" s="2">
        <v>22159</v>
      </c>
      <c r="AD132" s="2">
        <v>22372</v>
      </c>
      <c r="AE132" s="2">
        <v>22691</v>
      </c>
      <c r="AF132" s="2">
        <v>22517</v>
      </c>
      <c r="AG132" s="2">
        <v>22658</v>
      </c>
      <c r="AH132" s="2">
        <v>22305</v>
      </c>
      <c r="AI132" s="2">
        <v>22106</v>
      </c>
      <c r="AJ132" s="2">
        <v>21859</v>
      </c>
      <c r="AK132" s="2">
        <v>21764</v>
      </c>
      <c r="AL132" s="2">
        <v>21090</v>
      </c>
      <c r="AM132" s="2">
        <v>20784</v>
      </c>
      <c r="AN132" s="2">
        <v>20520</v>
      </c>
      <c r="AO132" s="2">
        <v>20720</v>
      </c>
      <c r="AP132" s="2">
        <v>20896</v>
      </c>
      <c r="AQ132" s="2">
        <v>21068</v>
      </c>
      <c r="AR132" s="2">
        <v>21230</v>
      </c>
      <c r="AS132" s="2">
        <v>21390</v>
      </c>
      <c r="AT132" s="2">
        <v>21526</v>
      </c>
      <c r="AU132" s="2">
        <v>21685</v>
      </c>
      <c r="AV132" s="2">
        <v>21877</v>
      </c>
      <c r="AW132" s="2">
        <v>22069</v>
      </c>
      <c r="AX132" s="2">
        <v>22301</v>
      </c>
      <c r="AY132" s="2">
        <v>22547</v>
      </c>
      <c r="AZ132" s="2">
        <v>22817</v>
      </c>
      <c r="BA132" s="2">
        <v>23121</v>
      </c>
      <c r="BB132" s="2">
        <v>23123</v>
      </c>
      <c r="BC132" s="2">
        <v>23110</v>
      </c>
      <c r="BD132" s="2">
        <v>23113</v>
      </c>
      <c r="BE132" s="2">
        <v>23120</v>
      </c>
      <c r="BF132" s="2">
        <v>23095</v>
      </c>
      <c r="BG132" s="2">
        <v>23064</v>
      </c>
      <c r="BH132" s="2">
        <v>23055</v>
      </c>
      <c r="BI132" s="2">
        <v>23023</v>
      </c>
      <c r="BJ132" s="2">
        <v>22954</v>
      </c>
      <c r="BK132" s="2">
        <v>22892</v>
      </c>
      <c r="BL132" s="2">
        <v>22809</v>
      </c>
      <c r="BM132" s="2">
        <v>22725</v>
      </c>
      <c r="BN132" s="2">
        <v>22646</v>
      </c>
      <c r="BO132" s="2">
        <v>22579</v>
      </c>
      <c r="BP132" s="2">
        <v>22544</v>
      </c>
      <c r="BQ132" s="2">
        <v>22517</v>
      </c>
      <c r="BR132" s="2">
        <v>22509</v>
      </c>
      <c r="BS132" s="2">
        <v>22543</v>
      </c>
      <c r="BT132" s="2">
        <v>22594</v>
      </c>
      <c r="BU132" s="2">
        <v>22661</v>
      </c>
      <c r="BV132" s="2">
        <v>22747</v>
      </c>
      <c r="BW132" s="2">
        <v>22828</v>
      </c>
      <c r="BX132" s="2">
        <v>22934</v>
      </c>
      <c r="BY132" s="2">
        <v>23063</v>
      </c>
      <c r="BZ132" s="2">
        <v>23171</v>
      </c>
      <c r="CA132" s="2">
        <v>23295</v>
      </c>
      <c r="CB132" s="2">
        <v>23415</v>
      </c>
      <c r="CC132" s="2">
        <v>23533</v>
      </c>
      <c r="CD132" s="2">
        <v>23623</v>
      </c>
    </row>
    <row r="133" spans="1:82" x14ac:dyDescent="0.25">
      <c r="A133" s="2" t="str">
        <f>"12 jaar"</f>
        <v>12 jaar</v>
      </c>
      <c r="B133" s="2">
        <v>20366</v>
      </c>
      <c r="C133" s="2">
        <v>20733</v>
      </c>
      <c r="D133" s="2">
        <v>20998</v>
      </c>
      <c r="E133" s="2">
        <v>20889</v>
      </c>
      <c r="F133" s="2">
        <v>20802</v>
      </c>
      <c r="G133" s="2">
        <v>20453</v>
      </c>
      <c r="H133" s="2">
        <v>20480</v>
      </c>
      <c r="I133" s="2">
        <v>20817</v>
      </c>
      <c r="J133" s="2">
        <v>21719</v>
      </c>
      <c r="K133" s="2">
        <v>21735</v>
      </c>
      <c r="L133" s="2">
        <v>22492</v>
      </c>
      <c r="M133" s="2">
        <v>22699</v>
      </c>
      <c r="N133" s="2">
        <v>22715</v>
      </c>
      <c r="O133" s="2">
        <v>23029</v>
      </c>
      <c r="P133" s="2">
        <v>22631</v>
      </c>
      <c r="Q133" s="2">
        <v>21615</v>
      </c>
      <c r="R133" s="2">
        <v>20974</v>
      </c>
      <c r="S133" s="2">
        <v>20849</v>
      </c>
      <c r="T133" s="2">
        <v>21450</v>
      </c>
      <c r="U133" s="2">
        <v>21322</v>
      </c>
      <c r="V133" s="2">
        <v>21386</v>
      </c>
      <c r="W133" s="2">
        <v>21518</v>
      </c>
      <c r="X133" s="2">
        <v>22166</v>
      </c>
      <c r="Y133" s="2">
        <v>21844</v>
      </c>
      <c r="Z133" s="2">
        <v>21409</v>
      </c>
      <c r="AA133" s="2">
        <v>21373</v>
      </c>
      <c r="AB133" s="2">
        <v>21740</v>
      </c>
      <c r="AC133" s="2">
        <v>21929</v>
      </c>
      <c r="AD133" s="2">
        <v>22255</v>
      </c>
      <c r="AE133" s="2">
        <v>22461</v>
      </c>
      <c r="AF133" s="2">
        <v>22782</v>
      </c>
      <c r="AG133" s="2">
        <v>22597</v>
      </c>
      <c r="AH133" s="2">
        <v>22741</v>
      </c>
      <c r="AI133" s="2">
        <v>22377</v>
      </c>
      <c r="AJ133" s="2">
        <v>22185</v>
      </c>
      <c r="AK133" s="2">
        <v>21923</v>
      </c>
      <c r="AL133" s="2">
        <v>21830</v>
      </c>
      <c r="AM133" s="2">
        <v>21151</v>
      </c>
      <c r="AN133" s="2">
        <v>20848</v>
      </c>
      <c r="AO133" s="2">
        <v>20581</v>
      </c>
      <c r="AP133" s="2">
        <v>20782</v>
      </c>
      <c r="AQ133" s="2">
        <v>20962</v>
      </c>
      <c r="AR133" s="2">
        <v>21132</v>
      </c>
      <c r="AS133" s="2">
        <v>21291</v>
      </c>
      <c r="AT133" s="2">
        <v>21464</v>
      </c>
      <c r="AU133" s="2">
        <v>21603</v>
      </c>
      <c r="AV133" s="2">
        <v>21757</v>
      </c>
      <c r="AW133" s="2">
        <v>21951</v>
      </c>
      <c r="AX133" s="2">
        <v>22146</v>
      </c>
      <c r="AY133" s="2">
        <v>22379</v>
      </c>
      <c r="AZ133" s="2">
        <v>22626</v>
      </c>
      <c r="BA133" s="2">
        <v>22898</v>
      </c>
      <c r="BB133" s="2">
        <v>23201</v>
      </c>
      <c r="BC133" s="2">
        <v>23203</v>
      </c>
      <c r="BD133" s="2">
        <v>23193</v>
      </c>
      <c r="BE133" s="2">
        <v>23195</v>
      </c>
      <c r="BF133" s="2">
        <v>23202</v>
      </c>
      <c r="BG133" s="2">
        <v>23172</v>
      </c>
      <c r="BH133" s="2">
        <v>23139</v>
      </c>
      <c r="BI133" s="2">
        <v>23133</v>
      </c>
      <c r="BJ133" s="2">
        <v>23100</v>
      </c>
      <c r="BK133" s="2">
        <v>23033</v>
      </c>
      <c r="BL133" s="2">
        <v>22972</v>
      </c>
      <c r="BM133" s="2">
        <v>22888</v>
      </c>
      <c r="BN133" s="2">
        <v>22805</v>
      </c>
      <c r="BO133" s="2">
        <v>22725</v>
      </c>
      <c r="BP133" s="2">
        <v>22657</v>
      </c>
      <c r="BQ133" s="2">
        <v>22623</v>
      </c>
      <c r="BR133" s="2">
        <v>22597</v>
      </c>
      <c r="BS133" s="2">
        <v>22590</v>
      </c>
      <c r="BT133" s="2">
        <v>22624</v>
      </c>
      <c r="BU133" s="2">
        <v>22675</v>
      </c>
      <c r="BV133" s="2">
        <v>22742</v>
      </c>
      <c r="BW133" s="2">
        <v>22829</v>
      </c>
      <c r="BX133" s="2">
        <v>22908</v>
      </c>
      <c r="BY133" s="2">
        <v>23016</v>
      </c>
      <c r="BZ133" s="2">
        <v>23146</v>
      </c>
      <c r="CA133" s="2">
        <v>23255</v>
      </c>
      <c r="CB133" s="2">
        <v>23379</v>
      </c>
      <c r="CC133" s="2">
        <v>23497</v>
      </c>
      <c r="CD133" s="2">
        <v>23614</v>
      </c>
    </row>
    <row r="134" spans="1:82" x14ac:dyDescent="0.25">
      <c r="A134" s="2" t="str">
        <f>"13 jaar"</f>
        <v>13 jaar</v>
      </c>
      <c r="B134" s="2">
        <v>20723</v>
      </c>
      <c r="C134" s="2">
        <v>20470</v>
      </c>
      <c r="D134" s="2">
        <v>20817</v>
      </c>
      <c r="E134" s="2">
        <v>21039</v>
      </c>
      <c r="F134" s="2">
        <v>20945</v>
      </c>
      <c r="G134" s="2">
        <v>20747</v>
      </c>
      <c r="H134" s="2">
        <v>20482</v>
      </c>
      <c r="I134" s="2">
        <v>20545</v>
      </c>
      <c r="J134" s="2">
        <v>20840</v>
      </c>
      <c r="K134" s="2">
        <v>21769</v>
      </c>
      <c r="L134" s="2">
        <v>21748</v>
      </c>
      <c r="M134" s="2">
        <v>22542</v>
      </c>
      <c r="N134" s="2">
        <v>22769</v>
      </c>
      <c r="O134" s="2">
        <v>22803</v>
      </c>
      <c r="P134" s="2">
        <v>23111</v>
      </c>
      <c r="Q134" s="2">
        <v>22739</v>
      </c>
      <c r="R134" s="2">
        <v>21730</v>
      </c>
      <c r="S134" s="2">
        <v>21094</v>
      </c>
      <c r="T134" s="2">
        <v>20950</v>
      </c>
      <c r="U134" s="2">
        <v>21562</v>
      </c>
      <c r="V134" s="2">
        <v>21491</v>
      </c>
      <c r="W134" s="2">
        <v>21504</v>
      </c>
      <c r="X134" s="2">
        <v>21609</v>
      </c>
      <c r="Y134" s="2">
        <v>22270</v>
      </c>
      <c r="Z134" s="2">
        <v>21962</v>
      </c>
      <c r="AA134" s="2">
        <v>21523</v>
      </c>
      <c r="AB134" s="2">
        <v>21468</v>
      </c>
      <c r="AC134" s="2">
        <v>21844</v>
      </c>
      <c r="AD134" s="2">
        <v>22026</v>
      </c>
      <c r="AE134" s="2">
        <v>22357</v>
      </c>
      <c r="AF134" s="2">
        <v>22542</v>
      </c>
      <c r="AG134" s="2">
        <v>22865</v>
      </c>
      <c r="AH134" s="2">
        <v>22668</v>
      </c>
      <c r="AI134" s="2">
        <v>22809</v>
      </c>
      <c r="AJ134" s="2">
        <v>22443</v>
      </c>
      <c r="AK134" s="2">
        <v>22247</v>
      </c>
      <c r="AL134" s="2">
        <v>21977</v>
      </c>
      <c r="AM134" s="2">
        <v>21890</v>
      </c>
      <c r="AN134" s="2">
        <v>21206</v>
      </c>
      <c r="AO134" s="2">
        <v>20909</v>
      </c>
      <c r="AP134" s="2">
        <v>20642</v>
      </c>
      <c r="AQ134" s="2">
        <v>20844</v>
      </c>
      <c r="AR134" s="2">
        <v>21025</v>
      </c>
      <c r="AS134" s="2">
        <v>21196</v>
      </c>
      <c r="AT134" s="2">
        <v>21353</v>
      </c>
      <c r="AU134" s="2">
        <v>21532</v>
      </c>
      <c r="AV134" s="2">
        <v>21672</v>
      </c>
      <c r="AW134" s="2">
        <v>21826</v>
      </c>
      <c r="AX134" s="2">
        <v>22023</v>
      </c>
      <c r="AY134" s="2">
        <v>22217</v>
      </c>
      <c r="AZ134" s="2">
        <v>22452</v>
      </c>
      <c r="BA134" s="2">
        <v>22701</v>
      </c>
      <c r="BB134" s="2">
        <v>22977</v>
      </c>
      <c r="BC134" s="2">
        <v>23277</v>
      </c>
      <c r="BD134" s="2">
        <v>23276</v>
      </c>
      <c r="BE134" s="2">
        <v>23268</v>
      </c>
      <c r="BF134" s="2">
        <v>23266</v>
      </c>
      <c r="BG134" s="2">
        <v>23277</v>
      </c>
      <c r="BH134" s="2">
        <v>23247</v>
      </c>
      <c r="BI134" s="2">
        <v>23219</v>
      </c>
      <c r="BJ134" s="2">
        <v>23213</v>
      </c>
      <c r="BK134" s="2">
        <v>23174</v>
      </c>
      <c r="BL134" s="2">
        <v>23111</v>
      </c>
      <c r="BM134" s="2">
        <v>23048</v>
      </c>
      <c r="BN134" s="2">
        <v>22961</v>
      </c>
      <c r="BO134" s="2">
        <v>22876</v>
      </c>
      <c r="BP134" s="2">
        <v>22797</v>
      </c>
      <c r="BQ134" s="2">
        <v>22729</v>
      </c>
      <c r="BR134" s="2">
        <v>22696</v>
      </c>
      <c r="BS134" s="2">
        <v>22668</v>
      </c>
      <c r="BT134" s="2">
        <v>22663</v>
      </c>
      <c r="BU134" s="2">
        <v>22694</v>
      </c>
      <c r="BV134" s="2">
        <v>22746</v>
      </c>
      <c r="BW134" s="2">
        <v>22815</v>
      </c>
      <c r="BX134" s="2">
        <v>22899</v>
      </c>
      <c r="BY134" s="2">
        <v>22977</v>
      </c>
      <c r="BZ134" s="2">
        <v>23085</v>
      </c>
      <c r="CA134" s="2">
        <v>23220</v>
      </c>
      <c r="CB134" s="2">
        <v>23333</v>
      </c>
      <c r="CC134" s="2">
        <v>23455</v>
      </c>
      <c r="CD134" s="2">
        <v>23573</v>
      </c>
    </row>
    <row r="135" spans="1:82" x14ac:dyDescent="0.25">
      <c r="A135" s="2" t="str">
        <f>"14 jaar"</f>
        <v>14 jaar</v>
      </c>
      <c r="B135" s="2">
        <v>20924</v>
      </c>
      <c r="C135" s="2">
        <v>20801</v>
      </c>
      <c r="D135" s="2">
        <v>20566</v>
      </c>
      <c r="E135" s="2">
        <v>20845</v>
      </c>
      <c r="F135" s="2">
        <v>21062</v>
      </c>
      <c r="G135" s="2">
        <v>20953</v>
      </c>
      <c r="H135" s="2">
        <v>20788</v>
      </c>
      <c r="I135" s="2">
        <v>20525</v>
      </c>
      <c r="J135" s="2">
        <v>20585</v>
      </c>
      <c r="K135" s="2">
        <v>20876</v>
      </c>
      <c r="L135" s="2">
        <v>21797</v>
      </c>
      <c r="M135" s="2">
        <v>21846</v>
      </c>
      <c r="N135" s="2">
        <v>22592</v>
      </c>
      <c r="O135" s="2">
        <v>22847</v>
      </c>
      <c r="P135" s="2">
        <v>22898</v>
      </c>
      <c r="Q135" s="2">
        <v>23222</v>
      </c>
      <c r="R135" s="2">
        <v>22851</v>
      </c>
      <c r="S135" s="2">
        <v>21854</v>
      </c>
      <c r="T135" s="2">
        <v>21172</v>
      </c>
      <c r="U135" s="2">
        <v>21096</v>
      </c>
      <c r="V135" s="2">
        <v>21717</v>
      </c>
      <c r="W135" s="2">
        <v>21598</v>
      </c>
      <c r="X135" s="2">
        <v>21612</v>
      </c>
      <c r="Y135" s="2">
        <v>21663</v>
      </c>
      <c r="Z135" s="2">
        <v>22322</v>
      </c>
      <c r="AA135" s="2">
        <v>22035</v>
      </c>
      <c r="AB135" s="2">
        <v>21607</v>
      </c>
      <c r="AC135" s="2">
        <v>21539</v>
      </c>
      <c r="AD135" s="2">
        <v>21933</v>
      </c>
      <c r="AE135" s="2">
        <v>22115</v>
      </c>
      <c r="AF135" s="2">
        <v>22442</v>
      </c>
      <c r="AG135" s="2">
        <v>22623</v>
      </c>
      <c r="AH135" s="2">
        <v>22938</v>
      </c>
      <c r="AI135" s="2">
        <v>22733</v>
      </c>
      <c r="AJ135" s="2">
        <v>22872</v>
      </c>
      <c r="AK135" s="2">
        <v>22501</v>
      </c>
      <c r="AL135" s="2">
        <v>22299</v>
      </c>
      <c r="AM135" s="2">
        <v>22033</v>
      </c>
      <c r="AN135" s="2">
        <v>21942</v>
      </c>
      <c r="AO135" s="2">
        <v>21256</v>
      </c>
      <c r="AP135" s="2">
        <v>20966</v>
      </c>
      <c r="AQ135" s="2">
        <v>20690</v>
      </c>
      <c r="AR135" s="2">
        <v>20896</v>
      </c>
      <c r="AS135" s="2">
        <v>21079</v>
      </c>
      <c r="AT135" s="2">
        <v>21249</v>
      </c>
      <c r="AU135" s="2">
        <v>21409</v>
      </c>
      <c r="AV135" s="2">
        <v>21587</v>
      </c>
      <c r="AW135" s="2">
        <v>21727</v>
      </c>
      <c r="AX135" s="2">
        <v>21884</v>
      </c>
      <c r="AY135" s="2">
        <v>22081</v>
      </c>
      <c r="AZ135" s="2">
        <v>22276</v>
      </c>
      <c r="BA135" s="2">
        <v>22505</v>
      </c>
      <c r="BB135" s="2">
        <v>22755</v>
      </c>
      <c r="BC135" s="2">
        <v>23030</v>
      </c>
      <c r="BD135" s="2">
        <v>23330</v>
      </c>
      <c r="BE135" s="2">
        <v>23328</v>
      </c>
      <c r="BF135" s="2">
        <v>23322</v>
      </c>
      <c r="BG135" s="2">
        <v>23321</v>
      </c>
      <c r="BH135" s="2">
        <v>23331</v>
      </c>
      <c r="BI135" s="2">
        <v>23300</v>
      </c>
      <c r="BJ135" s="2">
        <v>23276</v>
      </c>
      <c r="BK135" s="2">
        <v>23269</v>
      </c>
      <c r="BL135" s="2">
        <v>23229</v>
      </c>
      <c r="BM135" s="2">
        <v>23168</v>
      </c>
      <c r="BN135" s="2">
        <v>23104</v>
      </c>
      <c r="BO135" s="2">
        <v>23022</v>
      </c>
      <c r="BP135" s="2">
        <v>22934</v>
      </c>
      <c r="BQ135" s="2">
        <v>22857</v>
      </c>
      <c r="BR135" s="2">
        <v>22786</v>
      </c>
      <c r="BS135" s="2">
        <v>22754</v>
      </c>
      <c r="BT135" s="2">
        <v>22726</v>
      </c>
      <c r="BU135" s="2">
        <v>22725</v>
      </c>
      <c r="BV135" s="2">
        <v>22753</v>
      </c>
      <c r="BW135" s="2">
        <v>22809</v>
      </c>
      <c r="BX135" s="2">
        <v>22877</v>
      </c>
      <c r="BY135" s="2">
        <v>22963</v>
      </c>
      <c r="BZ135" s="2">
        <v>23040</v>
      </c>
      <c r="CA135" s="2">
        <v>23147</v>
      </c>
      <c r="CB135" s="2">
        <v>23283</v>
      </c>
      <c r="CC135" s="2">
        <v>23393</v>
      </c>
      <c r="CD135" s="2">
        <v>23513</v>
      </c>
    </row>
    <row r="136" spans="1:82" x14ac:dyDescent="0.25">
      <c r="A136" s="2" t="str">
        <f>"15 jaar"</f>
        <v>15 jaar</v>
      </c>
      <c r="B136" s="2">
        <v>21206</v>
      </c>
      <c r="C136" s="2">
        <v>20986</v>
      </c>
      <c r="D136" s="2">
        <v>20851</v>
      </c>
      <c r="E136" s="2">
        <v>20595</v>
      </c>
      <c r="F136" s="2">
        <v>20916</v>
      </c>
      <c r="G136" s="2">
        <v>21091</v>
      </c>
      <c r="H136" s="2">
        <v>20985</v>
      </c>
      <c r="I136" s="2">
        <v>20815</v>
      </c>
      <c r="J136" s="2">
        <v>20588</v>
      </c>
      <c r="K136" s="2">
        <v>20652</v>
      </c>
      <c r="L136" s="2">
        <v>20924</v>
      </c>
      <c r="M136" s="2">
        <v>21854</v>
      </c>
      <c r="N136" s="2">
        <v>21900</v>
      </c>
      <c r="O136" s="2">
        <v>22699</v>
      </c>
      <c r="P136" s="2">
        <v>22907</v>
      </c>
      <c r="Q136" s="2">
        <v>23031</v>
      </c>
      <c r="R136" s="2">
        <v>23382</v>
      </c>
      <c r="S136" s="2">
        <v>22942</v>
      </c>
      <c r="T136" s="2">
        <v>21967</v>
      </c>
      <c r="U136" s="2">
        <v>21305</v>
      </c>
      <c r="V136" s="2">
        <v>21241</v>
      </c>
      <c r="W136" s="2">
        <v>21806</v>
      </c>
      <c r="X136" s="2">
        <v>21685</v>
      </c>
      <c r="Y136" s="2">
        <v>21698</v>
      </c>
      <c r="Z136" s="2">
        <v>21739</v>
      </c>
      <c r="AA136" s="2">
        <v>22446</v>
      </c>
      <c r="AB136" s="2">
        <v>22184</v>
      </c>
      <c r="AC136" s="2">
        <v>21730</v>
      </c>
      <c r="AD136" s="2">
        <v>21680</v>
      </c>
      <c r="AE136" s="2">
        <v>22071</v>
      </c>
      <c r="AF136" s="2">
        <v>22254</v>
      </c>
      <c r="AG136" s="2">
        <v>22580</v>
      </c>
      <c r="AH136" s="2">
        <v>22749</v>
      </c>
      <c r="AI136" s="2">
        <v>23060</v>
      </c>
      <c r="AJ136" s="2">
        <v>22848</v>
      </c>
      <c r="AK136" s="2">
        <v>22990</v>
      </c>
      <c r="AL136" s="2">
        <v>22610</v>
      </c>
      <c r="AM136" s="2">
        <v>22406</v>
      </c>
      <c r="AN136" s="2">
        <v>22141</v>
      </c>
      <c r="AO136" s="2">
        <v>22049</v>
      </c>
      <c r="AP136" s="2">
        <v>21365</v>
      </c>
      <c r="AQ136" s="2">
        <v>21079</v>
      </c>
      <c r="AR136" s="2">
        <v>20802</v>
      </c>
      <c r="AS136" s="2">
        <v>21004</v>
      </c>
      <c r="AT136" s="2">
        <v>21189</v>
      </c>
      <c r="AU136" s="2">
        <v>21359</v>
      </c>
      <c r="AV136" s="2">
        <v>21518</v>
      </c>
      <c r="AW136" s="2">
        <v>21695</v>
      </c>
      <c r="AX136" s="2">
        <v>21837</v>
      </c>
      <c r="AY136" s="2">
        <v>21993</v>
      </c>
      <c r="AZ136" s="2">
        <v>22195</v>
      </c>
      <c r="BA136" s="2">
        <v>22388</v>
      </c>
      <c r="BB136" s="2">
        <v>22617</v>
      </c>
      <c r="BC136" s="2">
        <v>22862</v>
      </c>
      <c r="BD136" s="2">
        <v>23144</v>
      </c>
      <c r="BE136" s="2">
        <v>23450</v>
      </c>
      <c r="BF136" s="2">
        <v>23450</v>
      </c>
      <c r="BG136" s="2">
        <v>23444</v>
      </c>
      <c r="BH136" s="2">
        <v>23443</v>
      </c>
      <c r="BI136" s="2">
        <v>23456</v>
      </c>
      <c r="BJ136" s="2">
        <v>23427</v>
      </c>
      <c r="BK136" s="2">
        <v>23401</v>
      </c>
      <c r="BL136" s="2">
        <v>23396</v>
      </c>
      <c r="BM136" s="2">
        <v>23356</v>
      </c>
      <c r="BN136" s="2">
        <v>23296</v>
      </c>
      <c r="BO136" s="2">
        <v>23230</v>
      </c>
      <c r="BP136" s="2">
        <v>23148</v>
      </c>
      <c r="BQ136" s="2">
        <v>23056</v>
      </c>
      <c r="BR136" s="2">
        <v>22978</v>
      </c>
      <c r="BS136" s="2">
        <v>22907</v>
      </c>
      <c r="BT136" s="2">
        <v>22871</v>
      </c>
      <c r="BU136" s="2">
        <v>22847</v>
      </c>
      <c r="BV136" s="2">
        <v>22846</v>
      </c>
      <c r="BW136" s="2">
        <v>22872</v>
      </c>
      <c r="BX136" s="2">
        <v>22930</v>
      </c>
      <c r="BY136" s="2">
        <v>22998</v>
      </c>
      <c r="BZ136" s="2">
        <v>23083</v>
      </c>
      <c r="CA136" s="2">
        <v>23162</v>
      </c>
      <c r="CB136" s="2">
        <v>23268</v>
      </c>
      <c r="CC136" s="2">
        <v>23407</v>
      </c>
      <c r="CD136" s="2">
        <v>23519</v>
      </c>
    </row>
    <row r="137" spans="1:82" x14ac:dyDescent="0.25">
      <c r="A137" s="2" t="str">
        <f>"16 jaar"</f>
        <v>16 jaar</v>
      </c>
      <c r="B137" s="2">
        <v>22221</v>
      </c>
      <c r="C137" s="2">
        <v>21266</v>
      </c>
      <c r="D137" s="2">
        <v>21060</v>
      </c>
      <c r="E137" s="2">
        <v>20881</v>
      </c>
      <c r="F137" s="2">
        <v>20611</v>
      </c>
      <c r="G137" s="2">
        <v>20902</v>
      </c>
      <c r="H137" s="2">
        <v>21106</v>
      </c>
      <c r="I137" s="2">
        <v>21010</v>
      </c>
      <c r="J137" s="2">
        <v>20855</v>
      </c>
      <c r="K137" s="2">
        <v>20646</v>
      </c>
      <c r="L137" s="2">
        <v>20696</v>
      </c>
      <c r="M137" s="2">
        <v>20999</v>
      </c>
      <c r="N137" s="2">
        <v>21939</v>
      </c>
      <c r="O137" s="2">
        <v>21991</v>
      </c>
      <c r="P137" s="2">
        <v>22753</v>
      </c>
      <c r="Q137" s="2">
        <v>23014</v>
      </c>
      <c r="R137" s="2">
        <v>23141</v>
      </c>
      <c r="S137" s="2">
        <v>23511</v>
      </c>
      <c r="T137" s="2">
        <v>23020</v>
      </c>
      <c r="U137" s="2">
        <v>22079</v>
      </c>
      <c r="V137" s="2">
        <v>21417</v>
      </c>
      <c r="W137" s="2">
        <v>21383</v>
      </c>
      <c r="X137" s="2">
        <v>21883</v>
      </c>
      <c r="Y137" s="2">
        <v>21766</v>
      </c>
      <c r="Z137" s="2">
        <v>21790</v>
      </c>
      <c r="AA137" s="2">
        <v>21851</v>
      </c>
      <c r="AB137" s="2">
        <v>22606</v>
      </c>
      <c r="AC137" s="2">
        <v>22326</v>
      </c>
      <c r="AD137" s="2">
        <v>21860</v>
      </c>
      <c r="AE137" s="2">
        <v>21813</v>
      </c>
      <c r="AF137" s="2">
        <v>22206</v>
      </c>
      <c r="AG137" s="2">
        <v>22387</v>
      </c>
      <c r="AH137" s="2">
        <v>22706</v>
      </c>
      <c r="AI137" s="2">
        <v>22861</v>
      </c>
      <c r="AJ137" s="2">
        <v>23164</v>
      </c>
      <c r="AK137" s="2">
        <v>22957</v>
      </c>
      <c r="AL137" s="2">
        <v>23093</v>
      </c>
      <c r="AM137" s="2">
        <v>22711</v>
      </c>
      <c r="AN137" s="2">
        <v>22507</v>
      </c>
      <c r="AO137" s="2">
        <v>22238</v>
      </c>
      <c r="AP137" s="2">
        <v>22143</v>
      </c>
      <c r="AQ137" s="2">
        <v>21471</v>
      </c>
      <c r="AR137" s="2">
        <v>21186</v>
      </c>
      <c r="AS137" s="2">
        <v>20915</v>
      </c>
      <c r="AT137" s="2">
        <v>21114</v>
      </c>
      <c r="AU137" s="2">
        <v>21295</v>
      </c>
      <c r="AV137" s="2">
        <v>21467</v>
      </c>
      <c r="AW137" s="2">
        <v>21630</v>
      </c>
      <c r="AX137" s="2">
        <v>21803</v>
      </c>
      <c r="AY137" s="2">
        <v>21948</v>
      </c>
      <c r="AZ137" s="2">
        <v>22104</v>
      </c>
      <c r="BA137" s="2">
        <v>22311</v>
      </c>
      <c r="BB137" s="2">
        <v>22498</v>
      </c>
      <c r="BC137" s="2">
        <v>22723</v>
      </c>
      <c r="BD137" s="2">
        <v>22969</v>
      </c>
      <c r="BE137" s="2">
        <v>23252</v>
      </c>
      <c r="BF137" s="2">
        <v>23558</v>
      </c>
      <c r="BG137" s="2">
        <v>23555</v>
      </c>
      <c r="BH137" s="2">
        <v>23553</v>
      </c>
      <c r="BI137" s="2">
        <v>23551</v>
      </c>
      <c r="BJ137" s="2">
        <v>23564</v>
      </c>
      <c r="BK137" s="2">
        <v>23534</v>
      </c>
      <c r="BL137" s="2">
        <v>23510</v>
      </c>
      <c r="BM137" s="2">
        <v>23505</v>
      </c>
      <c r="BN137" s="2">
        <v>23464</v>
      </c>
      <c r="BO137" s="2">
        <v>23403</v>
      </c>
      <c r="BP137" s="2">
        <v>23338</v>
      </c>
      <c r="BQ137" s="2">
        <v>23257</v>
      </c>
      <c r="BR137" s="2">
        <v>23164</v>
      </c>
      <c r="BS137" s="2">
        <v>23089</v>
      </c>
      <c r="BT137" s="2">
        <v>23015</v>
      </c>
      <c r="BU137" s="2">
        <v>22979</v>
      </c>
      <c r="BV137" s="2">
        <v>22957</v>
      </c>
      <c r="BW137" s="2">
        <v>22953</v>
      </c>
      <c r="BX137" s="2">
        <v>22982</v>
      </c>
      <c r="BY137" s="2">
        <v>23039</v>
      </c>
      <c r="BZ137" s="2">
        <v>23108</v>
      </c>
      <c r="CA137" s="2">
        <v>23195</v>
      </c>
      <c r="CB137" s="2">
        <v>23274</v>
      </c>
      <c r="CC137" s="2">
        <v>23378</v>
      </c>
      <c r="CD137" s="2">
        <v>23517</v>
      </c>
    </row>
    <row r="138" spans="1:82" x14ac:dyDescent="0.25">
      <c r="A138" s="2" t="str">
        <f>"17 jaar"</f>
        <v>17 jaar</v>
      </c>
      <c r="B138" s="2">
        <v>23241</v>
      </c>
      <c r="C138" s="2">
        <v>22304</v>
      </c>
      <c r="D138" s="2">
        <v>21319</v>
      </c>
      <c r="E138" s="2">
        <v>21135</v>
      </c>
      <c r="F138" s="2">
        <v>20915</v>
      </c>
      <c r="G138" s="2">
        <v>20620</v>
      </c>
      <c r="H138" s="2">
        <v>20928</v>
      </c>
      <c r="I138" s="2">
        <v>21141</v>
      </c>
      <c r="J138" s="2">
        <v>21048</v>
      </c>
      <c r="K138" s="2">
        <v>20877</v>
      </c>
      <c r="L138" s="2">
        <v>20672</v>
      </c>
      <c r="M138" s="2">
        <v>20771</v>
      </c>
      <c r="N138" s="2">
        <v>21047</v>
      </c>
      <c r="O138" s="2">
        <v>22024</v>
      </c>
      <c r="P138" s="2">
        <v>22062</v>
      </c>
      <c r="Q138" s="2">
        <v>22868</v>
      </c>
      <c r="R138" s="2">
        <v>23153</v>
      </c>
      <c r="S138" s="2">
        <v>23228</v>
      </c>
      <c r="T138" s="2">
        <v>23635</v>
      </c>
      <c r="U138" s="2">
        <v>23158</v>
      </c>
      <c r="V138" s="2">
        <v>22239</v>
      </c>
      <c r="W138" s="2">
        <v>21530</v>
      </c>
      <c r="X138" s="2">
        <v>21537</v>
      </c>
      <c r="Y138" s="2">
        <v>22013</v>
      </c>
      <c r="Z138" s="2">
        <v>21887</v>
      </c>
      <c r="AA138" s="2">
        <v>21898</v>
      </c>
      <c r="AB138" s="2">
        <v>22081</v>
      </c>
      <c r="AC138" s="2">
        <v>22814</v>
      </c>
      <c r="AD138" s="2">
        <v>22498</v>
      </c>
      <c r="AE138" s="2">
        <v>22028</v>
      </c>
      <c r="AF138" s="2">
        <v>21988</v>
      </c>
      <c r="AG138" s="2">
        <v>22375</v>
      </c>
      <c r="AH138" s="2">
        <v>22553</v>
      </c>
      <c r="AI138" s="2">
        <v>22861</v>
      </c>
      <c r="AJ138" s="2">
        <v>23015</v>
      </c>
      <c r="AK138" s="2">
        <v>23310</v>
      </c>
      <c r="AL138" s="2">
        <v>23099</v>
      </c>
      <c r="AM138" s="2">
        <v>23241</v>
      </c>
      <c r="AN138" s="2">
        <v>22847</v>
      </c>
      <c r="AO138" s="2">
        <v>22649</v>
      </c>
      <c r="AP138" s="2">
        <v>22377</v>
      </c>
      <c r="AQ138" s="2">
        <v>22285</v>
      </c>
      <c r="AR138" s="2">
        <v>21616</v>
      </c>
      <c r="AS138" s="2">
        <v>21332</v>
      </c>
      <c r="AT138" s="2">
        <v>21061</v>
      </c>
      <c r="AU138" s="2">
        <v>21263</v>
      </c>
      <c r="AV138" s="2">
        <v>21444</v>
      </c>
      <c r="AW138" s="2">
        <v>21616</v>
      </c>
      <c r="AX138" s="2">
        <v>21781</v>
      </c>
      <c r="AY138" s="2">
        <v>21957</v>
      </c>
      <c r="AZ138" s="2">
        <v>22102</v>
      </c>
      <c r="BA138" s="2">
        <v>22255</v>
      </c>
      <c r="BB138" s="2">
        <v>22462</v>
      </c>
      <c r="BC138" s="2">
        <v>22651</v>
      </c>
      <c r="BD138" s="2">
        <v>22876</v>
      </c>
      <c r="BE138" s="2">
        <v>23126</v>
      </c>
      <c r="BF138" s="2">
        <v>23413</v>
      </c>
      <c r="BG138" s="2">
        <v>23718</v>
      </c>
      <c r="BH138" s="2">
        <v>23714</v>
      </c>
      <c r="BI138" s="2">
        <v>23713</v>
      </c>
      <c r="BJ138" s="2">
        <v>23714</v>
      </c>
      <c r="BK138" s="2">
        <v>23728</v>
      </c>
      <c r="BL138" s="2">
        <v>23694</v>
      </c>
      <c r="BM138" s="2">
        <v>23671</v>
      </c>
      <c r="BN138" s="2">
        <v>23667</v>
      </c>
      <c r="BO138" s="2">
        <v>23626</v>
      </c>
      <c r="BP138" s="2">
        <v>23565</v>
      </c>
      <c r="BQ138" s="2">
        <v>23498</v>
      </c>
      <c r="BR138" s="2">
        <v>23418</v>
      </c>
      <c r="BS138" s="2">
        <v>23323</v>
      </c>
      <c r="BT138" s="2">
        <v>23248</v>
      </c>
      <c r="BU138" s="2">
        <v>23172</v>
      </c>
      <c r="BV138" s="2">
        <v>23137</v>
      </c>
      <c r="BW138" s="2">
        <v>23116</v>
      </c>
      <c r="BX138" s="2">
        <v>23111</v>
      </c>
      <c r="BY138" s="2">
        <v>23140</v>
      </c>
      <c r="BZ138" s="2">
        <v>23196</v>
      </c>
      <c r="CA138" s="2">
        <v>23265</v>
      </c>
      <c r="CB138" s="2">
        <v>23352</v>
      </c>
      <c r="CC138" s="2">
        <v>23432</v>
      </c>
      <c r="CD138" s="2">
        <v>23535</v>
      </c>
    </row>
    <row r="139" spans="1:82" x14ac:dyDescent="0.25">
      <c r="A139" s="2" t="str">
        <f>"18 jaar"</f>
        <v>18 jaar</v>
      </c>
      <c r="B139" s="2">
        <v>24046</v>
      </c>
      <c r="C139" s="2">
        <v>23365</v>
      </c>
      <c r="D139" s="2">
        <v>22377</v>
      </c>
      <c r="E139" s="2">
        <v>21373</v>
      </c>
      <c r="F139" s="2">
        <v>21194</v>
      </c>
      <c r="G139" s="2">
        <v>20916</v>
      </c>
      <c r="H139" s="2">
        <v>20646</v>
      </c>
      <c r="I139" s="2">
        <v>20980</v>
      </c>
      <c r="J139" s="2">
        <v>21205</v>
      </c>
      <c r="K139" s="2">
        <v>21104</v>
      </c>
      <c r="L139" s="2">
        <v>20897</v>
      </c>
      <c r="M139" s="2">
        <v>20717</v>
      </c>
      <c r="N139" s="2">
        <v>20857</v>
      </c>
      <c r="O139" s="2">
        <v>21138</v>
      </c>
      <c r="P139" s="2">
        <v>22103</v>
      </c>
      <c r="Q139" s="2">
        <v>22182</v>
      </c>
      <c r="R139" s="2">
        <v>23016</v>
      </c>
      <c r="S139" s="2">
        <v>23305</v>
      </c>
      <c r="T139" s="2">
        <v>23338</v>
      </c>
      <c r="U139" s="2">
        <v>23786</v>
      </c>
      <c r="V139" s="2">
        <v>23368</v>
      </c>
      <c r="W139" s="2">
        <v>22462</v>
      </c>
      <c r="X139" s="2">
        <v>21783</v>
      </c>
      <c r="Y139" s="2">
        <v>21709</v>
      </c>
      <c r="Z139" s="2">
        <v>22185</v>
      </c>
      <c r="AA139" s="2">
        <v>22041</v>
      </c>
      <c r="AB139" s="2">
        <v>22064</v>
      </c>
      <c r="AC139" s="2">
        <v>22278</v>
      </c>
      <c r="AD139" s="2">
        <v>22982</v>
      </c>
      <c r="AE139" s="2">
        <v>22675</v>
      </c>
      <c r="AF139" s="2">
        <v>22212</v>
      </c>
      <c r="AG139" s="2">
        <v>22153</v>
      </c>
      <c r="AH139" s="2">
        <v>22529</v>
      </c>
      <c r="AI139" s="2">
        <v>22695</v>
      </c>
      <c r="AJ139" s="2">
        <v>22996</v>
      </c>
      <c r="AK139" s="2">
        <v>23137</v>
      </c>
      <c r="AL139" s="2">
        <v>23429</v>
      </c>
      <c r="AM139" s="2">
        <v>23232</v>
      </c>
      <c r="AN139" s="2">
        <v>23361</v>
      </c>
      <c r="AO139" s="2">
        <v>22959</v>
      </c>
      <c r="AP139" s="2">
        <v>22765</v>
      </c>
      <c r="AQ139" s="2">
        <v>22489</v>
      </c>
      <c r="AR139" s="2">
        <v>22397</v>
      </c>
      <c r="AS139" s="2">
        <v>21730</v>
      </c>
      <c r="AT139" s="2">
        <v>21448</v>
      </c>
      <c r="AU139" s="2">
        <v>21181</v>
      </c>
      <c r="AV139" s="2">
        <v>21386</v>
      </c>
      <c r="AW139" s="2">
        <v>21566</v>
      </c>
      <c r="AX139" s="2">
        <v>21744</v>
      </c>
      <c r="AY139" s="2">
        <v>21908</v>
      </c>
      <c r="AZ139" s="2">
        <v>22082</v>
      </c>
      <c r="BA139" s="2">
        <v>22232</v>
      </c>
      <c r="BB139" s="2">
        <v>22388</v>
      </c>
      <c r="BC139" s="2">
        <v>22588</v>
      </c>
      <c r="BD139" s="2">
        <v>22780</v>
      </c>
      <c r="BE139" s="2">
        <v>23002</v>
      </c>
      <c r="BF139" s="2">
        <v>23259</v>
      </c>
      <c r="BG139" s="2">
        <v>23547</v>
      </c>
      <c r="BH139" s="2">
        <v>23852</v>
      </c>
      <c r="BI139" s="2">
        <v>23848</v>
      </c>
      <c r="BJ139" s="2">
        <v>23841</v>
      </c>
      <c r="BK139" s="2">
        <v>23844</v>
      </c>
      <c r="BL139" s="2">
        <v>23858</v>
      </c>
      <c r="BM139" s="2">
        <v>23830</v>
      </c>
      <c r="BN139" s="2">
        <v>23806</v>
      </c>
      <c r="BO139" s="2">
        <v>23802</v>
      </c>
      <c r="BP139" s="2">
        <v>23761</v>
      </c>
      <c r="BQ139" s="2">
        <v>23698</v>
      </c>
      <c r="BR139" s="2">
        <v>23634</v>
      </c>
      <c r="BS139" s="2">
        <v>23550</v>
      </c>
      <c r="BT139" s="2">
        <v>23450</v>
      </c>
      <c r="BU139" s="2">
        <v>23384</v>
      </c>
      <c r="BV139" s="2">
        <v>23302</v>
      </c>
      <c r="BW139" s="2">
        <v>23265</v>
      </c>
      <c r="BX139" s="2">
        <v>23245</v>
      </c>
      <c r="BY139" s="2">
        <v>23242</v>
      </c>
      <c r="BZ139" s="2">
        <v>23266</v>
      </c>
      <c r="CA139" s="2">
        <v>23326</v>
      </c>
      <c r="CB139" s="2">
        <v>23395</v>
      </c>
      <c r="CC139" s="2">
        <v>23483</v>
      </c>
      <c r="CD139" s="2">
        <v>23560</v>
      </c>
    </row>
    <row r="140" spans="1:82" x14ac:dyDescent="0.25">
      <c r="A140" s="2" t="str">
        <f>"19 jaar"</f>
        <v>19 jaar</v>
      </c>
      <c r="B140" s="2">
        <v>24473</v>
      </c>
      <c r="C140" s="2">
        <v>24071</v>
      </c>
      <c r="D140" s="2">
        <v>23452</v>
      </c>
      <c r="E140" s="2">
        <v>22419</v>
      </c>
      <c r="F140" s="2">
        <v>21354</v>
      </c>
      <c r="G140" s="2">
        <v>21143</v>
      </c>
      <c r="H140" s="2">
        <v>20909</v>
      </c>
      <c r="I140" s="2">
        <v>20632</v>
      </c>
      <c r="J140" s="2">
        <v>20974</v>
      </c>
      <c r="K140" s="2">
        <v>21210</v>
      </c>
      <c r="L140" s="2">
        <v>21094</v>
      </c>
      <c r="M140" s="2">
        <v>20884</v>
      </c>
      <c r="N140" s="2">
        <v>20775</v>
      </c>
      <c r="O140" s="2">
        <v>20862</v>
      </c>
      <c r="P140" s="2">
        <v>21160</v>
      </c>
      <c r="Q140" s="2">
        <v>22177</v>
      </c>
      <c r="R140" s="2">
        <v>22242</v>
      </c>
      <c r="S140" s="2">
        <v>23084</v>
      </c>
      <c r="T140" s="2">
        <v>23381</v>
      </c>
      <c r="U140" s="2">
        <v>23472</v>
      </c>
      <c r="V140" s="2">
        <v>23873</v>
      </c>
      <c r="W140" s="2">
        <v>23481</v>
      </c>
      <c r="X140" s="2">
        <v>22529</v>
      </c>
      <c r="Y140" s="2">
        <v>21839</v>
      </c>
      <c r="Z140" s="2">
        <v>21743</v>
      </c>
      <c r="AA140" s="2">
        <v>22279</v>
      </c>
      <c r="AB140" s="2">
        <v>22105</v>
      </c>
      <c r="AC140" s="2">
        <v>22153</v>
      </c>
      <c r="AD140" s="2">
        <v>22347</v>
      </c>
      <c r="AE140" s="2">
        <v>23033</v>
      </c>
      <c r="AF140" s="2">
        <v>22738</v>
      </c>
      <c r="AG140" s="2">
        <v>22267</v>
      </c>
      <c r="AH140" s="2">
        <v>22200</v>
      </c>
      <c r="AI140" s="2">
        <v>22570</v>
      </c>
      <c r="AJ140" s="2">
        <v>22716</v>
      </c>
      <c r="AK140" s="2">
        <v>23010</v>
      </c>
      <c r="AL140" s="2">
        <v>23146</v>
      </c>
      <c r="AM140" s="2">
        <v>23425</v>
      </c>
      <c r="AN140" s="2">
        <v>23228</v>
      </c>
      <c r="AO140" s="2">
        <v>23359</v>
      </c>
      <c r="AP140" s="2">
        <v>22954</v>
      </c>
      <c r="AQ140" s="2">
        <v>22769</v>
      </c>
      <c r="AR140" s="2">
        <v>22497</v>
      </c>
      <c r="AS140" s="2">
        <v>22410</v>
      </c>
      <c r="AT140" s="2">
        <v>21741</v>
      </c>
      <c r="AU140" s="2">
        <v>21463</v>
      </c>
      <c r="AV140" s="2">
        <v>21196</v>
      </c>
      <c r="AW140" s="2">
        <v>21399</v>
      </c>
      <c r="AX140" s="2">
        <v>21579</v>
      </c>
      <c r="AY140" s="2">
        <v>21761</v>
      </c>
      <c r="AZ140" s="2">
        <v>21924</v>
      </c>
      <c r="BA140" s="2">
        <v>22105</v>
      </c>
      <c r="BB140" s="2">
        <v>22249</v>
      </c>
      <c r="BC140" s="2">
        <v>22406</v>
      </c>
      <c r="BD140" s="2">
        <v>22606</v>
      </c>
      <c r="BE140" s="2">
        <v>22799</v>
      </c>
      <c r="BF140" s="2">
        <v>23018</v>
      </c>
      <c r="BG140" s="2">
        <v>23269</v>
      </c>
      <c r="BH140" s="2">
        <v>23556</v>
      </c>
      <c r="BI140" s="2">
        <v>23865</v>
      </c>
      <c r="BJ140" s="2">
        <v>23862</v>
      </c>
      <c r="BK140" s="2">
        <v>23851</v>
      </c>
      <c r="BL140" s="2">
        <v>23856</v>
      </c>
      <c r="BM140" s="2">
        <v>23869</v>
      </c>
      <c r="BN140" s="2">
        <v>23839</v>
      </c>
      <c r="BO140" s="2">
        <v>23816</v>
      </c>
      <c r="BP140" s="2">
        <v>23810</v>
      </c>
      <c r="BQ140" s="2">
        <v>23772</v>
      </c>
      <c r="BR140" s="2">
        <v>23708</v>
      </c>
      <c r="BS140" s="2">
        <v>23644</v>
      </c>
      <c r="BT140" s="2">
        <v>23555</v>
      </c>
      <c r="BU140" s="2">
        <v>23460</v>
      </c>
      <c r="BV140" s="2">
        <v>23400</v>
      </c>
      <c r="BW140" s="2">
        <v>23319</v>
      </c>
      <c r="BX140" s="2">
        <v>23287</v>
      </c>
      <c r="BY140" s="2">
        <v>23264</v>
      </c>
      <c r="BZ140" s="2">
        <v>23263</v>
      </c>
      <c r="CA140" s="2">
        <v>23286</v>
      </c>
      <c r="CB140" s="2">
        <v>23350</v>
      </c>
      <c r="CC140" s="2">
        <v>23420</v>
      </c>
      <c r="CD140" s="2">
        <v>23507</v>
      </c>
    </row>
    <row r="141" spans="1:82" x14ac:dyDescent="0.25">
      <c r="A141" s="2" t="str">
        <f>"20 jaar"</f>
        <v>20 jaar</v>
      </c>
      <c r="B141" s="2">
        <v>24021</v>
      </c>
      <c r="C141" s="2">
        <v>24506</v>
      </c>
      <c r="D141" s="2">
        <v>24118</v>
      </c>
      <c r="E141" s="2">
        <v>23483</v>
      </c>
      <c r="F141" s="2">
        <v>22415</v>
      </c>
      <c r="G141" s="2">
        <v>21363</v>
      </c>
      <c r="H141" s="2">
        <v>21120</v>
      </c>
      <c r="I141" s="2">
        <v>20915</v>
      </c>
      <c r="J141" s="2">
        <v>20622</v>
      </c>
      <c r="K141" s="2">
        <v>20963</v>
      </c>
      <c r="L141" s="2">
        <v>21192</v>
      </c>
      <c r="M141" s="2">
        <v>21136</v>
      </c>
      <c r="N141" s="2">
        <v>20981</v>
      </c>
      <c r="O141" s="2">
        <v>20824</v>
      </c>
      <c r="P141" s="2">
        <v>20945</v>
      </c>
      <c r="Q141" s="2">
        <v>21216</v>
      </c>
      <c r="R141" s="2">
        <v>22245</v>
      </c>
      <c r="S141" s="2">
        <v>22304</v>
      </c>
      <c r="T141" s="2">
        <v>23128</v>
      </c>
      <c r="U141" s="2">
        <v>23457</v>
      </c>
      <c r="V141" s="2">
        <v>23624</v>
      </c>
      <c r="W141" s="2">
        <v>23961</v>
      </c>
      <c r="X141" s="2">
        <v>23551</v>
      </c>
      <c r="Y141" s="2">
        <v>22554</v>
      </c>
      <c r="Z141" s="2">
        <v>21927</v>
      </c>
      <c r="AA141" s="2">
        <v>21863</v>
      </c>
      <c r="AB141" s="2">
        <v>22378</v>
      </c>
      <c r="AC141" s="2">
        <v>22199</v>
      </c>
      <c r="AD141" s="2">
        <v>22255</v>
      </c>
      <c r="AE141" s="2">
        <v>22435</v>
      </c>
      <c r="AF141" s="2">
        <v>23113</v>
      </c>
      <c r="AG141" s="2">
        <v>22809</v>
      </c>
      <c r="AH141" s="2">
        <v>22333</v>
      </c>
      <c r="AI141" s="2">
        <v>22261</v>
      </c>
      <c r="AJ141" s="2">
        <v>22622</v>
      </c>
      <c r="AK141" s="2">
        <v>22757</v>
      </c>
      <c r="AL141" s="2">
        <v>23042</v>
      </c>
      <c r="AM141" s="2">
        <v>23173</v>
      </c>
      <c r="AN141" s="2">
        <v>23454</v>
      </c>
      <c r="AO141" s="2">
        <v>23261</v>
      </c>
      <c r="AP141" s="2">
        <v>23395</v>
      </c>
      <c r="AQ141" s="2">
        <v>22980</v>
      </c>
      <c r="AR141" s="2">
        <v>22796</v>
      </c>
      <c r="AS141" s="2">
        <v>22525</v>
      </c>
      <c r="AT141" s="2">
        <v>22445</v>
      </c>
      <c r="AU141" s="2">
        <v>21774</v>
      </c>
      <c r="AV141" s="2">
        <v>21494</v>
      </c>
      <c r="AW141" s="2">
        <v>21229</v>
      </c>
      <c r="AX141" s="2">
        <v>21433</v>
      </c>
      <c r="AY141" s="2">
        <v>21609</v>
      </c>
      <c r="AZ141" s="2">
        <v>21796</v>
      </c>
      <c r="BA141" s="2">
        <v>21957</v>
      </c>
      <c r="BB141" s="2">
        <v>22138</v>
      </c>
      <c r="BC141" s="2">
        <v>22282</v>
      </c>
      <c r="BD141" s="2">
        <v>22441</v>
      </c>
      <c r="BE141" s="2">
        <v>22644</v>
      </c>
      <c r="BF141" s="2">
        <v>22835</v>
      </c>
      <c r="BG141" s="2">
        <v>23055</v>
      </c>
      <c r="BH141" s="2">
        <v>23307</v>
      </c>
      <c r="BI141" s="2">
        <v>23597</v>
      </c>
      <c r="BJ141" s="2">
        <v>23895</v>
      </c>
      <c r="BK141" s="2">
        <v>23896</v>
      </c>
      <c r="BL141" s="2">
        <v>23888</v>
      </c>
      <c r="BM141" s="2">
        <v>23897</v>
      </c>
      <c r="BN141" s="2">
        <v>23908</v>
      </c>
      <c r="BO141" s="2">
        <v>23880</v>
      </c>
      <c r="BP141" s="2">
        <v>23858</v>
      </c>
      <c r="BQ141" s="2">
        <v>23855</v>
      </c>
      <c r="BR141" s="2">
        <v>23814</v>
      </c>
      <c r="BS141" s="2">
        <v>23750</v>
      </c>
      <c r="BT141" s="2">
        <v>23685</v>
      </c>
      <c r="BU141" s="2">
        <v>23598</v>
      </c>
      <c r="BV141" s="2">
        <v>23502</v>
      </c>
      <c r="BW141" s="2">
        <v>23443</v>
      </c>
      <c r="BX141" s="2">
        <v>23362</v>
      </c>
      <c r="BY141" s="2">
        <v>23332</v>
      </c>
      <c r="BZ141" s="2">
        <v>23308</v>
      </c>
      <c r="CA141" s="2">
        <v>23302</v>
      </c>
      <c r="CB141" s="2">
        <v>23323</v>
      </c>
      <c r="CC141" s="2">
        <v>23385</v>
      </c>
      <c r="CD141" s="2">
        <v>23456</v>
      </c>
    </row>
    <row r="142" spans="1:82" x14ac:dyDescent="0.25">
      <c r="A142" s="2" t="str">
        <f>"21 jaar"</f>
        <v>21 jaar</v>
      </c>
      <c r="B142" s="2">
        <v>23895</v>
      </c>
      <c r="C142" s="2">
        <v>24065</v>
      </c>
      <c r="D142" s="2">
        <v>24530</v>
      </c>
      <c r="E142" s="2">
        <v>24161</v>
      </c>
      <c r="F142" s="2">
        <v>23421</v>
      </c>
      <c r="G142" s="2">
        <v>22313</v>
      </c>
      <c r="H142" s="2">
        <v>21344</v>
      </c>
      <c r="I142" s="2">
        <v>21101</v>
      </c>
      <c r="J142" s="2">
        <v>20847</v>
      </c>
      <c r="K142" s="2">
        <v>20577</v>
      </c>
      <c r="L142" s="2">
        <v>20914</v>
      </c>
      <c r="M142" s="2">
        <v>21233</v>
      </c>
      <c r="N142" s="2">
        <v>21127</v>
      </c>
      <c r="O142" s="2">
        <v>21067</v>
      </c>
      <c r="P142" s="2">
        <v>20880</v>
      </c>
      <c r="Q142" s="2">
        <v>21031</v>
      </c>
      <c r="R142" s="2">
        <v>21313</v>
      </c>
      <c r="S142" s="2">
        <v>22276</v>
      </c>
      <c r="T142" s="2">
        <v>22361</v>
      </c>
      <c r="U142" s="2">
        <v>23286</v>
      </c>
      <c r="V142" s="2">
        <v>23583</v>
      </c>
      <c r="W142" s="2">
        <v>23708</v>
      </c>
      <c r="X142" s="2">
        <v>24027</v>
      </c>
      <c r="Y142" s="2">
        <v>23644</v>
      </c>
      <c r="Z142" s="2">
        <v>22668</v>
      </c>
      <c r="AA142" s="2">
        <v>22005</v>
      </c>
      <c r="AB142" s="2">
        <v>21990</v>
      </c>
      <c r="AC142" s="2">
        <v>22426</v>
      </c>
      <c r="AD142" s="2">
        <v>22321</v>
      </c>
      <c r="AE142" s="2">
        <v>22368</v>
      </c>
      <c r="AF142" s="2">
        <v>22540</v>
      </c>
      <c r="AG142" s="2">
        <v>23195</v>
      </c>
      <c r="AH142" s="2">
        <v>22895</v>
      </c>
      <c r="AI142" s="2">
        <v>22397</v>
      </c>
      <c r="AJ142" s="2">
        <v>22322</v>
      </c>
      <c r="AK142" s="2">
        <v>22674</v>
      </c>
      <c r="AL142" s="2">
        <v>22796</v>
      </c>
      <c r="AM142" s="2">
        <v>23089</v>
      </c>
      <c r="AN142" s="2">
        <v>23214</v>
      </c>
      <c r="AO142" s="2">
        <v>23492</v>
      </c>
      <c r="AP142" s="2">
        <v>23289</v>
      </c>
      <c r="AQ142" s="2">
        <v>23430</v>
      </c>
      <c r="AR142" s="2">
        <v>23014</v>
      </c>
      <c r="AS142" s="2">
        <v>22830</v>
      </c>
      <c r="AT142" s="2">
        <v>22558</v>
      </c>
      <c r="AU142" s="2">
        <v>22479</v>
      </c>
      <c r="AV142" s="2">
        <v>21813</v>
      </c>
      <c r="AW142" s="2">
        <v>21535</v>
      </c>
      <c r="AX142" s="2">
        <v>21269</v>
      </c>
      <c r="AY142" s="2">
        <v>21471</v>
      </c>
      <c r="AZ142" s="2">
        <v>21643</v>
      </c>
      <c r="BA142" s="2">
        <v>21832</v>
      </c>
      <c r="BB142" s="2">
        <v>21996</v>
      </c>
      <c r="BC142" s="2">
        <v>22179</v>
      </c>
      <c r="BD142" s="2">
        <v>22320</v>
      </c>
      <c r="BE142" s="2">
        <v>22483</v>
      </c>
      <c r="BF142" s="2">
        <v>22678</v>
      </c>
      <c r="BG142" s="2">
        <v>22877</v>
      </c>
      <c r="BH142" s="2">
        <v>23101</v>
      </c>
      <c r="BI142" s="2">
        <v>23348</v>
      </c>
      <c r="BJ142" s="2">
        <v>23635</v>
      </c>
      <c r="BK142" s="2">
        <v>23939</v>
      </c>
      <c r="BL142" s="2">
        <v>23941</v>
      </c>
      <c r="BM142" s="2">
        <v>23937</v>
      </c>
      <c r="BN142" s="2">
        <v>23940</v>
      </c>
      <c r="BO142" s="2">
        <v>23956</v>
      </c>
      <c r="BP142" s="2">
        <v>23927</v>
      </c>
      <c r="BQ142" s="2">
        <v>23905</v>
      </c>
      <c r="BR142" s="2">
        <v>23906</v>
      </c>
      <c r="BS142" s="2">
        <v>23864</v>
      </c>
      <c r="BT142" s="2">
        <v>23802</v>
      </c>
      <c r="BU142" s="2">
        <v>23732</v>
      </c>
      <c r="BV142" s="2">
        <v>23645</v>
      </c>
      <c r="BW142" s="2">
        <v>23550</v>
      </c>
      <c r="BX142" s="2">
        <v>23489</v>
      </c>
      <c r="BY142" s="2">
        <v>23408</v>
      </c>
      <c r="BZ142" s="2">
        <v>23376</v>
      </c>
      <c r="CA142" s="2">
        <v>23351</v>
      </c>
      <c r="CB142" s="2">
        <v>23345</v>
      </c>
      <c r="CC142" s="2">
        <v>23369</v>
      </c>
      <c r="CD142" s="2">
        <v>23430</v>
      </c>
    </row>
    <row r="143" spans="1:82" x14ac:dyDescent="0.25">
      <c r="A143" s="2" t="str">
        <f>"22 jaar"</f>
        <v>22 jaar</v>
      </c>
      <c r="B143" s="2">
        <v>23354</v>
      </c>
      <c r="C143" s="2">
        <v>23915</v>
      </c>
      <c r="D143" s="2">
        <v>24094</v>
      </c>
      <c r="E143" s="2">
        <v>24507</v>
      </c>
      <c r="F143" s="2">
        <v>24106</v>
      </c>
      <c r="G143" s="2">
        <v>23326</v>
      </c>
      <c r="H143" s="2">
        <v>22233</v>
      </c>
      <c r="I143" s="2">
        <v>21228</v>
      </c>
      <c r="J143" s="2">
        <v>21041</v>
      </c>
      <c r="K143" s="2">
        <v>20787</v>
      </c>
      <c r="L143" s="2">
        <v>20499</v>
      </c>
      <c r="M143" s="2">
        <v>20895</v>
      </c>
      <c r="N143" s="2">
        <v>21236</v>
      </c>
      <c r="O143" s="2">
        <v>21164</v>
      </c>
      <c r="P143" s="2">
        <v>21097</v>
      </c>
      <c r="Q143" s="2">
        <v>20968</v>
      </c>
      <c r="R143" s="2">
        <v>21040</v>
      </c>
      <c r="S143" s="2">
        <v>21359</v>
      </c>
      <c r="T143" s="2">
        <v>22335</v>
      </c>
      <c r="U143" s="2">
        <v>22500</v>
      </c>
      <c r="V143" s="2">
        <v>23404</v>
      </c>
      <c r="W143" s="2">
        <v>23596</v>
      </c>
      <c r="X143" s="2">
        <v>23807</v>
      </c>
      <c r="Y143" s="2">
        <v>24048</v>
      </c>
      <c r="Z143" s="2">
        <v>23680</v>
      </c>
      <c r="AA143" s="2">
        <v>22768</v>
      </c>
      <c r="AB143" s="2">
        <v>22118</v>
      </c>
      <c r="AC143" s="2">
        <v>21995</v>
      </c>
      <c r="AD143" s="2">
        <v>22515</v>
      </c>
      <c r="AE143" s="2">
        <v>22415</v>
      </c>
      <c r="AF143" s="2">
        <v>22451</v>
      </c>
      <c r="AG143" s="2">
        <v>22602</v>
      </c>
      <c r="AH143" s="2">
        <v>23235</v>
      </c>
      <c r="AI143" s="2">
        <v>22932</v>
      </c>
      <c r="AJ143" s="2">
        <v>22425</v>
      </c>
      <c r="AK143" s="2">
        <v>22343</v>
      </c>
      <c r="AL143" s="2">
        <v>22683</v>
      </c>
      <c r="AM143" s="2">
        <v>22803</v>
      </c>
      <c r="AN143" s="2">
        <v>23099</v>
      </c>
      <c r="AO143" s="2">
        <v>23219</v>
      </c>
      <c r="AP143" s="2">
        <v>23490</v>
      </c>
      <c r="AQ143" s="2">
        <v>23284</v>
      </c>
      <c r="AR143" s="2">
        <v>23426</v>
      </c>
      <c r="AS143" s="2">
        <v>23014</v>
      </c>
      <c r="AT143" s="2">
        <v>22838</v>
      </c>
      <c r="AU143" s="2">
        <v>22563</v>
      </c>
      <c r="AV143" s="2">
        <v>22484</v>
      </c>
      <c r="AW143" s="2">
        <v>21813</v>
      </c>
      <c r="AX143" s="2">
        <v>21531</v>
      </c>
      <c r="AY143" s="2">
        <v>21271</v>
      </c>
      <c r="AZ143" s="2">
        <v>21474</v>
      </c>
      <c r="BA143" s="2">
        <v>21650</v>
      </c>
      <c r="BB143" s="2">
        <v>21844</v>
      </c>
      <c r="BC143" s="2">
        <v>22001</v>
      </c>
      <c r="BD143" s="2">
        <v>22188</v>
      </c>
      <c r="BE143" s="2">
        <v>22324</v>
      </c>
      <c r="BF143" s="2">
        <v>22492</v>
      </c>
      <c r="BG143" s="2">
        <v>22686</v>
      </c>
      <c r="BH143" s="2">
        <v>22885</v>
      </c>
      <c r="BI143" s="2">
        <v>23113</v>
      </c>
      <c r="BJ143" s="2">
        <v>23357</v>
      </c>
      <c r="BK143" s="2">
        <v>23638</v>
      </c>
      <c r="BL143" s="2">
        <v>23947</v>
      </c>
      <c r="BM143" s="2">
        <v>23947</v>
      </c>
      <c r="BN143" s="2">
        <v>23943</v>
      </c>
      <c r="BO143" s="2">
        <v>23946</v>
      </c>
      <c r="BP143" s="2">
        <v>23962</v>
      </c>
      <c r="BQ143" s="2">
        <v>23934</v>
      </c>
      <c r="BR143" s="2">
        <v>23916</v>
      </c>
      <c r="BS143" s="2">
        <v>23912</v>
      </c>
      <c r="BT143" s="2">
        <v>23872</v>
      </c>
      <c r="BU143" s="2">
        <v>23809</v>
      </c>
      <c r="BV143" s="2">
        <v>23741</v>
      </c>
      <c r="BW143" s="2">
        <v>23653</v>
      </c>
      <c r="BX143" s="2">
        <v>23561</v>
      </c>
      <c r="BY143" s="2">
        <v>23497</v>
      </c>
      <c r="BZ143" s="2">
        <v>23417</v>
      </c>
      <c r="CA143" s="2">
        <v>23387</v>
      </c>
      <c r="CB143" s="2">
        <v>23362</v>
      </c>
      <c r="CC143" s="2">
        <v>23357</v>
      </c>
      <c r="CD143" s="2">
        <v>23379</v>
      </c>
    </row>
    <row r="144" spans="1:82" x14ac:dyDescent="0.25">
      <c r="A144" s="2" t="str">
        <f>"23 jaar"</f>
        <v>23 jaar</v>
      </c>
      <c r="B144" s="2">
        <v>23604</v>
      </c>
      <c r="C144" s="2">
        <v>23371</v>
      </c>
      <c r="D144" s="2">
        <v>23905</v>
      </c>
      <c r="E144" s="2">
        <v>24098</v>
      </c>
      <c r="F144" s="2">
        <v>24414</v>
      </c>
      <c r="G144" s="2">
        <v>23984</v>
      </c>
      <c r="H144" s="2">
        <v>23198</v>
      </c>
      <c r="I144" s="2">
        <v>22057</v>
      </c>
      <c r="J144" s="2">
        <v>21113</v>
      </c>
      <c r="K144" s="2">
        <v>20940</v>
      </c>
      <c r="L144" s="2">
        <v>20636</v>
      </c>
      <c r="M144" s="2">
        <v>20417</v>
      </c>
      <c r="N144" s="2">
        <v>20877</v>
      </c>
      <c r="O144" s="2">
        <v>21224</v>
      </c>
      <c r="P144" s="2">
        <v>21137</v>
      </c>
      <c r="Q144" s="2">
        <v>21049</v>
      </c>
      <c r="R144" s="2">
        <v>20995</v>
      </c>
      <c r="S144" s="2">
        <v>21061</v>
      </c>
      <c r="T144" s="2">
        <v>21382</v>
      </c>
      <c r="U144" s="2">
        <v>22417</v>
      </c>
      <c r="V144" s="2">
        <v>22629</v>
      </c>
      <c r="W144" s="2">
        <v>23520</v>
      </c>
      <c r="X144" s="2">
        <v>23682</v>
      </c>
      <c r="Y144" s="2">
        <v>23872</v>
      </c>
      <c r="Z144" s="2">
        <v>24055</v>
      </c>
      <c r="AA144" s="2">
        <v>23725</v>
      </c>
      <c r="AB144" s="2">
        <v>22853</v>
      </c>
      <c r="AC144" s="2">
        <v>22080</v>
      </c>
      <c r="AD144" s="2">
        <v>22035</v>
      </c>
      <c r="AE144" s="2">
        <v>22541</v>
      </c>
      <c r="AF144" s="2">
        <v>22451</v>
      </c>
      <c r="AG144" s="2">
        <v>22464</v>
      </c>
      <c r="AH144" s="2">
        <v>22585</v>
      </c>
      <c r="AI144" s="2">
        <v>23202</v>
      </c>
      <c r="AJ144" s="2">
        <v>22888</v>
      </c>
      <c r="AK144" s="2">
        <v>22383</v>
      </c>
      <c r="AL144" s="2">
        <v>22293</v>
      </c>
      <c r="AM144" s="2">
        <v>22630</v>
      </c>
      <c r="AN144" s="2">
        <v>22755</v>
      </c>
      <c r="AO144" s="2">
        <v>23048</v>
      </c>
      <c r="AP144" s="2">
        <v>23164</v>
      </c>
      <c r="AQ144" s="2">
        <v>23441</v>
      </c>
      <c r="AR144" s="2">
        <v>23232</v>
      </c>
      <c r="AS144" s="2">
        <v>23369</v>
      </c>
      <c r="AT144" s="2">
        <v>22967</v>
      </c>
      <c r="AU144" s="2">
        <v>22790</v>
      </c>
      <c r="AV144" s="2">
        <v>22517</v>
      </c>
      <c r="AW144" s="2">
        <v>22443</v>
      </c>
      <c r="AX144" s="2">
        <v>21766</v>
      </c>
      <c r="AY144" s="2">
        <v>21484</v>
      </c>
      <c r="AZ144" s="2">
        <v>21232</v>
      </c>
      <c r="BA144" s="2">
        <v>21434</v>
      </c>
      <c r="BB144" s="2">
        <v>21616</v>
      </c>
      <c r="BC144" s="2">
        <v>21803</v>
      </c>
      <c r="BD144" s="2">
        <v>21964</v>
      </c>
      <c r="BE144" s="2">
        <v>22147</v>
      </c>
      <c r="BF144" s="2">
        <v>22283</v>
      </c>
      <c r="BG144" s="2">
        <v>22450</v>
      </c>
      <c r="BH144" s="2">
        <v>22644</v>
      </c>
      <c r="BI144" s="2">
        <v>22838</v>
      </c>
      <c r="BJ144" s="2">
        <v>23060</v>
      </c>
      <c r="BK144" s="2">
        <v>23312</v>
      </c>
      <c r="BL144" s="2">
        <v>23593</v>
      </c>
      <c r="BM144" s="2">
        <v>23900</v>
      </c>
      <c r="BN144" s="2">
        <v>23899</v>
      </c>
      <c r="BO144" s="2">
        <v>23899</v>
      </c>
      <c r="BP144" s="2">
        <v>23904</v>
      </c>
      <c r="BQ144" s="2">
        <v>23921</v>
      </c>
      <c r="BR144" s="2">
        <v>23894</v>
      </c>
      <c r="BS144" s="2">
        <v>23878</v>
      </c>
      <c r="BT144" s="2">
        <v>23874</v>
      </c>
      <c r="BU144" s="2">
        <v>23834</v>
      </c>
      <c r="BV144" s="2">
        <v>23771</v>
      </c>
      <c r="BW144" s="2">
        <v>23702</v>
      </c>
      <c r="BX144" s="2">
        <v>23609</v>
      </c>
      <c r="BY144" s="2">
        <v>23521</v>
      </c>
      <c r="BZ144" s="2">
        <v>23454</v>
      </c>
      <c r="CA144" s="2">
        <v>23374</v>
      </c>
      <c r="CB144" s="2">
        <v>23343</v>
      </c>
      <c r="CC144" s="2">
        <v>23320</v>
      </c>
      <c r="CD144" s="2">
        <v>23315</v>
      </c>
    </row>
    <row r="145" spans="1:82" x14ac:dyDescent="0.25">
      <c r="A145" s="2" t="str">
        <f>"24 jaar"</f>
        <v>24 jaar</v>
      </c>
      <c r="B145" s="2">
        <v>24375</v>
      </c>
      <c r="C145" s="2">
        <v>23610</v>
      </c>
      <c r="D145" s="2">
        <v>23296</v>
      </c>
      <c r="E145" s="2">
        <v>23796</v>
      </c>
      <c r="F145" s="2">
        <v>23904</v>
      </c>
      <c r="G145" s="2">
        <v>24213</v>
      </c>
      <c r="H145" s="2">
        <v>23779</v>
      </c>
      <c r="I145" s="2">
        <v>22897</v>
      </c>
      <c r="J145" s="2">
        <v>21840</v>
      </c>
      <c r="K145" s="2">
        <v>20917</v>
      </c>
      <c r="L145" s="2">
        <v>20713</v>
      </c>
      <c r="M145" s="2">
        <v>20411</v>
      </c>
      <c r="N145" s="2">
        <v>20341</v>
      </c>
      <c r="O145" s="2">
        <v>20838</v>
      </c>
      <c r="P145" s="2">
        <v>21166</v>
      </c>
      <c r="Q145" s="2">
        <v>21033</v>
      </c>
      <c r="R145" s="2">
        <v>20975</v>
      </c>
      <c r="S145" s="2">
        <v>20978</v>
      </c>
      <c r="T145" s="2">
        <v>21059</v>
      </c>
      <c r="U145" s="2">
        <v>21359</v>
      </c>
      <c r="V145" s="2">
        <v>22556</v>
      </c>
      <c r="W145" s="2">
        <v>22601</v>
      </c>
      <c r="X145" s="2">
        <v>23484</v>
      </c>
      <c r="Y145" s="2">
        <v>23717</v>
      </c>
      <c r="Z145" s="2">
        <v>23857</v>
      </c>
      <c r="AA145" s="2">
        <v>24005</v>
      </c>
      <c r="AB145" s="2">
        <v>23734</v>
      </c>
      <c r="AC145" s="2">
        <v>22741</v>
      </c>
      <c r="AD145" s="2">
        <v>22067</v>
      </c>
      <c r="AE145" s="2">
        <v>22012</v>
      </c>
      <c r="AF145" s="2">
        <v>22512</v>
      </c>
      <c r="AG145" s="2">
        <v>22424</v>
      </c>
      <c r="AH145" s="2">
        <v>22423</v>
      </c>
      <c r="AI145" s="2">
        <v>22519</v>
      </c>
      <c r="AJ145" s="2">
        <v>23124</v>
      </c>
      <c r="AK145" s="2">
        <v>22802</v>
      </c>
      <c r="AL145" s="2">
        <v>22295</v>
      </c>
      <c r="AM145" s="2">
        <v>22208</v>
      </c>
      <c r="AN145" s="2">
        <v>22542</v>
      </c>
      <c r="AO145" s="2">
        <v>22658</v>
      </c>
      <c r="AP145" s="2">
        <v>22948</v>
      </c>
      <c r="AQ145" s="2">
        <v>23070</v>
      </c>
      <c r="AR145" s="2">
        <v>23349</v>
      </c>
      <c r="AS145" s="2">
        <v>23139</v>
      </c>
      <c r="AT145" s="2">
        <v>23269</v>
      </c>
      <c r="AU145" s="2">
        <v>22878</v>
      </c>
      <c r="AV145" s="2">
        <v>22703</v>
      </c>
      <c r="AW145" s="2">
        <v>22424</v>
      </c>
      <c r="AX145" s="2">
        <v>22353</v>
      </c>
      <c r="AY145" s="2">
        <v>21683</v>
      </c>
      <c r="AZ145" s="2">
        <v>21401</v>
      </c>
      <c r="BA145" s="2">
        <v>21154</v>
      </c>
      <c r="BB145" s="2">
        <v>21358</v>
      </c>
      <c r="BC145" s="2">
        <v>21539</v>
      </c>
      <c r="BD145" s="2">
        <v>21727</v>
      </c>
      <c r="BE145" s="2">
        <v>21883</v>
      </c>
      <c r="BF145" s="2">
        <v>22068</v>
      </c>
      <c r="BG145" s="2">
        <v>22204</v>
      </c>
      <c r="BH145" s="2">
        <v>22372</v>
      </c>
      <c r="BI145" s="2">
        <v>22566</v>
      </c>
      <c r="BJ145" s="2">
        <v>22760</v>
      </c>
      <c r="BK145" s="2">
        <v>22977</v>
      </c>
      <c r="BL145" s="2">
        <v>23227</v>
      </c>
      <c r="BM145" s="2">
        <v>23502</v>
      </c>
      <c r="BN145" s="2">
        <v>23805</v>
      </c>
      <c r="BO145" s="2">
        <v>23807</v>
      </c>
      <c r="BP145" s="2">
        <v>23810</v>
      </c>
      <c r="BQ145" s="2">
        <v>23816</v>
      </c>
      <c r="BR145" s="2">
        <v>23832</v>
      </c>
      <c r="BS145" s="2">
        <v>23803</v>
      </c>
      <c r="BT145" s="2">
        <v>23791</v>
      </c>
      <c r="BU145" s="2">
        <v>23785</v>
      </c>
      <c r="BV145" s="2">
        <v>23744</v>
      </c>
      <c r="BW145" s="2">
        <v>23676</v>
      </c>
      <c r="BX145" s="2">
        <v>23614</v>
      </c>
      <c r="BY145" s="2">
        <v>23518</v>
      </c>
      <c r="BZ145" s="2">
        <v>23430</v>
      </c>
      <c r="CA145" s="2">
        <v>23367</v>
      </c>
      <c r="CB145" s="2">
        <v>23285</v>
      </c>
      <c r="CC145" s="2">
        <v>23251</v>
      </c>
      <c r="CD145" s="2">
        <v>23233</v>
      </c>
    </row>
    <row r="146" spans="1:82" x14ac:dyDescent="0.25">
      <c r="A146" s="2" t="str">
        <f>"25 jaar"</f>
        <v>25 jaar</v>
      </c>
      <c r="B146" s="2">
        <v>25117</v>
      </c>
      <c r="C146" s="2">
        <v>24408</v>
      </c>
      <c r="D146" s="2">
        <v>23593</v>
      </c>
      <c r="E146" s="2">
        <v>23214</v>
      </c>
      <c r="F146" s="2">
        <v>23625</v>
      </c>
      <c r="G146" s="2">
        <v>23598</v>
      </c>
      <c r="H146" s="2">
        <v>23946</v>
      </c>
      <c r="I146" s="2">
        <v>23474</v>
      </c>
      <c r="J146" s="2">
        <v>22613</v>
      </c>
      <c r="K146" s="2">
        <v>21554</v>
      </c>
      <c r="L146" s="2">
        <v>20674</v>
      </c>
      <c r="M146" s="2">
        <v>20647</v>
      </c>
      <c r="N146" s="2">
        <v>20273</v>
      </c>
      <c r="O146" s="2">
        <v>20278</v>
      </c>
      <c r="P146" s="2">
        <v>20760</v>
      </c>
      <c r="Q146" s="2">
        <v>21078</v>
      </c>
      <c r="R146" s="2">
        <v>21006</v>
      </c>
      <c r="S146" s="2">
        <v>20960</v>
      </c>
      <c r="T146" s="2">
        <v>20946</v>
      </c>
      <c r="U146" s="2">
        <v>21123</v>
      </c>
      <c r="V146" s="2">
        <v>21379</v>
      </c>
      <c r="W146" s="2">
        <v>22591</v>
      </c>
      <c r="X146" s="2">
        <v>22652</v>
      </c>
      <c r="Y146" s="2">
        <v>23423</v>
      </c>
      <c r="Z146" s="2">
        <v>23663</v>
      </c>
      <c r="AA146" s="2">
        <v>23753</v>
      </c>
      <c r="AB146" s="2">
        <v>23878</v>
      </c>
      <c r="AC146" s="2">
        <v>23514</v>
      </c>
      <c r="AD146" s="2">
        <v>22635</v>
      </c>
      <c r="AE146" s="2">
        <v>21944</v>
      </c>
      <c r="AF146" s="2">
        <v>21899</v>
      </c>
      <c r="AG146" s="2">
        <v>22375</v>
      </c>
      <c r="AH146" s="2">
        <v>22268</v>
      </c>
      <c r="AI146" s="2">
        <v>22271</v>
      </c>
      <c r="AJ146" s="2">
        <v>22346</v>
      </c>
      <c r="AK146" s="2">
        <v>22928</v>
      </c>
      <c r="AL146" s="2">
        <v>22606</v>
      </c>
      <c r="AM146" s="2">
        <v>22106</v>
      </c>
      <c r="AN146" s="2">
        <v>22016</v>
      </c>
      <c r="AO146" s="2">
        <v>22351</v>
      </c>
      <c r="AP146" s="2">
        <v>22459</v>
      </c>
      <c r="AQ146" s="2">
        <v>22748</v>
      </c>
      <c r="AR146" s="2">
        <v>22877</v>
      </c>
      <c r="AS146" s="2">
        <v>23151</v>
      </c>
      <c r="AT146" s="2">
        <v>22937</v>
      </c>
      <c r="AU146" s="2">
        <v>23063</v>
      </c>
      <c r="AV146" s="2">
        <v>22678</v>
      </c>
      <c r="AW146" s="2">
        <v>22502</v>
      </c>
      <c r="AX146" s="2">
        <v>22226</v>
      </c>
      <c r="AY146" s="2">
        <v>22156</v>
      </c>
      <c r="AZ146" s="2">
        <v>21486</v>
      </c>
      <c r="BA146" s="2">
        <v>21210</v>
      </c>
      <c r="BB146" s="2">
        <v>20966</v>
      </c>
      <c r="BC146" s="2">
        <v>21177</v>
      </c>
      <c r="BD146" s="2">
        <v>21354</v>
      </c>
      <c r="BE146" s="2">
        <v>21544</v>
      </c>
      <c r="BF146" s="2">
        <v>21695</v>
      </c>
      <c r="BG146" s="2">
        <v>21886</v>
      </c>
      <c r="BH146" s="2">
        <v>22022</v>
      </c>
      <c r="BI146" s="2">
        <v>22188</v>
      </c>
      <c r="BJ146" s="2">
        <v>22382</v>
      </c>
      <c r="BK146" s="2">
        <v>22575</v>
      </c>
      <c r="BL146" s="2">
        <v>22790</v>
      </c>
      <c r="BM146" s="2">
        <v>23037</v>
      </c>
      <c r="BN146" s="2">
        <v>23313</v>
      </c>
      <c r="BO146" s="2">
        <v>23609</v>
      </c>
      <c r="BP146" s="2">
        <v>23608</v>
      </c>
      <c r="BQ146" s="2">
        <v>23611</v>
      </c>
      <c r="BR146" s="2">
        <v>23614</v>
      </c>
      <c r="BS146" s="2">
        <v>23631</v>
      </c>
      <c r="BT146" s="2">
        <v>23600</v>
      </c>
      <c r="BU146" s="2">
        <v>23585</v>
      </c>
      <c r="BV146" s="2">
        <v>23577</v>
      </c>
      <c r="BW146" s="2">
        <v>23538</v>
      </c>
      <c r="BX146" s="2">
        <v>23473</v>
      </c>
      <c r="BY146" s="2">
        <v>23408</v>
      </c>
      <c r="BZ146" s="2">
        <v>23314</v>
      </c>
      <c r="CA146" s="2">
        <v>23224</v>
      </c>
      <c r="CB146" s="2">
        <v>23161</v>
      </c>
      <c r="CC146" s="2">
        <v>23080</v>
      </c>
      <c r="CD146" s="2">
        <v>23048</v>
      </c>
    </row>
    <row r="147" spans="1:82" x14ac:dyDescent="0.25">
      <c r="A147" s="2" t="str">
        <f>"26 jaar"</f>
        <v>26 jaar</v>
      </c>
      <c r="B147" s="2">
        <v>25798</v>
      </c>
      <c r="C147" s="2">
        <v>25158</v>
      </c>
      <c r="D147" s="2">
        <v>24346</v>
      </c>
      <c r="E147" s="2">
        <v>23584</v>
      </c>
      <c r="F147" s="2">
        <v>23108</v>
      </c>
      <c r="G147" s="2">
        <v>23392</v>
      </c>
      <c r="H147" s="2">
        <v>23449</v>
      </c>
      <c r="I147" s="2">
        <v>23705</v>
      </c>
      <c r="J147" s="2">
        <v>23254</v>
      </c>
      <c r="K147" s="2">
        <v>22474</v>
      </c>
      <c r="L147" s="2">
        <v>21371</v>
      </c>
      <c r="M147" s="2">
        <v>20570</v>
      </c>
      <c r="N147" s="2">
        <v>20508</v>
      </c>
      <c r="O147" s="2">
        <v>20257</v>
      </c>
      <c r="P147" s="2">
        <v>20214</v>
      </c>
      <c r="Q147" s="2">
        <v>20702</v>
      </c>
      <c r="R147" s="2">
        <v>21057</v>
      </c>
      <c r="S147" s="2">
        <v>20964</v>
      </c>
      <c r="T147" s="2">
        <v>20995</v>
      </c>
      <c r="U147" s="2">
        <v>20922</v>
      </c>
      <c r="V147" s="2">
        <v>21226</v>
      </c>
      <c r="W147" s="2">
        <v>21469</v>
      </c>
      <c r="X147" s="2">
        <v>22606</v>
      </c>
      <c r="Y147" s="2">
        <v>22663</v>
      </c>
      <c r="Z147" s="2">
        <v>23346</v>
      </c>
      <c r="AA147" s="2">
        <v>23556</v>
      </c>
      <c r="AB147" s="2">
        <v>23669</v>
      </c>
      <c r="AC147" s="2">
        <v>23722</v>
      </c>
      <c r="AD147" s="2">
        <v>23439</v>
      </c>
      <c r="AE147" s="2">
        <v>22578</v>
      </c>
      <c r="AF147" s="2">
        <v>21868</v>
      </c>
      <c r="AG147" s="2">
        <v>21804</v>
      </c>
      <c r="AH147" s="2">
        <v>22277</v>
      </c>
      <c r="AI147" s="2">
        <v>22162</v>
      </c>
      <c r="AJ147" s="2">
        <v>22154</v>
      </c>
      <c r="AK147" s="2">
        <v>22213</v>
      </c>
      <c r="AL147" s="2">
        <v>22779</v>
      </c>
      <c r="AM147" s="2">
        <v>22464</v>
      </c>
      <c r="AN147" s="2">
        <v>21964</v>
      </c>
      <c r="AO147" s="2">
        <v>21875</v>
      </c>
      <c r="AP147" s="2">
        <v>22210</v>
      </c>
      <c r="AQ147" s="2">
        <v>22316</v>
      </c>
      <c r="AR147" s="2">
        <v>22600</v>
      </c>
      <c r="AS147" s="2">
        <v>22729</v>
      </c>
      <c r="AT147" s="2">
        <v>23007</v>
      </c>
      <c r="AU147" s="2">
        <v>22801</v>
      </c>
      <c r="AV147" s="2">
        <v>22911</v>
      </c>
      <c r="AW147" s="2">
        <v>22528</v>
      </c>
      <c r="AX147" s="2">
        <v>22361</v>
      </c>
      <c r="AY147" s="2">
        <v>22088</v>
      </c>
      <c r="AZ147" s="2">
        <v>22017</v>
      </c>
      <c r="BA147" s="2">
        <v>21355</v>
      </c>
      <c r="BB147" s="2">
        <v>21077</v>
      </c>
      <c r="BC147" s="2">
        <v>20843</v>
      </c>
      <c r="BD147" s="2">
        <v>21057</v>
      </c>
      <c r="BE147" s="2">
        <v>21235</v>
      </c>
      <c r="BF147" s="2">
        <v>21419</v>
      </c>
      <c r="BG147" s="2">
        <v>21571</v>
      </c>
      <c r="BH147" s="2">
        <v>21758</v>
      </c>
      <c r="BI147" s="2">
        <v>21897</v>
      </c>
      <c r="BJ147" s="2">
        <v>22060</v>
      </c>
      <c r="BK147" s="2">
        <v>22251</v>
      </c>
      <c r="BL147" s="2">
        <v>22442</v>
      </c>
      <c r="BM147" s="2">
        <v>22658</v>
      </c>
      <c r="BN147" s="2">
        <v>22902</v>
      </c>
      <c r="BO147" s="2">
        <v>23177</v>
      </c>
      <c r="BP147" s="2">
        <v>23471</v>
      </c>
      <c r="BQ147" s="2">
        <v>23468</v>
      </c>
      <c r="BR147" s="2">
        <v>23469</v>
      </c>
      <c r="BS147" s="2">
        <v>23469</v>
      </c>
      <c r="BT147" s="2">
        <v>23485</v>
      </c>
      <c r="BU147" s="2">
        <v>23455</v>
      </c>
      <c r="BV147" s="2">
        <v>23443</v>
      </c>
      <c r="BW147" s="2">
        <v>23434</v>
      </c>
      <c r="BX147" s="2">
        <v>23395</v>
      </c>
      <c r="BY147" s="2">
        <v>23330</v>
      </c>
      <c r="BZ147" s="2">
        <v>23265</v>
      </c>
      <c r="CA147" s="2">
        <v>23172</v>
      </c>
      <c r="CB147" s="2">
        <v>23081</v>
      </c>
      <c r="CC147" s="2">
        <v>23016</v>
      </c>
      <c r="CD147" s="2">
        <v>22934</v>
      </c>
    </row>
    <row r="148" spans="1:82" x14ac:dyDescent="0.25">
      <c r="A148" s="2" t="str">
        <f>"27 jaar"</f>
        <v>27 jaar</v>
      </c>
      <c r="B148" s="2">
        <v>25435</v>
      </c>
      <c r="C148" s="2">
        <v>25805</v>
      </c>
      <c r="D148" s="2">
        <v>25210</v>
      </c>
      <c r="E148" s="2">
        <v>24324</v>
      </c>
      <c r="F148" s="2">
        <v>23457</v>
      </c>
      <c r="G148" s="2">
        <v>22907</v>
      </c>
      <c r="H148" s="2">
        <v>23296</v>
      </c>
      <c r="I148" s="2">
        <v>23263</v>
      </c>
      <c r="J148" s="2">
        <v>23560</v>
      </c>
      <c r="K148" s="2">
        <v>23137</v>
      </c>
      <c r="L148" s="2">
        <v>22426</v>
      </c>
      <c r="M148" s="2">
        <v>21371</v>
      </c>
      <c r="N148" s="2">
        <v>20502</v>
      </c>
      <c r="O148" s="2">
        <v>20524</v>
      </c>
      <c r="P148" s="2">
        <v>20297</v>
      </c>
      <c r="Q148" s="2">
        <v>20309</v>
      </c>
      <c r="R148" s="2">
        <v>20772</v>
      </c>
      <c r="S148" s="2">
        <v>21089</v>
      </c>
      <c r="T148" s="2">
        <v>21007</v>
      </c>
      <c r="U148" s="2">
        <v>21142</v>
      </c>
      <c r="V148" s="2">
        <v>21116</v>
      </c>
      <c r="W148" s="2">
        <v>21322</v>
      </c>
      <c r="X148" s="2">
        <v>21576</v>
      </c>
      <c r="Y148" s="2">
        <v>22649</v>
      </c>
      <c r="Z148" s="2">
        <v>22660</v>
      </c>
      <c r="AA148" s="2">
        <v>23357</v>
      </c>
      <c r="AB148" s="2">
        <v>23596</v>
      </c>
      <c r="AC148" s="2">
        <v>23596</v>
      </c>
      <c r="AD148" s="2">
        <v>23776</v>
      </c>
      <c r="AE148" s="2">
        <v>23472</v>
      </c>
      <c r="AF148" s="2">
        <v>22614</v>
      </c>
      <c r="AG148" s="2">
        <v>21883</v>
      </c>
      <c r="AH148" s="2">
        <v>21809</v>
      </c>
      <c r="AI148" s="2">
        <v>22277</v>
      </c>
      <c r="AJ148" s="2">
        <v>22151</v>
      </c>
      <c r="AK148" s="2">
        <v>22135</v>
      </c>
      <c r="AL148" s="2">
        <v>22175</v>
      </c>
      <c r="AM148" s="2">
        <v>22744</v>
      </c>
      <c r="AN148" s="2">
        <v>22428</v>
      </c>
      <c r="AO148" s="2">
        <v>21934</v>
      </c>
      <c r="AP148" s="2">
        <v>21839</v>
      </c>
      <c r="AQ148" s="2">
        <v>22178</v>
      </c>
      <c r="AR148" s="2">
        <v>22282</v>
      </c>
      <c r="AS148" s="2">
        <v>22567</v>
      </c>
      <c r="AT148" s="2">
        <v>22698</v>
      </c>
      <c r="AU148" s="2">
        <v>22971</v>
      </c>
      <c r="AV148" s="2">
        <v>22769</v>
      </c>
      <c r="AW148" s="2">
        <v>22878</v>
      </c>
      <c r="AX148" s="2">
        <v>22507</v>
      </c>
      <c r="AY148" s="2">
        <v>22338</v>
      </c>
      <c r="AZ148" s="2">
        <v>22067</v>
      </c>
      <c r="BA148" s="2">
        <v>21992</v>
      </c>
      <c r="BB148" s="2">
        <v>21337</v>
      </c>
      <c r="BC148" s="2">
        <v>21060</v>
      </c>
      <c r="BD148" s="2">
        <v>20832</v>
      </c>
      <c r="BE148" s="2">
        <v>21044</v>
      </c>
      <c r="BF148" s="2">
        <v>21222</v>
      </c>
      <c r="BG148" s="2">
        <v>21407</v>
      </c>
      <c r="BH148" s="2">
        <v>21557</v>
      </c>
      <c r="BI148" s="2">
        <v>21744</v>
      </c>
      <c r="BJ148" s="2">
        <v>21878</v>
      </c>
      <c r="BK148" s="2">
        <v>22040</v>
      </c>
      <c r="BL148" s="2">
        <v>22226</v>
      </c>
      <c r="BM148" s="2">
        <v>22420</v>
      </c>
      <c r="BN148" s="2">
        <v>22633</v>
      </c>
      <c r="BO148" s="2">
        <v>22878</v>
      </c>
      <c r="BP148" s="2">
        <v>23152</v>
      </c>
      <c r="BQ148" s="2">
        <v>23448</v>
      </c>
      <c r="BR148" s="2">
        <v>23440</v>
      </c>
      <c r="BS148" s="2">
        <v>23440</v>
      </c>
      <c r="BT148" s="2">
        <v>23444</v>
      </c>
      <c r="BU148" s="2">
        <v>23457</v>
      </c>
      <c r="BV148" s="2">
        <v>23430</v>
      </c>
      <c r="BW148" s="2">
        <v>23416</v>
      </c>
      <c r="BX148" s="2">
        <v>23409</v>
      </c>
      <c r="BY148" s="2">
        <v>23370</v>
      </c>
      <c r="BZ148" s="2">
        <v>23303</v>
      </c>
      <c r="CA148" s="2">
        <v>23236</v>
      </c>
      <c r="CB148" s="2">
        <v>23141</v>
      </c>
      <c r="CC148" s="2">
        <v>23051</v>
      </c>
      <c r="CD148" s="2">
        <v>22990</v>
      </c>
    </row>
    <row r="149" spans="1:82" x14ac:dyDescent="0.25">
      <c r="A149" s="2" t="str">
        <f>"28 jaar"</f>
        <v>28 jaar</v>
      </c>
      <c r="B149" s="2">
        <v>24689</v>
      </c>
      <c r="C149" s="2">
        <v>25561</v>
      </c>
      <c r="D149" s="2">
        <v>25948</v>
      </c>
      <c r="E149" s="2">
        <v>25227</v>
      </c>
      <c r="F149" s="2">
        <v>24272</v>
      </c>
      <c r="G149" s="2">
        <v>23297</v>
      </c>
      <c r="H149" s="2">
        <v>22895</v>
      </c>
      <c r="I149" s="2">
        <v>23215</v>
      </c>
      <c r="J149" s="2">
        <v>23220</v>
      </c>
      <c r="K149" s="2">
        <v>23525</v>
      </c>
      <c r="L149" s="2">
        <v>23132</v>
      </c>
      <c r="M149" s="2">
        <v>22425</v>
      </c>
      <c r="N149" s="2">
        <v>21465</v>
      </c>
      <c r="O149" s="2">
        <v>20639</v>
      </c>
      <c r="P149" s="2">
        <v>20593</v>
      </c>
      <c r="Q149" s="2">
        <v>20449</v>
      </c>
      <c r="R149" s="2">
        <v>20483</v>
      </c>
      <c r="S149" s="2">
        <v>20885</v>
      </c>
      <c r="T149" s="2">
        <v>21197</v>
      </c>
      <c r="U149" s="2">
        <v>21197</v>
      </c>
      <c r="V149" s="2">
        <v>21363</v>
      </c>
      <c r="W149" s="2">
        <v>21284</v>
      </c>
      <c r="X149" s="2">
        <v>21477</v>
      </c>
      <c r="Y149" s="2">
        <v>21672</v>
      </c>
      <c r="Z149" s="2">
        <v>22673</v>
      </c>
      <c r="AA149" s="2">
        <v>22720</v>
      </c>
      <c r="AB149" s="2">
        <v>23406</v>
      </c>
      <c r="AC149" s="2">
        <v>23582</v>
      </c>
      <c r="AD149" s="2">
        <v>23690</v>
      </c>
      <c r="AE149" s="2">
        <v>23898</v>
      </c>
      <c r="AF149" s="2">
        <v>23567</v>
      </c>
      <c r="AG149" s="2">
        <v>22712</v>
      </c>
      <c r="AH149" s="2">
        <v>21955</v>
      </c>
      <c r="AI149" s="2">
        <v>21870</v>
      </c>
      <c r="AJ149" s="2">
        <v>22325</v>
      </c>
      <c r="AK149" s="2">
        <v>22199</v>
      </c>
      <c r="AL149" s="2">
        <v>22175</v>
      </c>
      <c r="AM149" s="2">
        <v>22213</v>
      </c>
      <c r="AN149" s="2">
        <v>22783</v>
      </c>
      <c r="AO149" s="2">
        <v>22467</v>
      </c>
      <c r="AP149" s="2">
        <v>21976</v>
      </c>
      <c r="AQ149" s="2">
        <v>21880</v>
      </c>
      <c r="AR149" s="2">
        <v>22230</v>
      </c>
      <c r="AS149" s="2">
        <v>22333</v>
      </c>
      <c r="AT149" s="2">
        <v>22612</v>
      </c>
      <c r="AU149" s="2">
        <v>22747</v>
      </c>
      <c r="AV149" s="2">
        <v>23014</v>
      </c>
      <c r="AW149" s="2">
        <v>22820</v>
      </c>
      <c r="AX149" s="2">
        <v>22919</v>
      </c>
      <c r="AY149" s="2">
        <v>22561</v>
      </c>
      <c r="AZ149" s="2">
        <v>22386</v>
      </c>
      <c r="BA149" s="2">
        <v>22126</v>
      </c>
      <c r="BB149" s="2">
        <v>22047</v>
      </c>
      <c r="BC149" s="2">
        <v>21392</v>
      </c>
      <c r="BD149" s="2">
        <v>21121</v>
      </c>
      <c r="BE149" s="2">
        <v>20890</v>
      </c>
      <c r="BF149" s="2">
        <v>21105</v>
      </c>
      <c r="BG149" s="2">
        <v>21283</v>
      </c>
      <c r="BH149" s="2">
        <v>21467</v>
      </c>
      <c r="BI149" s="2">
        <v>21612</v>
      </c>
      <c r="BJ149" s="2">
        <v>21798</v>
      </c>
      <c r="BK149" s="2">
        <v>21939</v>
      </c>
      <c r="BL149" s="2">
        <v>22102</v>
      </c>
      <c r="BM149" s="2">
        <v>22286</v>
      </c>
      <c r="BN149" s="2">
        <v>22474</v>
      </c>
      <c r="BO149" s="2">
        <v>22689</v>
      </c>
      <c r="BP149" s="2">
        <v>22931</v>
      </c>
      <c r="BQ149" s="2">
        <v>23201</v>
      </c>
      <c r="BR149" s="2">
        <v>23496</v>
      </c>
      <c r="BS149" s="2">
        <v>23493</v>
      </c>
      <c r="BT149" s="2">
        <v>23494</v>
      </c>
      <c r="BU149" s="2">
        <v>23496</v>
      </c>
      <c r="BV149" s="2">
        <v>23513</v>
      </c>
      <c r="BW149" s="2">
        <v>23484</v>
      </c>
      <c r="BX149" s="2">
        <v>23467</v>
      </c>
      <c r="BY149" s="2">
        <v>23465</v>
      </c>
      <c r="BZ149" s="2">
        <v>23423</v>
      </c>
      <c r="CA149" s="2">
        <v>23355</v>
      </c>
      <c r="CB149" s="2">
        <v>23288</v>
      </c>
      <c r="CC149" s="2">
        <v>23195</v>
      </c>
      <c r="CD149" s="2">
        <v>23106</v>
      </c>
    </row>
    <row r="150" spans="1:82" x14ac:dyDescent="0.25">
      <c r="A150" s="2" t="str">
        <f>"29 jaar"</f>
        <v>29 jaar</v>
      </c>
      <c r="B150" s="2">
        <v>25398</v>
      </c>
      <c r="C150" s="2">
        <v>24863</v>
      </c>
      <c r="D150" s="2">
        <v>25678</v>
      </c>
      <c r="E150" s="2">
        <v>26069</v>
      </c>
      <c r="F150" s="2">
        <v>25198</v>
      </c>
      <c r="G150" s="2">
        <v>24143</v>
      </c>
      <c r="H150" s="2">
        <v>23299</v>
      </c>
      <c r="I150" s="2">
        <v>22861</v>
      </c>
      <c r="J150" s="2">
        <v>23230</v>
      </c>
      <c r="K150" s="2">
        <v>23166</v>
      </c>
      <c r="L150" s="2">
        <v>23527</v>
      </c>
      <c r="M150" s="2">
        <v>23248</v>
      </c>
      <c r="N150" s="2">
        <v>22536</v>
      </c>
      <c r="O150" s="2">
        <v>21594</v>
      </c>
      <c r="P150" s="2">
        <v>20723</v>
      </c>
      <c r="Q150" s="2">
        <v>20737</v>
      </c>
      <c r="R150" s="2">
        <v>20626</v>
      </c>
      <c r="S150" s="2">
        <v>20678</v>
      </c>
      <c r="T150" s="2">
        <v>21136</v>
      </c>
      <c r="U150" s="2">
        <v>21438</v>
      </c>
      <c r="V150" s="2">
        <v>21517</v>
      </c>
      <c r="W150" s="2">
        <v>21528</v>
      </c>
      <c r="X150" s="2">
        <v>21447</v>
      </c>
      <c r="Y150" s="2">
        <v>21631</v>
      </c>
      <c r="Z150" s="2">
        <v>21818</v>
      </c>
      <c r="AA150" s="2">
        <v>22743</v>
      </c>
      <c r="AB150" s="2">
        <v>22822</v>
      </c>
      <c r="AC150" s="2">
        <v>23448</v>
      </c>
      <c r="AD150" s="2">
        <v>23676</v>
      </c>
      <c r="AE150" s="2">
        <v>23785</v>
      </c>
      <c r="AF150" s="2">
        <v>24013</v>
      </c>
      <c r="AG150" s="2">
        <v>23647</v>
      </c>
      <c r="AH150" s="2">
        <v>22775</v>
      </c>
      <c r="AI150" s="2">
        <v>22005</v>
      </c>
      <c r="AJ150" s="2">
        <v>21912</v>
      </c>
      <c r="AK150" s="2">
        <v>22361</v>
      </c>
      <c r="AL150" s="2">
        <v>22230</v>
      </c>
      <c r="AM150" s="2">
        <v>22207</v>
      </c>
      <c r="AN150" s="2">
        <v>22252</v>
      </c>
      <c r="AO150" s="2">
        <v>22826</v>
      </c>
      <c r="AP150" s="2">
        <v>22507</v>
      </c>
      <c r="AQ150" s="2">
        <v>22020</v>
      </c>
      <c r="AR150" s="2">
        <v>21930</v>
      </c>
      <c r="AS150" s="2">
        <v>22288</v>
      </c>
      <c r="AT150" s="2">
        <v>22389</v>
      </c>
      <c r="AU150" s="2">
        <v>22666</v>
      </c>
      <c r="AV150" s="2">
        <v>22807</v>
      </c>
      <c r="AW150" s="2">
        <v>23072</v>
      </c>
      <c r="AX150" s="2">
        <v>22884</v>
      </c>
      <c r="AY150" s="2">
        <v>22976</v>
      </c>
      <c r="AZ150" s="2">
        <v>22618</v>
      </c>
      <c r="BA150" s="2">
        <v>22444</v>
      </c>
      <c r="BB150" s="2">
        <v>22179</v>
      </c>
      <c r="BC150" s="2">
        <v>22110</v>
      </c>
      <c r="BD150" s="2">
        <v>21456</v>
      </c>
      <c r="BE150" s="2">
        <v>21180</v>
      </c>
      <c r="BF150" s="2">
        <v>20951</v>
      </c>
      <c r="BG150" s="2">
        <v>21160</v>
      </c>
      <c r="BH150" s="2">
        <v>21343</v>
      </c>
      <c r="BI150" s="2">
        <v>21525</v>
      </c>
      <c r="BJ150" s="2">
        <v>21674</v>
      </c>
      <c r="BK150" s="2">
        <v>21859</v>
      </c>
      <c r="BL150" s="2">
        <v>21997</v>
      </c>
      <c r="BM150" s="2">
        <v>22162</v>
      </c>
      <c r="BN150" s="2">
        <v>22350</v>
      </c>
      <c r="BO150" s="2">
        <v>22534</v>
      </c>
      <c r="BP150" s="2">
        <v>22750</v>
      </c>
      <c r="BQ150" s="2">
        <v>22990</v>
      </c>
      <c r="BR150" s="2">
        <v>23260</v>
      </c>
      <c r="BS150" s="2">
        <v>23559</v>
      </c>
      <c r="BT150" s="2">
        <v>23558</v>
      </c>
      <c r="BU150" s="2">
        <v>23559</v>
      </c>
      <c r="BV150" s="2">
        <v>23557</v>
      </c>
      <c r="BW150" s="2">
        <v>23578</v>
      </c>
      <c r="BX150" s="2">
        <v>23549</v>
      </c>
      <c r="BY150" s="2">
        <v>23534</v>
      </c>
      <c r="BZ150" s="2">
        <v>23530</v>
      </c>
      <c r="CA150" s="2">
        <v>23491</v>
      </c>
      <c r="CB150" s="2">
        <v>23424</v>
      </c>
      <c r="CC150" s="2">
        <v>23355</v>
      </c>
      <c r="CD150" s="2">
        <v>23264</v>
      </c>
    </row>
    <row r="151" spans="1:82" x14ac:dyDescent="0.25">
      <c r="A151" s="2" t="str">
        <f>"30 jaar"</f>
        <v>30 jaar</v>
      </c>
      <c r="B151" s="2">
        <v>25566</v>
      </c>
      <c r="C151" s="2">
        <v>25472</v>
      </c>
      <c r="D151" s="2">
        <v>25006</v>
      </c>
      <c r="E151" s="2">
        <v>25735</v>
      </c>
      <c r="F151" s="2">
        <v>26047</v>
      </c>
      <c r="G151" s="2">
        <v>25130</v>
      </c>
      <c r="H151" s="2">
        <v>24141</v>
      </c>
      <c r="I151" s="2">
        <v>23375</v>
      </c>
      <c r="J151" s="2">
        <v>22943</v>
      </c>
      <c r="K151" s="2">
        <v>23251</v>
      </c>
      <c r="L151" s="2">
        <v>23196</v>
      </c>
      <c r="M151" s="2">
        <v>23689</v>
      </c>
      <c r="N151" s="2">
        <v>23398</v>
      </c>
      <c r="O151" s="2">
        <v>22670</v>
      </c>
      <c r="P151" s="2">
        <v>21742</v>
      </c>
      <c r="Q151" s="2">
        <v>20849</v>
      </c>
      <c r="R151" s="2">
        <v>20880</v>
      </c>
      <c r="S151" s="2">
        <v>20843</v>
      </c>
      <c r="T151" s="2">
        <v>20901</v>
      </c>
      <c r="U151" s="2">
        <v>21382</v>
      </c>
      <c r="V151" s="2">
        <v>21762</v>
      </c>
      <c r="W151" s="2">
        <v>21695</v>
      </c>
      <c r="X151" s="2">
        <v>21718</v>
      </c>
      <c r="Y151" s="2">
        <v>21573</v>
      </c>
      <c r="Z151" s="2">
        <v>21792</v>
      </c>
      <c r="AA151" s="2">
        <v>22029</v>
      </c>
      <c r="AB151" s="2">
        <v>22913</v>
      </c>
      <c r="AC151" s="2">
        <v>22910</v>
      </c>
      <c r="AD151" s="2">
        <v>23611</v>
      </c>
      <c r="AE151" s="2">
        <v>23846</v>
      </c>
      <c r="AF151" s="2">
        <v>23957</v>
      </c>
      <c r="AG151" s="2">
        <v>24180</v>
      </c>
      <c r="AH151" s="2">
        <v>23795</v>
      </c>
      <c r="AI151" s="2">
        <v>22902</v>
      </c>
      <c r="AJ151" s="2">
        <v>22117</v>
      </c>
      <c r="AK151" s="2">
        <v>22025</v>
      </c>
      <c r="AL151" s="2">
        <v>22467</v>
      </c>
      <c r="AM151" s="2">
        <v>22336</v>
      </c>
      <c r="AN151" s="2">
        <v>22320</v>
      </c>
      <c r="AO151" s="2">
        <v>22367</v>
      </c>
      <c r="AP151" s="2">
        <v>22944</v>
      </c>
      <c r="AQ151" s="2">
        <v>22629</v>
      </c>
      <c r="AR151" s="2">
        <v>22140</v>
      </c>
      <c r="AS151" s="2">
        <v>22055</v>
      </c>
      <c r="AT151" s="2">
        <v>22420</v>
      </c>
      <c r="AU151" s="2">
        <v>22524</v>
      </c>
      <c r="AV151" s="2">
        <v>22805</v>
      </c>
      <c r="AW151" s="2">
        <v>22946</v>
      </c>
      <c r="AX151" s="2">
        <v>23213</v>
      </c>
      <c r="AY151" s="2">
        <v>23023</v>
      </c>
      <c r="AZ151" s="2">
        <v>23122</v>
      </c>
      <c r="BA151" s="2">
        <v>22752</v>
      </c>
      <c r="BB151" s="2">
        <v>22581</v>
      </c>
      <c r="BC151" s="2">
        <v>22317</v>
      </c>
      <c r="BD151" s="2">
        <v>22249</v>
      </c>
      <c r="BE151" s="2">
        <v>21589</v>
      </c>
      <c r="BF151" s="2">
        <v>21310</v>
      </c>
      <c r="BG151" s="2">
        <v>21083</v>
      </c>
      <c r="BH151" s="2">
        <v>21291</v>
      </c>
      <c r="BI151" s="2">
        <v>21470</v>
      </c>
      <c r="BJ151" s="2">
        <v>21654</v>
      </c>
      <c r="BK151" s="2">
        <v>21802</v>
      </c>
      <c r="BL151" s="2">
        <v>21996</v>
      </c>
      <c r="BM151" s="2">
        <v>22136</v>
      </c>
      <c r="BN151" s="2">
        <v>22304</v>
      </c>
      <c r="BO151" s="2">
        <v>22489</v>
      </c>
      <c r="BP151" s="2">
        <v>22678</v>
      </c>
      <c r="BQ151" s="2">
        <v>22896</v>
      </c>
      <c r="BR151" s="2">
        <v>23132</v>
      </c>
      <c r="BS151" s="2">
        <v>23398</v>
      </c>
      <c r="BT151" s="2">
        <v>23701</v>
      </c>
      <c r="BU151" s="2">
        <v>23704</v>
      </c>
      <c r="BV151" s="2">
        <v>23703</v>
      </c>
      <c r="BW151" s="2">
        <v>23702</v>
      </c>
      <c r="BX151" s="2">
        <v>23726</v>
      </c>
      <c r="BY151" s="2">
        <v>23699</v>
      </c>
      <c r="BZ151" s="2">
        <v>23683</v>
      </c>
      <c r="CA151" s="2">
        <v>23679</v>
      </c>
      <c r="CB151" s="2">
        <v>23639</v>
      </c>
      <c r="CC151" s="2">
        <v>23573</v>
      </c>
      <c r="CD151" s="2">
        <v>23507</v>
      </c>
    </row>
    <row r="152" spans="1:82" x14ac:dyDescent="0.25">
      <c r="A152" s="2" t="str">
        <f>"31 jaar"</f>
        <v>31 jaar</v>
      </c>
      <c r="B152" s="2">
        <v>25759</v>
      </c>
      <c r="C152" s="2">
        <v>25731</v>
      </c>
      <c r="D152" s="2">
        <v>25557</v>
      </c>
      <c r="E152" s="2">
        <v>25103</v>
      </c>
      <c r="F152" s="2">
        <v>25762</v>
      </c>
      <c r="G152" s="2">
        <v>25933</v>
      </c>
      <c r="H152" s="2">
        <v>25093</v>
      </c>
      <c r="I152" s="2">
        <v>24208</v>
      </c>
      <c r="J152" s="2">
        <v>23417</v>
      </c>
      <c r="K152" s="2">
        <v>22936</v>
      </c>
      <c r="L152" s="2">
        <v>23282</v>
      </c>
      <c r="M152" s="2">
        <v>23368</v>
      </c>
      <c r="N152" s="2">
        <v>23869</v>
      </c>
      <c r="O152" s="2">
        <v>23625</v>
      </c>
      <c r="P152" s="2">
        <v>22841</v>
      </c>
      <c r="Q152" s="2">
        <v>21966</v>
      </c>
      <c r="R152" s="2">
        <v>21077</v>
      </c>
      <c r="S152" s="2">
        <v>21113</v>
      </c>
      <c r="T152" s="2">
        <v>21049</v>
      </c>
      <c r="U152" s="2">
        <v>21139</v>
      </c>
      <c r="V152" s="2">
        <v>21685</v>
      </c>
      <c r="W152" s="2">
        <v>22015</v>
      </c>
      <c r="X152" s="2">
        <v>21919</v>
      </c>
      <c r="Y152" s="2">
        <v>21891</v>
      </c>
      <c r="Z152" s="2">
        <v>21704</v>
      </c>
      <c r="AA152" s="2">
        <v>21906</v>
      </c>
      <c r="AB152" s="2">
        <v>22169</v>
      </c>
      <c r="AC152" s="2">
        <v>23039</v>
      </c>
      <c r="AD152" s="2">
        <v>23046</v>
      </c>
      <c r="AE152" s="2">
        <v>23772</v>
      </c>
      <c r="AF152" s="2">
        <v>24000</v>
      </c>
      <c r="AG152" s="2">
        <v>24093</v>
      </c>
      <c r="AH152" s="2">
        <v>24311</v>
      </c>
      <c r="AI152" s="2">
        <v>23901</v>
      </c>
      <c r="AJ152" s="2">
        <v>23014</v>
      </c>
      <c r="AK152" s="2">
        <v>22219</v>
      </c>
      <c r="AL152" s="2">
        <v>22121</v>
      </c>
      <c r="AM152" s="2">
        <v>22564</v>
      </c>
      <c r="AN152" s="2">
        <v>22437</v>
      </c>
      <c r="AO152" s="2">
        <v>22437</v>
      </c>
      <c r="AP152" s="2">
        <v>22477</v>
      </c>
      <c r="AQ152" s="2">
        <v>23059</v>
      </c>
      <c r="AR152" s="2">
        <v>22751</v>
      </c>
      <c r="AS152" s="2">
        <v>22266</v>
      </c>
      <c r="AT152" s="2">
        <v>22186</v>
      </c>
      <c r="AU152" s="2">
        <v>22550</v>
      </c>
      <c r="AV152" s="2">
        <v>22654</v>
      </c>
      <c r="AW152" s="2">
        <v>22930</v>
      </c>
      <c r="AX152" s="2">
        <v>23076</v>
      </c>
      <c r="AY152" s="2">
        <v>23335</v>
      </c>
      <c r="AZ152" s="2">
        <v>23143</v>
      </c>
      <c r="BA152" s="2">
        <v>23244</v>
      </c>
      <c r="BB152" s="2">
        <v>22878</v>
      </c>
      <c r="BC152" s="2">
        <v>22708</v>
      </c>
      <c r="BD152" s="2">
        <v>22447</v>
      </c>
      <c r="BE152" s="2">
        <v>22383</v>
      </c>
      <c r="BF152" s="2">
        <v>21722</v>
      </c>
      <c r="BG152" s="2">
        <v>21445</v>
      </c>
      <c r="BH152" s="2">
        <v>21222</v>
      </c>
      <c r="BI152" s="2">
        <v>21426</v>
      </c>
      <c r="BJ152" s="2">
        <v>21608</v>
      </c>
      <c r="BK152" s="2">
        <v>21790</v>
      </c>
      <c r="BL152" s="2">
        <v>21939</v>
      </c>
      <c r="BM152" s="2">
        <v>22130</v>
      </c>
      <c r="BN152" s="2">
        <v>22266</v>
      </c>
      <c r="BO152" s="2">
        <v>22434</v>
      </c>
      <c r="BP152" s="2">
        <v>22619</v>
      </c>
      <c r="BQ152" s="2">
        <v>22812</v>
      </c>
      <c r="BR152" s="2">
        <v>23033</v>
      </c>
      <c r="BS152" s="2">
        <v>23261</v>
      </c>
      <c r="BT152" s="2">
        <v>23535</v>
      </c>
      <c r="BU152" s="2">
        <v>23837</v>
      </c>
      <c r="BV152" s="2">
        <v>23840</v>
      </c>
      <c r="BW152" s="2">
        <v>23840</v>
      </c>
      <c r="BX152" s="2">
        <v>23840</v>
      </c>
      <c r="BY152" s="2">
        <v>23864</v>
      </c>
      <c r="BZ152" s="2">
        <v>23838</v>
      </c>
      <c r="CA152" s="2">
        <v>23821</v>
      </c>
      <c r="CB152" s="2">
        <v>23818</v>
      </c>
      <c r="CC152" s="2">
        <v>23775</v>
      </c>
      <c r="CD152" s="2">
        <v>23717</v>
      </c>
    </row>
    <row r="153" spans="1:82" x14ac:dyDescent="0.25">
      <c r="A153" s="2" t="str">
        <f>"32 jaar"</f>
        <v>32 jaar</v>
      </c>
      <c r="B153" s="2">
        <v>25526</v>
      </c>
      <c r="C153" s="2">
        <v>25864</v>
      </c>
      <c r="D153" s="2">
        <v>25869</v>
      </c>
      <c r="E153" s="2">
        <v>25689</v>
      </c>
      <c r="F153" s="2">
        <v>25123</v>
      </c>
      <c r="G153" s="2">
        <v>25654</v>
      </c>
      <c r="H153" s="2">
        <v>26000</v>
      </c>
      <c r="I153" s="2">
        <v>25116</v>
      </c>
      <c r="J153" s="2">
        <v>24276</v>
      </c>
      <c r="K153" s="2">
        <v>23479</v>
      </c>
      <c r="L153" s="2">
        <v>22951</v>
      </c>
      <c r="M153" s="2">
        <v>23430</v>
      </c>
      <c r="N153" s="2">
        <v>23491</v>
      </c>
      <c r="O153" s="2">
        <v>24030</v>
      </c>
      <c r="P153" s="2">
        <v>23801</v>
      </c>
      <c r="Q153" s="2">
        <v>23100</v>
      </c>
      <c r="R153" s="2">
        <v>22147</v>
      </c>
      <c r="S153" s="2">
        <v>21326</v>
      </c>
      <c r="T153" s="2">
        <v>21294</v>
      </c>
      <c r="U153" s="2">
        <v>21255</v>
      </c>
      <c r="V153" s="2">
        <v>21518</v>
      </c>
      <c r="W153" s="2">
        <v>21861</v>
      </c>
      <c r="X153" s="2">
        <v>22276</v>
      </c>
      <c r="Y153" s="2">
        <v>22112</v>
      </c>
      <c r="Z153" s="2">
        <v>21946</v>
      </c>
      <c r="AA153" s="2">
        <v>21860</v>
      </c>
      <c r="AB153" s="2">
        <v>22024</v>
      </c>
      <c r="AC153" s="2">
        <v>22272</v>
      </c>
      <c r="AD153" s="2">
        <v>23182</v>
      </c>
      <c r="AE153" s="2">
        <v>23191</v>
      </c>
      <c r="AF153" s="2">
        <v>23916</v>
      </c>
      <c r="AG153" s="2">
        <v>24131</v>
      </c>
      <c r="AH153" s="2">
        <v>24212</v>
      </c>
      <c r="AI153" s="2">
        <v>24429</v>
      </c>
      <c r="AJ153" s="2">
        <v>24013</v>
      </c>
      <c r="AK153" s="2">
        <v>23117</v>
      </c>
      <c r="AL153" s="2">
        <v>22307</v>
      </c>
      <c r="AM153" s="2">
        <v>22206</v>
      </c>
      <c r="AN153" s="2">
        <v>22658</v>
      </c>
      <c r="AO153" s="2">
        <v>22536</v>
      </c>
      <c r="AP153" s="2">
        <v>22536</v>
      </c>
      <c r="AQ153" s="2">
        <v>22588</v>
      </c>
      <c r="AR153" s="2">
        <v>23171</v>
      </c>
      <c r="AS153" s="2">
        <v>22862</v>
      </c>
      <c r="AT153" s="2">
        <v>22379</v>
      </c>
      <c r="AU153" s="2">
        <v>22303</v>
      </c>
      <c r="AV153" s="2">
        <v>22676</v>
      </c>
      <c r="AW153" s="2">
        <v>22787</v>
      </c>
      <c r="AX153" s="2">
        <v>23060</v>
      </c>
      <c r="AY153" s="2">
        <v>23211</v>
      </c>
      <c r="AZ153" s="2">
        <v>23469</v>
      </c>
      <c r="BA153" s="2">
        <v>23277</v>
      </c>
      <c r="BB153" s="2">
        <v>23376</v>
      </c>
      <c r="BC153" s="2">
        <v>23009</v>
      </c>
      <c r="BD153" s="2">
        <v>22832</v>
      </c>
      <c r="BE153" s="2">
        <v>22576</v>
      </c>
      <c r="BF153" s="2">
        <v>22510</v>
      </c>
      <c r="BG153" s="2">
        <v>21845</v>
      </c>
      <c r="BH153" s="2">
        <v>21563</v>
      </c>
      <c r="BI153" s="2">
        <v>21338</v>
      </c>
      <c r="BJ153" s="2">
        <v>21541</v>
      </c>
      <c r="BK153" s="2">
        <v>21726</v>
      </c>
      <c r="BL153" s="2">
        <v>21915</v>
      </c>
      <c r="BM153" s="2">
        <v>22070</v>
      </c>
      <c r="BN153" s="2">
        <v>22256</v>
      </c>
      <c r="BO153" s="2">
        <v>22395</v>
      </c>
      <c r="BP153" s="2">
        <v>22566</v>
      </c>
      <c r="BQ153" s="2">
        <v>22751</v>
      </c>
      <c r="BR153" s="2">
        <v>22941</v>
      </c>
      <c r="BS153" s="2">
        <v>23169</v>
      </c>
      <c r="BT153" s="2">
        <v>23394</v>
      </c>
      <c r="BU153" s="2">
        <v>23664</v>
      </c>
      <c r="BV153" s="2">
        <v>23976</v>
      </c>
      <c r="BW153" s="2">
        <v>23978</v>
      </c>
      <c r="BX153" s="2">
        <v>23981</v>
      </c>
      <c r="BY153" s="2">
        <v>23981</v>
      </c>
      <c r="BZ153" s="2">
        <v>24008</v>
      </c>
      <c r="CA153" s="2">
        <v>23984</v>
      </c>
      <c r="CB153" s="2">
        <v>23967</v>
      </c>
      <c r="CC153" s="2">
        <v>23967</v>
      </c>
      <c r="CD153" s="2">
        <v>23923</v>
      </c>
    </row>
    <row r="154" spans="1:82" x14ac:dyDescent="0.25">
      <c r="A154" s="2" t="str">
        <f>"33 jaar"</f>
        <v>33 jaar</v>
      </c>
      <c r="B154" s="2">
        <v>25374</v>
      </c>
      <c r="C154" s="2">
        <v>25625</v>
      </c>
      <c r="D154" s="2">
        <v>25991</v>
      </c>
      <c r="E154" s="2">
        <v>25993</v>
      </c>
      <c r="F154" s="2">
        <v>25691</v>
      </c>
      <c r="G154" s="2">
        <v>25082</v>
      </c>
      <c r="H154" s="2">
        <v>25678</v>
      </c>
      <c r="I154" s="2">
        <v>26054</v>
      </c>
      <c r="J154" s="2">
        <v>25204</v>
      </c>
      <c r="K154" s="2">
        <v>24327</v>
      </c>
      <c r="L154" s="2">
        <v>23534</v>
      </c>
      <c r="M154" s="2">
        <v>23096</v>
      </c>
      <c r="N154" s="2">
        <v>23540</v>
      </c>
      <c r="O154" s="2">
        <v>23633</v>
      </c>
      <c r="P154" s="2">
        <v>24184</v>
      </c>
      <c r="Q154" s="2">
        <v>23975</v>
      </c>
      <c r="R154" s="2">
        <v>23375</v>
      </c>
      <c r="S154" s="2">
        <v>22358</v>
      </c>
      <c r="T154" s="2">
        <v>21587</v>
      </c>
      <c r="U154" s="2">
        <v>21522</v>
      </c>
      <c r="V154" s="2">
        <v>21589</v>
      </c>
      <c r="W154" s="2">
        <v>21731</v>
      </c>
      <c r="X154" s="2">
        <v>22060</v>
      </c>
      <c r="Y154" s="2">
        <v>22428</v>
      </c>
      <c r="Z154" s="2">
        <v>22243</v>
      </c>
      <c r="AA154" s="2">
        <v>22107</v>
      </c>
      <c r="AB154" s="2">
        <v>22022</v>
      </c>
      <c r="AC154" s="2">
        <v>22163</v>
      </c>
      <c r="AD154" s="2">
        <v>22452</v>
      </c>
      <c r="AE154" s="2">
        <v>23371</v>
      </c>
      <c r="AF154" s="2">
        <v>23372</v>
      </c>
      <c r="AG154" s="2">
        <v>24097</v>
      </c>
      <c r="AH154" s="2">
        <v>24305</v>
      </c>
      <c r="AI154" s="2">
        <v>24373</v>
      </c>
      <c r="AJ154" s="2">
        <v>24593</v>
      </c>
      <c r="AK154" s="2">
        <v>24170</v>
      </c>
      <c r="AL154" s="2">
        <v>23262</v>
      </c>
      <c r="AM154" s="2">
        <v>22455</v>
      </c>
      <c r="AN154" s="2">
        <v>22357</v>
      </c>
      <c r="AO154" s="2">
        <v>22807</v>
      </c>
      <c r="AP154" s="2">
        <v>22690</v>
      </c>
      <c r="AQ154" s="2">
        <v>22692</v>
      </c>
      <c r="AR154" s="2">
        <v>22746</v>
      </c>
      <c r="AS154" s="2">
        <v>23333</v>
      </c>
      <c r="AT154" s="2">
        <v>23031</v>
      </c>
      <c r="AU154" s="2">
        <v>22553</v>
      </c>
      <c r="AV154" s="2">
        <v>22474</v>
      </c>
      <c r="AW154" s="2">
        <v>22853</v>
      </c>
      <c r="AX154" s="2">
        <v>22959</v>
      </c>
      <c r="AY154" s="2">
        <v>23236</v>
      </c>
      <c r="AZ154" s="2">
        <v>23392</v>
      </c>
      <c r="BA154" s="2">
        <v>23652</v>
      </c>
      <c r="BB154" s="2">
        <v>23459</v>
      </c>
      <c r="BC154" s="2">
        <v>23567</v>
      </c>
      <c r="BD154" s="2">
        <v>23188</v>
      </c>
      <c r="BE154" s="2">
        <v>23015</v>
      </c>
      <c r="BF154" s="2">
        <v>22763</v>
      </c>
      <c r="BG154" s="2">
        <v>22693</v>
      </c>
      <c r="BH154" s="2">
        <v>22020</v>
      </c>
      <c r="BI154" s="2">
        <v>21743</v>
      </c>
      <c r="BJ154" s="2">
        <v>21519</v>
      </c>
      <c r="BK154" s="2">
        <v>21720</v>
      </c>
      <c r="BL154" s="2">
        <v>21904</v>
      </c>
      <c r="BM154" s="2">
        <v>22090</v>
      </c>
      <c r="BN154" s="2">
        <v>22246</v>
      </c>
      <c r="BO154" s="2">
        <v>22435</v>
      </c>
      <c r="BP154" s="2">
        <v>22567</v>
      </c>
      <c r="BQ154" s="2">
        <v>22740</v>
      </c>
      <c r="BR154" s="2">
        <v>22926</v>
      </c>
      <c r="BS154" s="2">
        <v>23114</v>
      </c>
      <c r="BT154" s="2">
        <v>23347</v>
      </c>
      <c r="BU154" s="2">
        <v>23573</v>
      </c>
      <c r="BV154" s="2">
        <v>23839</v>
      </c>
      <c r="BW154" s="2">
        <v>24158</v>
      </c>
      <c r="BX154" s="2">
        <v>24162</v>
      </c>
      <c r="BY154" s="2">
        <v>24161</v>
      </c>
      <c r="BZ154" s="2">
        <v>24160</v>
      </c>
      <c r="CA154" s="2">
        <v>24188</v>
      </c>
      <c r="CB154" s="2">
        <v>24166</v>
      </c>
      <c r="CC154" s="2">
        <v>24151</v>
      </c>
      <c r="CD154" s="2">
        <v>24152</v>
      </c>
    </row>
    <row r="155" spans="1:82" x14ac:dyDescent="0.25">
      <c r="A155" s="2" t="str">
        <f>"34 jaar"</f>
        <v>34 jaar</v>
      </c>
      <c r="B155" s="2">
        <v>25052</v>
      </c>
      <c r="C155" s="2">
        <v>25436</v>
      </c>
      <c r="D155" s="2">
        <v>25736</v>
      </c>
      <c r="E155" s="2">
        <v>26082</v>
      </c>
      <c r="F155" s="2">
        <v>26035</v>
      </c>
      <c r="G155" s="2">
        <v>25646</v>
      </c>
      <c r="H155" s="2">
        <v>25095</v>
      </c>
      <c r="I155" s="2">
        <v>25697</v>
      </c>
      <c r="J155" s="2">
        <v>26086</v>
      </c>
      <c r="K155" s="2">
        <v>25287</v>
      </c>
      <c r="L155" s="2">
        <v>24329</v>
      </c>
      <c r="M155" s="2">
        <v>23702</v>
      </c>
      <c r="N155" s="2">
        <v>23200</v>
      </c>
      <c r="O155" s="2">
        <v>23766</v>
      </c>
      <c r="P155" s="2">
        <v>23847</v>
      </c>
      <c r="Q155" s="2">
        <v>24350</v>
      </c>
      <c r="R155" s="2">
        <v>24216</v>
      </c>
      <c r="S155" s="2">
        <v>23564</v>
      </c>
      <c r="T155" s="2">
        <v>22647</v>
      </c>
      <c r="U155" s="2">
        <v>21830</v>
      </c>
      <c r="V155" s="2">
        <v>21807</v>
      </c>
      <c r="W155" s="2">
        <v>21758</v>
      </c>
      <c r="X155" s="2">
        <v>21936</v>
      </c>
      <c r="Y155" s="2">
        <v>22218</v>
      </c>
      <c r="Z155" s="2">
        <v>22554</v>
      </c>
      <c r="AA155" s="2">
        <v>22413</v>
      </c>
      <c r="AB155" s="2">
        <v>22228</v>
      </c>
      <c r="AC155" s="2">
        <v>22164</v>
      </c>
      <c r="AD155" s="2">
        <v>22329</v>
      </c>
      <c r="AE155" s="2">
        <v>22618</v>
      </c>
      <c r="AF155" s="2">
        <v>23551</v>
      </c>
      <c r="AG155" s="2">
        <v>23544</v>
      </c>
      <c r="AH155" s="2">
        <v>24254</v>
      </c>
      <c r="AI155" s="2">
        <v>24460</v>
      </c>
      <c r="AJ155" s="2">
        <v>24519</v>
      </c>
      <c r="AK155" s="2">
        <v>24740</v>
      </c>
      <c r="AL155" s="2">
        <v>24310</v>
      </c>
      <c r="AM155" s="2">
        <v>23395</v>
      </c>
      <c r="AN155" s="2">
        <v>22594</v>
      </c>
      <c r="AO155" s="2">
        <v>22497</v>
      </c>
      <c r="AP155" s="2">
        <v>22946</v>
      </c>
      <c r="AQ155" s="2">
        <v>22836</v>
      </c>
      <c r="AR155" s="2">
        <v>22841</v>
      </c>
      <c r="AS155" s="2">
        <v>22898</v>
      </c>
      <c r="AT155" s="2">
        <v>23492</v>
      </c>
      <c r="AU155" s="2">
        <v>23192</v>
      </c>
      <c r="AV155" s="2">
        <v>22714</v>
      </c>
      <c r="AW155" s="2">
        <v>22642</v>
      </c>
      <c r="AX155" s="2">
        <v>23021</v>
      </c>
      <c r="AY155" s="2">
        <v>23130</v>
      </c>
      <c r="AZ155" s="2">
        <v>23406</v>
      </c>
      <c r="BA155" s="2">
        <v>23567</v>
      </c>
      <c r="BB155" s="2">
        <v>23829</v>
      </c>
      <c r="BC155" s="2">
        <v>23637</v>
      </c>
      <c r="BD155" s="2">
        <v>23745</v>
      </c>
      <c r="BE155" s="2">
        <v>23365</v>
      </c>
      <c r="BF155" s="2">
        <v>23190</v>
      </c>
      <c r="BG155" s="2">
        <v>22933</v>
      </c>
      <c r="BH155" s="2">
        <v>22863</v>
      </c>
      <c r="BI155" s="2">
        <v>22191</v>
      </c>
      <c r="BJ155" s="2">
        <v>21912</v>
      </c>
      <c r="BK155" s="2">
        <v>21686</v>
      </c>
      <c r="BL155" s="2">
        <v>21884</v>
      </c>
      <c r="BM155" s="2">
        <v>22070</v>
      </c>
      <c r="BN155" s="2">
        <v>22256</v>
      </c>
      <c r="BO155" s="2">
        <v>22420</v>
      </c>
      <c r="BP155" s="2">
        <v>22609</v>
      </c>
      <c r="BQ155" s="2">
        <v>22738</v>
      </c>
      <c r="BR155" s="2">
        <v>22915</v>
      </c>
      <c r="BS155" s="2">
        <v>23100</v>
      </c>
      <c r="BT155" s="2">
        <v>23291</v>
      </c>
      <c r="BU155" s="2">
        <v>23527</v>
      </c>
      <c r="BV155" s="2">
        <v>23754</v>
      </c>
      <c r="BW155" s="2">
        <v>24021</v>
      </c>
      <c r="BX155" s="2">
        <v>24340</v>
      </c>
      <c r="BY155" s="2">
        <v>24343</v>
      </c>
      <c r="BZ155" s="2">
        <v>24339</v>
      </c>
      <c r="CA155" s="2">
        <v>24337</v>
      </c>
      <c r="CB155" s="2">
        <v>24365</v>
      </c>
      <c r="CC155" s="2">
        <v>24344</v>
      </c>
      <c r="CD155" s="2">
        <v>24329</v>
      </c>
    </row>
    <row r="156" spans="1:82" x14ac:dyDescent="0.25">
      <c r="A156" s="2" t="str">
        <f>"35 jaar"</f>
        <v>35 jaar</v>
      </c>
      <c r="B156" s="2">
        <v>24791</v>
      </c>
      <c r="C156" s="2">
        <v>25144</v>
      </c>
      <c r="D156" s="2">
        <v>25487</v>
      </c>
      <c r="E156" s="2">
        <v>25723</v>
      </c>
      <c r="F156" s="2">
        <v>26085</v>
      </c>
      <c r="G156" s="2">
        <v>25842</v>
      </c>
      <c r="H156" s="2">
        <v>25708</v>
      </c>
      <c r="I156" s="2">
        <v>25132</v>
      </c>
      <c r="J156" s="2">
        <v>25691</v>
      </c>
      <c r="K156" s="2">
        <v>26103</v>
      </c>
      <c r="L156" s="2">
        <v>25323</v>
      </c>
      <c r="M156" s="2">
        <v>24513</v>
      </c>
      <c r="N156" s="2">
        <v>23780</v>
      </c>
      <c r="O156" s="2">
        <v>23347</v>
      </c>
      <c r="P156" s="2">
        <v>23838</v>
      </c>
      <c r="Q156" s="2">
        <v>24020</v>
      </c>
      <c r="R156" s="2">
        <v>24585</v>
      </c>
      <c r="S156" s="2">
        <v>24387</v>
      </c>
      <c r="T156" s="2">
        <v>23706</v>
      </c>
      <c r="U156" s="2">
        <v>22844</v>
      </c>
      <c r="V156" s="2">
        <v>22128</v>
      </c>
      <c r="W156" s="2">
        <v>22026</v>
      </c>
      <c r="X156" s="2">
        <v>21939</v>
      </c>
      <c r="Y156" s="2">
        <v>22029</v>
      </c>
      <c r="Z156" s="2">
        <v>22356</v>
      </c>
      <c r="AA156" s="2">
        <v>22693</v>
      </c>
      <c r="AB156" s="2">
        <v>22574</v>
      </c>
      <c r="AC156" s="2">
        <v>22441</v>
      </c>
      <c r="AD156" s="2">
        <v>22358</v>
      </c>
      <c r="AE156" s="2">
        <v>22528</v>
      </c>
      <c r="AF156" s="2">
        <v>22820</v>
      </c>
      <c r="AG156" s="2">
        <v>23745</v>
      </c>
      <c r="AH156" s="2">
        <v>23727</v>
      </c>
      <c r="AI156" s="2">
        <v>24424</v>
      </c>
      <c r="AJ156" s="2">
        <v>24633</v>
      </c>
      <c r="AK156" s="2">
        <v>24675</v>
      </c>
      <c r="AL156" s="2">
        <v>24898</v>
      </c>
      <c r="AM156" s="2">
        <v>24463</v>
      </c>
      <c r="AN156" s="2">
        <v>23553</v>
      </c>
      <c r="AO156" s="2">
        <v>22756</v>
      </c>
      <c r="AP156" s="2">
        <v>22659</v>
      </c>
      <c r="AQ156" s="2">
        <v>23111</v>
      </c>
      <c r="AR156" s="2">
        <v>23011</v>
      </c>
      <c r="AS156" s="2">
        <v>23018</v>
      </c>
      <c r="AT156" s="2">
        <v>23075</v>
      </c>
      <c r="AU156" s="2">
        <v>23679</v>
      </c>
      <c r="AV156" s="2">
        <v>23376</v>
      </c>
      <c r="AW156" s="2">
        <v>22900</v>
      </c>
      <c r="AX156" s="2">
        <v>22827</v>
      </c>
      <c r="AY156" s="2">
        <v>23209</v>
      </c>
      <c r="AZ156" s="2">
        <v>23321</v>
      </c>
      <c r="BA156" s="2">
        <v>23598</v>
      </c>
      <c r="BB156" s="2">
        <v>23764</v>
      </c>
      <c r="BC156" s="2">
        <v>24026</v>
      </c>
      <c r="BD156" s="2">
        <v>23829</v>
      </c>
      <c r="BE156" s="2">
        <v>23947</v>
      </c>
      <c r="BF156" s="2">
        <v>23562</v>
      </c>
      <c r="BG156" s="2">
        <v>23385</v>
      </c>
      <c r="BH156" s="2">
        <v>23128</v>
      </c>
      <c r="BI156" s="2">
        <v>23062</v>
      </c>
      <c r="BJ156" s="2">
        <v>22384</v>
      </c>
      <c r="BK156" s="2">
        <v>22102</v>
      </c>
      <c r="BL156" s="2">
        <v>21873</v>
      </c>
      <c r="BM156" s="2">
        <v>22073</v>
      </c>
      <c r="BN156" s="2">
        <v>22259</v>
      </c>
      <c r="BO156" s="2">
        <v>22447</v>
      </c>
      <c r="BP156" s="2">
        <v>22610</v>
      </c>
      <c r="BQ156" s="2">
        <v>22806</v>
      </c>
      <c r="BR156" s="2">
        <v>22937</v>
      </c>
      <c r="BS156" s="2">
        <v>23113</v>
      </c>
      <c r="BT156" s="2">
        <v>23303</v>
      </c>
      <c r="BU156" s="2">
        <v>23492</v>
      </c>
      <c r="BV156" s="2">
        <v>23727</v>
      </c>
      <c r="BW156" s="2">
        <v>23959</v>
      </c>
      <c r="BX156" s="2">
        <v>24224</v>
      </c>
      <c r="BY156" s="2">
        <v>24545</v>
      </c>
      <c r="BZ156" s="2">
        <v>24547</v>
      </c>
      <c r="CA156" s="2">
        <v>24541</v>
      </c>
      <c r="CB156" s="2">
        <v>24542</v>
      </c>
      <c r="CC156" s="2">
        <v>24570</v>
      </c>
      <c r="CD156" s="2">
        <v>24547</v>
      </c>
    </row>
    <row r="157" spans="1:82" x14ac:dyDescent="0.25">
      <c r="A157" s="2" t="str">
        <f>"36 jaar"</f>
        <v>36 jaar</v>
      </c>
      <c r="B157" s="2">
        <v>24745</v>
      </c>
      <c r="C157" s="2">
        <v>24854</v>
      </c>
      <c r="D157" s="2">
        <v>25192</v>
      </c>
      <c r="E157" s="2">
        <v>25588</v>
      </c>
      <c r="F157" s="2">
        <v>25704</v>
      </c>
      <c r="G157" s="2">
        <v>25942</v>
      </c>
      <c r="H157" s="2">
        <v>25841</v>
      </c>
      <c r="I157" s="2">
        <v>25719</v>
      </c>
      <c r="J157" s="2">
        <v>25123</v>
      </c>
      <c r="K157" s="2">
        <v>25758</v>
      </c>
      <c r="L157" s="2">
        <v>26119</v>
      </c>
      <c r="M157" s="2">
        <v>25464</v>
      </c>
      <c r="N157" s="2">
        <v>24615</v>
      </c>
      <c r="O157" s="2">
        <v>23887</v>
      </c>
      <c r="P157" s="2">
        <v>23492</v>
      </c>
      <c r="Q157" s="2">
        <v>24005</v>
      </c>
      <c r="R157" s="2">
        <v>24344</v>
      </c>
      <c r="S157" s="2">
        <v>24730</v>
      </c>
      <c r="T157" s="2">
        <v>24564</v>
      </c>
      <c r="U157" s="2">
        <v>23913</v>
      </c>
      <c r="V157" s="2">
        <v>23104</v>
      </c>
      <c r="W157" s="2">
        <v>22302</v>
      </c>
      <c r="X157" s="2">
        <v>22156</v>
      </c>
      <c r="Y157" s="2">
        <v>22033</v>
      </c>
      <c r="Z157" s="2">
        <v>22134</v>
      </c>
      <c r="AA157" s="2">
        <v>22551</v>
      </c>
      <c r="AB157" s="2">
        <v>22877</v>
      </c>
      <c r="AC157" s="2">
        <v>22717</v>
      </c>
      <c r="AD157" s="2">
        <v>22594</v>
      </c>
      <c r="AE157" s="2">
        <v>22517</v>
      </c>
      <c r="AF157" s="2">
        <v>22685</v>
      </c>
      <c r="AG157" s="2">
        <v>22958</v>
      </c>
      <c r="AH157" s="2">
        <v>23863</v>
      </c>
      <c r="AI157" s="2">
        <v>23846</v>
      </c>
      <c r="AJ157" s="2">
        <v>24537</v>
      </c>
      <c r="AK157" s="2">
        <v>24734</v>
      </c>
      <c r="AL157" s="2">
        <v>24765</v>
      </c>
      <c r="AM157" s="2">
        <v>24997</v>
      </c>
      <c r="AN157" s="2">
        <v>24565</v>
      </c>
      <c r="AO157" s="2">
        <v>23662</v>
      </c>
      <c r="AP157" s="2">
        <v>22865</v>
      </c>
      <c r="AQ157" s="2">
        <v>22774</v>
      </c>
      <c r="AR157" s="2">
        <v>23232</v>
      </c>
      <c r="AS157" s="2">
        <v>23135</v>
      </c>
      <c r="AT157" s="2">
        <v>23151</v>
      </c>
      <c r="AU157" s="2">
        <v>23213</v>
      </c>
      <c r="AV157" s="2">
        <v>23812</v>
      </c>
      <c r="AW157" s="2">
        <v>23509</v>
      </c>
      <c r="AX157" s="2">
        <v>23038</v>
      </c>
      <c r="AY157" s="2">
        <v>22964</v>
      </c>
      <c r="AZ157" s="2">
        <v>23350</v>
      </c>
      <c r="BA157" s="2">
        <v>23462</v>
      </c>
      <c r="BB157" s="2">
        <v>23737</v>
      </c>
      <c r="BC157" s="2">
        <v>23905</v>
      </c>
      <c r="BD157" s="2">
        <v>24172</v>
      </c>
      <c r="BE157" s="2">
        <v>23974</v>
      </c>
      <c r="BF157" s="2">
        <v>24097</v>
      </c>
      <c r="BG157" s="2">
        <v>23703</v>
      </c>
      <c r="BH157" s="2">
        <v>23526</v>
      </c>
      <c r="BI157" s="2">
        <v>23273</v>
      </c>
      <c r="BJ157" s="2">
        <v>23209</v>
      </c>
      <c r="BK157" s="2">
        <v>22529</v>
      </c>
      <c r="BL157" s="2">
        <v>22247</v>
      </c>
      <c r="BM157" s="2">
        <v>22013</v>
      </c>
      <c r="BN157" s="2">
        <v>22215</v>
      </c>
      <c r="BO157" s="2">
        <v>22401</v>
      </c>
      <c r="BP157" s="2">
        <v>22590</v>
      </c>
      <c r="BQ157" s="2">
        <v>22752</v>
      </c>
      <c r="BR157" s="2">
        <v>22951</v>
      </c>
      <c r="BS157" s="2">
        <v>23082</v>
      </c>
      <c r="BT157" s="2">
        <v>23260</v>
      </c>
      <c r="BU157" s="2">
        <v>23449</v>
      </c>
      <c r="BV157" s="2">
        <v>23643</v>
      </c>
      <c r="BW157" s="2">
        <v>23883</v>
      </c>
      <c r="BX157" s="2">
        <v>24114</v>
      </c>
      <c r="BY157" s="2">
        <v>24381</v>
      </c>
      <c r="BZ157" s="2">
        <v>24707</v>
      </c>
      <c r="CA157" s="2">
        <v>24710</v>
      </c>
      <c r="CB157" s="2">
        <v>24705</v>
      </c>
      <c r="CC157" s="2">
        <v>24704</v>
      </c>
      <c r="CD157" s="2">
        <v>24728</v>
      </c>
    </row>
    <row r="158" spans="1:82" x14ac:dyDescent="0.25">
      <c r="A158" s="2" t="str">
        <f>"37 jaar"</f>
        <v>37 jaar</v>
      </c>
      <c r="B158" s="2">
        <v>24671</v>
      </c>
      <c r="C158" s="2">
        <v>24736</v>
      </c>
      <c r="D158" s="2">
        <v>24922</v>
      </c>
      <c r="E158" s="2">
        <v>25230</v>
      </c>
      <c r="F158" s="2">
        <v>25531</v>
      </c>
      <c r="G158" s="2">
        <v>25608</v>
      </c>
      <c r="H158" s="2">
        <v>25907</v>
      </c>
      <c r="I158" s="2">
        <v>25887</v>
      </c>
      <c r="J158" s="2">
        <v>25699</v>
      </c>
      <c r="K158" s="2">
        <v>25137</v>
      </c>
      <c r="L158" s="2">
        <v>25764</v>
      </c>
      <c r="M158" s="2">
        <v>26214</v>
      </c>
      <c r="N158" s="2">
        <v>25480</v>
      </c>
      <c r="O158" s="2">
        <v>24705</v>
      </c>
      <c r="P158" s="2">
        <v>23959</v>
      </c>
      <c r="Q158" s="2">
        <v>23602</v>
      </c>
      <c r="R158" s="2">
        <v>24168</v>
      </c>
      <c r="S158" s="2">
        <v>24476</v>
      </c>
      <c r="T158" s="2">
        <v>24894</v>
      </c>
      <c r="U158" s="2">
        <v>24775</v>
      </c>
      <c r="V158" s="2">
        <v>24216</v>
      </c>
      <c r="W158" s="2">
        <v>23273</v>
      </c>
      <c r="X158" s="2">
        <v>22392</v>
      </c>
      <c r="Y158" s="2">
        <v>22260</v>
      </c>
      <c r="Z158" s="2">
        <v>22145</v>
      </c>
      <c r="AA158" s="2">
        <v>22169</v>
      </c>
      <c r="AB158" s="2">
        <v>22655</v>
      </c>
      <c r="AC158" s="2">
        <v>23055</v>
      </c>
      <c r="AD158" s="2">
        <v>22852</v>
      </c>
      <c r="AE158" s="2">
        <v>22718</v>
      </c>
      <c r="AF158" s="2">
        <v>22642</v>
      </c>
      <c r="AG158" s="2">
        <v>22803</v>
      </c>
      <c r="AH158" s="2">
        <v>23065</v>
      </c>
      <c r="AI158" s="2">
        <v>23955</v>
      </c>
      <c r="AJ158" s="2">
        <v>23933</v>
      </c>
      <c r="AK158" s="2">
        <v>24626</v>
      </c>
      <c r="AL158" s="2">
        <v>24816</v>
      </c>
      <c r="AM158" s="2">
        <v>24853</v>
      </c>
      <c r="AN158" s="2">
        <v>25093</v>
      </c>
      <c r="AO158" s="2">
        <v>24658</v>
      </c>
      <c r="AP158" s="2">
        <v>23752</v>
      </c>
      <c r="AQ158" s="2">
        <v>22966</v>
      </c>
      <c r="AR158" s="2">
        <v>22876</v>
      </c>
      <c r="AS158" s="2">
        <v>23340</v>
      </c>
      <c r="AT158" s="2">
        <v>23242</v>
      </c>
      <c r="AU158" s="2">
        <v>23260</v>
      </c>
      <c r="AV158" s="2">
        <v>23327</v>
      </c>
      <c r="AW158" s="2">
        <v>23921</v>
      </c>
      <c r="AX158" s="2">
        <v>23624</v>
      </c>
      <c r="AY158" s="2">
        <v>23151</v>
      </c>
      <c r="AZ158" s="2">
        <v>23080</v>
      </c>
      <c r="BA158" s="2">
        <v>23464</v>
      </c>
      <c r="BB158" s="2">
        <v>23579</v>
      </c>
      <c r="BC158" s="2">
        <v>23855</v>
      </c>
      <c r="BD158" s="2">
        <v>24023</v>
      </c>
      <c r="BE158" s="2">
        <v>24294</v>
      </c>
      <c r="BF158" s="2">
        <v>24088</v>
      </c>
      <c r="BG158" s="2">
        <v>24221</v>
      </c>
      <c r="BH158" s="2">
        <v>23826</v>
      </c>
      <c r="BI158" s="2">
        <v>23648</v>
      </c>
      <c r="BJ158" s="2">
        <v>23390</v>
      </c>
      <c r="BK158" s="2">
        <v>23328</v>
      </c>
      <c r="BL158" s="2">
        <v>22654</v>
      </c>
      <c r="BM158" s="2">
        <v>22368</v>
      </c>
      <c r="BN158" s="2">
        <v>22140</v>
      </c>
      <c r="BO158" s="2">
        <v>22339</v>
      </c>
      <c r="BP158" s="2">
        <v>22524</v>
      </c>
      <c r="BQ158" s="2">
        <v>22712</v>
      </c>
      <c r="BR158" s="2">
        <v>22871</v>
      </c>
      <c r="BS158" s="2">
        <v>23068</v>
      </c>
      <c r="BT158" s="2">
        <v>23201</v>
      </c>
      <c r="BU158" s="2">
        <v>23381</v>
      </c>
      <c r="BV158" s="2">
        <v>23569</v>
      </c>
      <c r="BW158" s="2">
        <v>23764</v>
      </c>
      <c r="BX158" s="2">
        <v>24005</v>
      </c>
      <c r="BY158" s="2">
        <v>24236</v>
      </c>
      <c r="BZ158" s="2">
        <v>24509</v>
      </c>
      <c r="CA158" s="2">
        <v>24835</v>
      </c>
      <c r="CB158" s="2">
        <v>24839</v>
      </c>
      <c r="CC158" s="2">
        <v>24837</v>
      </c>
      <c r="CD158" s="2">
        <v>24837</v>
      </c>
    </row>
    <row r="159" spans="1:82" x14ac:dyDescent="0.25">
      <c r="A159" s="2" t="str">
        <f>"38 jaar"</f>
        <v>38 jaar</v>
      </c>
      <c r="B159" s="2">
        <v>24523</v>
      </c>
      <c r="C159" s="2">
        <v>24655</v>
      </c>
      <c r="D159" s="2">
        <v>24806</v>
      </c>
      <c r="E159" s="2">
        <v>24927</v>
      </c>
      <c r="F159" s="2">
        <v>25197</v>
      </c>
      <c r="G159" s="2">
        <v>25472</v>
      </c>
      <c r="H159" s="2">
        <v>25620</v>
      </c>
      <c r="I159" s="2">
        <v>25916</v>
      </c>
      <c r="J159" s="2">
        <v>25923</v>
      </c>
      <c r="K159" s="2">
        <v>25693</v>
      </c>
      <c r="L159" s="2">
        <v>25140</v>
      </c>
      <c r="M159" s="2">
        <v>25790</v>
      </c>
      <c r="N159" s="2">
        <v>26207</v>
      </c>
      <c r="O159" s="2">
        <v>25541</v>
      </c>
      <c r="P159" s="2">
        <v>24814</v>
      </c>
      <c r="Q159" s="2">
        <v>24120</v>
      </c>
      <c r="R159" s="2">
        <v>23718</v>
      </c>
      <c r="S159" s="2">
        <v>24367</v>
      </c>
      <c r="T159" s="2">
        <v>24586</v>
      </c>
      <c r="U159" s="2">
        <v>25049</v>
      </c>
      <c r="V159" s="2">
        <v>24932</v>
      </c>
      <c r="W159" s="2">
        <v>24361</v>
      </c>
      <c r="X159" s="2">
        <v>23405</v>
      </c>
      <c r="Y159" s="2">
        <v>22517</v>
      </c>
      <c r="Z159" s="2">
        <v>22347</v>
      </c>
      <c r="AA159" s="2">
        <v>22283</v>
      </c>
      <c r="AB159" s="2">
        <v>22272</v>
      </c>
      <c r="AC159" s="2">
        <v>22752</v>
      </c>
      <c r="AD159" s="2">
        <v>23187</v>
      </c>
      <c r="AE159" s="2">
        <v>22995</v>
      </c>
      <c r="AF159" s="2">
        <v>22853</v>
      </c>
      <c r="AG159" s="2">
        <v>22761</v>
      </c>
      <c r="AH159" s="2">
        <v>22918</v>
      </c>
      <c r="AI159" s="2">
        <v>23164</v>
      </c>
      <c r="AJ159" s="2">
        <v>24047</v>
      </c>
      <c r="AK159" s="2">
        <v>24024</v>
      </c>
      <c r="AL159" s="2">
        <v>24720</v>
      </c>
      <c r="AM159" s="2">
        <v>24918</v>
      </c>
      <c r="AN159" s="2">
        <v>24957</v>
      </c>
      <c r="AO159" s="2">
        <v>25201</v>
      </c>
      <c r="AP159" s="2">
        <v>24769</v>
      </c>
      <c r="AQ159" s="2">
        <v>23860</v>
      </c>
      <c r="AR159" s="2">
        <v>23069</v>
      </c>
      <c r="AS159" s="2">
        <v>22982</v>
      </c>
      <c r="AT159" s="2">
        <v>23452</v>
      </c>
      <c r="AU159" s="2">
        <v>23359</v>
      </c>
      <c r="AV159" s="2">
        <v>23378</v>
      </c>
      <c r="AW159" s="2">
        <v>23446</v>
      </c>
      <c r="AX159" s="2">
        <v>24033</v>
      </c>
      <c r="AY159" s="2">
        <v>23742</v>
      </c>
      <c r="AZ159" s="2">
        <v>23265</v>
      </c>
      <c r="BA159" s="2">
        <v>23198</v>
      </c>
      <c r="BB159" s="2">
        <v>23587</v>
      </c>
      <c r="BC159" s="2">
        <v>23707</v>
      </c>
      <c r="BD159" s="2">
        <v>23977</v>
      </c>
      <c r="BE159" s="2">
        <v>24154</v>
      </c>
      <c r="BF159" s="2">
        <v>24427</v>
      </c>
      <c r="BG159" s="2">
        <v>24222</v>
      </c>
      <c r="BH159" s="2">
        <v>24354</v>
      </c>
      <c r="BI159" s="2">
        <v>23955</v>
      </c>
      <c r="BJ159" s="2">
        <v>23779</v>
      </c>
      <c r="BK159" s="2">
        <v>23525</v>
      </c>
      <c r="BL159" s="2">
        <v>23459</v>
      </c>
      <c r="BM159" s="2">
        <v>22780</v>
      </c>
      <c r="BN159" s="2">
        <v>22494</v>
      </c>
      <c r="BO159" s="2">
        <v>22264</v>
      </c>
      <c r="BP159" s="2">
        <v>22465</v>
      </c>
      <c r="BQ159" s="2">
        <v>22653</v>
      </c>
      <c r="BR159" s="2">
        <v>22843</v>
      </c>
      <c r="BS159" s="2">
        <v>23004</v>
      </c>
      <c r="BT159" s="2">
        <v>23203</v>
      </c>
      <c r="BU159" s="2">
        <v>23340</v>
      </c>
      <c r="BV159" s="2">
        <v>23519</v>
      </c>
      <c r="BW159" s="2">
        <v>23709</v>
      </c>
      <c r="BX159" s="2">
        <v>23907</v>
      </c>
      <c r="BY159" s="2">
        <v>24148</v>
      </c>
      <c r="BZ159" s="2">
        <v>24380</v>
      </c>
      <c r="CA159" s="2">
        <v>24658</v>
      </c>
      <c r="CB159" s="2">
        <v>24985</v>
      </c>
      <c r="CC159" s="2">
        <v>24992</v>
      </c>
      <c r="CD159" s="2">
        <v>24989</v>
      </c>
    </row>
    <row r="160" spans="1:82" x14ac:dyDescent="0.25">
      <c r="A160" s="2" t="str">
        <f>"39 jaar"</f>
        <v>39 jaar</v>
      </c>
      <c r="B160" s="2">
        <v>23617</v>
      </c>
      <c r="C160" s="2">
        <v>24495</v>
      </c>
      <c r="D160" s="2">
        <v>24675</v>
      </c>
      <c r="E160" s="2">
        <v>24757</v>
      </c>
      <c r="F160" s="2">
        <v>24873</v>
      </c>
      <c r="G160" s="2">
        <v>25141</v>
      </c>
      <c r="H160" s="2">
        <v>25401</v>
      </c>
      <c r="I160" s="2">
        <v>25546</v>
      </c>
      <c r="J160" s="2">
        <v>25895</v>
      </c>
      <c r="K160" s="2">
        <v>25880</v>
      </c>
      <c r="L160" s="2">
        <v>25643</v>
      </c>
      <c r="M160" s="2">
        <v>25206</v>
      </c>
      <c r="N160" s="2">
        <v>25795</v>
      </c>
      <c r="O160" s="2">
        <v>26246</v>
      </c>
      <c r="P160" s="2">
        <v>25648</v>
      </c>
      <c r="Q160" s="2">
        <v>24847</v>
      </c>
      <c r="R160" s="2">
        <v>24261</v>
      </c>
      <c r="S160" s="2">
        <v>23856</v>
      </c>
      <c r="T160" s="2">
        <v>24453</v>
      </c>
      <c r="U160" s="2">
        <v>24769</v>
      </c>
      <c r="V160" s="2">
        <v>25299</v>
      </c>
      <c r="W160" s="2">
        <v>25044</v>
      </c>
      <c r="X160" s="2">
        <v>24457</v>
      </c>
      <c r="Y160" s="2">
        <v>23451</v>
      </c>
      <c r="Z160" s="2">
        <v>22599</v>
      </c>
      <c r="AA160" s="2">
        <v>22443</v>
      </c>
      <c r="AB160" s="2">
        <v>22336</v>
      </c>
      <c r="AC160" s="2">
        <v>22370</v>
      </c>
      <c r="AD160" s="2">
        <v>22810</v>
      </c>
      <c r="AE160" s="2">
        <v>23238</v>
      </c>
      <c r="AF160" s="2">
        <v>23062</v>
      </c>
      <c r="AG160" s="2">
        <v>22909</v>
      </c>
      <c r="AH160" s="2">
        <v>22794</v>
      </c>
      <c r="AI160" s="2">
        <v>22955</v>
      </c>
      <c r="AJ160" s="2">
        <v>23184</v>
      </c>
      <c r="AK160" s="2">
        <v>24071</v>
      </c>
      <c r="AL160" s="2">
        <v>24039</v>
      </c>
      <c r="AM160" s="2">
        <v>24738</v>
      </c>
      <c r="AN160" s="2">
        <v>24937</v>
      </c>
      <c r="AO160" s="2">
        <v>24972</v>
      </c>
      <c r="AP160" s="2">
        <v>25224</v>
      </c>
      <c r="AQ160" s="2">
        <v>24804</v>
      </c>
      <c r="AR160" s="2">
        <v>23900</v>
      </c>
      <c r="AS160" s="2">
        <v>23108</v>
      </c>
      <c r="AT160" s="2">
        <v>23024</v>
      </c>
      <c r="AU160" s="2">
        <v>23497</v>
      </c>
      <c r="AV160" s="2">
        <v>23407</v>
      </c>
      <c r="AW160" s="2">
        <v>23423</v>
      </c>
      <c r="AX160" s="2">
        <v>23494</v>
      </c>
      <c r="AY160" s="2">
        <v>24083</v>
      </c>
      <c r="AZ160" s="2">
        <v>23788</v>
      </c>
      <c r="BA160" s="2">
        <v>23308</v>
      </c>
      <c r="BB160" s="2">
        <v>23245</v>
      </c>
      <c r="BC160" s="2">
        <v>23631</v>
      </c>
      <c r="BD160" s="2">
        <v>23759</v>
      </c>
      <c r="BE160" s="2">
        <v>24037</v>
      </c>
      <c r="BF160" s="2">
        <v>24207</v>
      </c>
      <c r="BG160" s="2">
        <v>24481</v>
      </c>
      <c r="BH160" s="2">
        <v>24276</v>
      </c>
      <c r="BI160" s="2">
        <v>24408</v>
      </c>
      <c r="BJ160" s="2">
        <v>24013</v>
      </c>
      <c r="BK160" s="2">
        <v>23832</v>
      </c>
      <c r="BL160" s="2">
        <v>23578</v>
      </c>
      <c r="BM160" s="2">
        <v>23514</v>
      </c>
      <c r="BN160" s="2">
        <v>22831</v>
      </c>
      <c r="BO160" s="2">
        <v>22544</v>
      </c>
      <c r="BP160" s="2">
        <v>22312</v>
      </c>
      <c r="BQ160" s="2">
        <v>22513</v>
      </c>
      <c r="BR160" s="2">
        <v>22704</v>
      </c>
      <c r="BS160" s="2">
        <v>22893</v>
      </c>
      <c r="BT160" s="2">
        <v>23048</v>
      </c>
      <c r="BU160" s="2">
        <v>23252</v>
      </c>
      <c r="BV160" s="2">
        <v>23390</v>
      </c>
      <c r="BW160" s="2">
        <v>23570</v>
      </c>
      <c r="BX160" s="2">
        <v>23758</v>
      </c>
      <c r="BY160" s="2">
        <v>23959</v>
      </c>
      <c r="BZ160" s="2">
        <v>24200</v>
      </c>
      <c r="CA160" s="2">
        <v>24436</v>
      </c>
      <c r="CB160" s="2">
        <v>24717</v>
      </c>
      <c r="CC160" s="2">
        <v>25047</v>
      </c>
      <c r="CD160" s="2">
        <v>25055</v>
      </c>
    </row>
    <row r="161" spans="1:82" x14ac:dyDescent="0.25">
      <c r="A161" s="2" t="str">
        <f>"40 jaar"</f>
        <v>40 jaar</v>
      </c>
      <c r="B161" s="2">
        <v>24671</v>
      </c>
      <c r="C161" s="2">
        <v>23603</v>
      </c>
      <c r="D161" s="2">
        <v>24504</v>
      </c>
      <c r="E161" s="2">
        <v>24685</v>
      </c>
      <c r="F161" s="2">
        <v>24707</v>
      </c>
      <c r="G161" s="2">
        <v>24801</v>
      </c>
      <c r="H161" s="2">
        <v>25074</v>
      </c>
      <c r="I161" s="2">
        <v>25329</v>
      </c>
      <c r="J161" s="2">
        <v>25490</v>
      </c>
      <c r="K161" s="2">
        <v>25864</v>
      </c>
      <c r="L161" s="2">
        <v>25872</v>
      </c>
      <c r="M161" s="2">
        <v>25715</v>
      </c>
      <c r="N161" s="2">
        <v>25205</v>
      </c>
      <c r="O161" s="2">
        <v>25796</v>
      </c>
      <c r="P161" s="2">
        <v>26262</v>
      </c>
      <c r="Q161" s="2">
        <v>25702</v>
      </c>
      <c r="R161" s="2">
        <v>24993</v>
      </c>
      <c r="S161" s="2">
        <v>24406</v>
      </c>
      <c r="T161" s="2">
        <v>23933</v>
      </c>
      <c r="U161" s="2">
        <v>24585</v>
      </c>
      <c r="V161" s="2">
        <v>24999</v>
      </c>
      <c r="W161" s="2">
        <v>25426</v>
      </c>
      <c r="X161" s="2">
        <v>25151</v>
      </c>
      <c r="Y161" s="2">
        <v>24521</v>
      </c>
      <c r="Z161" s="2">
        <v>23555</v>
      </c>
      <c r="AA161" s="2">
        <v>22726</v>
      </c>
      <c r="AB161" s="2">
        <v>22520</v>
      </c>
      <c r="AC161" s="2">
        <v>22478</v>
      </c>
      <c r="AD161" s="2">
        <v>22509</v>
      </c>
      <c r="AE161" s="2">
        <v>22950</v>
      </c>
      <c r="AF161" s="2">
        <v>23380</v>
      </c>
      <c r="AG161" s="2">
        <v>23196</v>
      </c>
      <c r="AH161" s="2">
        <v>23036</v>
      </c>
      <c r="AI161" s="2">
        <v>22917</v>
      </c>
      <c r="AJ161" s="2">
        <v>23067</v>
      </c>
      <c r="AK161" s="2">
        <v>23287</v>
      </c>
      <c r="AL161" s="2">
        <v>24175</v>
      </c>
      <c r="AM161" s="2">
        <v>24143</v>
      </c>
      <c r="AN161" s="2">
        <v>24854</v>
      </c>
      <c r="AO161" s="2">
        <v>25045</v>
      </c>
      <c r="AP161" s="2">
        <v>25084</v>
      </c>
      <c r="AQ161" s="2">
        <v>25345</v>
      </c>
      <c r="AR161" s="2">
        <v>24924</v>
      </c>
      <c r="AS161" s="2">
        <v>24017</v>
      </c>
      <c r="AT161" s="2">
        <v>23229</v>
      </c>
      <c r="AU161" s="2">
        <v>23143</v>
      </c>
      <c r="AV161" s="2">
        <v>23623</v>
      </c>
      <c r="AW161" s="2">
        <v>23532</v>
      </c>
      <c r="AX161" s="2">
        <v>23544</v>
      </c>
      <c r="AY161" s="2">
        <v>23616</v>
      </c>
      <c r="AZ161" s="2">
        <v>24209</v>
      </c>
      <c r="BA161" s="2">
        <v>23909</v>
      </c>
      <c r="BB161" s="2">
        <v>23430</v>
      </c>
      <c r="BC161" s="2">
        <v>23366</v>
      </c>
      <c r="BD161" s="2">
        <v>23754</v>
      </c>
      <c r="BE161" s="2">
        <v>23889</v>
      </c>
      <c r="BF161" s="2">
        <v>24169</v>
      </c>
      <c r="BG161" s="2">
        <v>24338</v>
      </c>
      <c r="BH161" s="2">
        <v>24612</v>
      </c>
      <c r="BI161" s="2">
        <v>24413</v>
      </c>
      <c r="BJ161" s="2">
        <v>24547</v>
      </c>
      <c r="BK161" s="2">
        <v>24149</v>
      </c>
      <c r="BL161" s="2">
        <v>23966</v>
      </c>
      <c r="BM161" s="2">
        <v>23707</v>
      </c>
      <c r="BN161" s="2">
        <v>23648</v>
      </c>
      <c r="BO161" s="2">
        <v>22962</v>
      </c>
      <c r="BP161" s="2">
        <v>22675</v>
      </c>
      <c r="BQ161" s="2">
        <v>22443</v>
      </c>
      <c r="BR161" s="2">
        <v>22646</v>
      </c>
      <c r="BS161" s="2">
        <v>22836</v>
      </c>
      <c r="BT161" s="2">
        <v>23027</v>
      </c>
      <c r="BU161" s="2">
        <v>23186</v>
      </c>
      <c r="BV161" s="2">
        <v>23388</v>
      </c>
      <c r="BW161" s="2">
        <v>23529</v>
      </c>
      <c r="BX161" s="2">
        <v>23706</v>
      </c>
      <c r="BY161" s="2">
        <v>23895</v>
      </c>
      <c r="BZ161" s="2">
        <v>24095</v>
      </c>
      <c r="CA161" s="2">
        <v>24338</v>
      </c>
      <c r="CB161" s="2">
        <v>24577</v>
      </c>
      <c r="CC161" s="2">
        <v>24858</v>
      </c>
      <c r="CD161" s="2">
        <v>25186</v>
      </c>
    </row>
    <row r="162" spans="1:82" x14ac:dyDescent="0.25">
      <c r="A162" s="2" t="str">
        <f>"41 jaar"</f>
        <v>41 jaar</v>
      </c>
      <c r="B162" s="2">
        <v>24457</v>
      </c>
      <c r="C162" s="2">
        <v>24676</v>
      </c>
      <c r="D162" s="2">
        <v>23655</v>
      </c>
      <c r="E162" s="2">
        <v>24448</v>
      </c>
      <c r="F162" s="2">
        <v>24664</v>
      </c>
      <c r="G162" s="2">
        <v>24626</v>
      </c>
      <c r="H162" s="2">
        <v>24745</v>
      </c>
      <c r="I162" s="2">
        <v>25037</v>
      </c>
      <c r="J162" s="2">
        <v>25287</v>
      </c>
      <c r="K162" s="2">
        <v>25479</v>
      </c>
      <c r="L162" s="2">
        <v>25802</v>
      </c>
      <c r="M162" s="2">
        <v>25920</v>
      </c>
      <c r="N162" s="2">
        <v>25715</v>
      </c>
      <c r="O162" s="2">
        <v>25209</v>
      </c>
      <c r="P162" s="2">
        <v>25850</v>
      </c>
      <c r="Q162" s="2">
        <v>26312</v>
      </c>
      <c r="R162" s="2">
        <v>25815</v>
      </c>
      <c r="S162" s="2">
        <v>25063</v>
      </c>
      <c r="T162" s="2">
        <v>24486</v>
      </c>
      <c r="U162" s="2">
        <v>24003</v>
      </c>
      <c r="V162" s="2">
        <v>24743</v>
      </c>
      <c r="W162" s="2">
        <v>25110</v>
      </c>
      <c r="X162" s="2">
        <v>25514</v>
      </c>
      <c r="Y162" s="2">
        <v>25224</v>
      </c>
      <c r="Z162" s="2">
        <v>24593</v>
      </c>
      <c r="AA162" s="2">
        <v>23695</v>
      </c>
      <c r="AB162" s="2">
        <v>22810</v>
      </c>
      <c r="AC162" s="2">
        <v>22664</v>
      </c>
      <c r="AD162" s="2">
        <v>22582</v>
      </c>
      <c r="AE162" s="2">
        <v>22615</v>
      </c>
      <c r="AF162" s="2">
        <v>23058</v>
      </c>
      <c r="AG162" s="2">
        <v>23469</v>
      </c>
      <c r="AH162" s="2">
        <v>23289</v>
      </c>
      <c r="AI162" s="2">
        <v>23120</v>
      </c>
      <c r="AJ162" s="2">
        <v>23000</v>
      </c>
      <c r="AK162" s="2">
        <v>23140</v>
      </c>
      <c r="AL162" s="2">
        <v>23354</v>
      </c>
      <c r="AM162" s="2">
        <v>24239</v>
      </c>
      <c r="AN162" s="2">
        <v>24211</v>
      </c>
      <c r="AO162" s="2">
        <v>24929</v>
      </c>
      <c r="AP162" s="2">
        <v>25121</v>
      </c>
      <c r="AQ162" s="2">
        <v>25166</v>
      </c>
      <c r="AR162" s="2">
        <v>25432</v>
      </c>
      <c r="AS162" s="2">
        <v>25013</v>
      </c>
      <c r="AT162" s="2">
        <v>24119</v>
      </c>
      <c r="AU162" s="2">
        <v>23337</v>
      </c>
      <c r="AV162" s="2">
        <v>23246</v>
      </c>
      <c r="AW162" s="2">
        <v>23732</v>
      </c>
      <c r="AX162" s="2">
        <v>23642</v>
      </c>
      <c r="AY162" s="2">
        <v>23652</v>
      </c>
      <c r="AZ162" s="2">
        <v>23721</v>
      </c>
      <c r="BA162" s="2">
        <v>24314</v>
      </c>
      <c r="BB162" s="2">
        <v>24013</v>
      </c>
      <c r="BC162" s="2">
        <v>23535</v>
      </c>
      <c r="BD162" s="2">
        <v>23472</v>
      </c>
      <c r="BE162" s="2">
        <v>23862</v>
      </c>
      <c r="BF162" s="2">
        <v>23996</v>
      </c>
      <c r="BG162" s="2">
        <v>24278</v>
      </c>
      <c r="BH162" s="2">
        <v>24451</v>
      </c>
      <c r="BI162" s="2">
        <v>24726</v>
      </c>
      <c r="BJ162" s="2">
        <v>24527</v>
      </c>
      <c r="BK162" s="2">
        <v>24662</v>
      </c>
      <c r="BL162" s="2">
        <v>24263</v>
      </c>
      <c r="BM162" s="2">
        <v>24084</v>
      </c>
      <c r="BN162" s="2">
        <v>23821</v>
      </c>
      <c r="BO162" s="2">
        <v>23763</v>
      </c>
      <c r="BP162" s="2">
        <v>23075</v>
      </c>
      <c r="BQ162" s="2">
        <v>22786</v>
      </c>
      <c r="BR162" s="2">
        <v>22560</v>
      </c>
      <c r="BS162" s="2">
        <v>22762</v>
      </c>
      <c r="BT162" s="2">
        <v>22953</v>
      </c>
      <c r="BU162" s="2">
        <v>23144</v>
      </c>
      <c r="BV162" s="2">
        <v>23300</v>
      </c>
      <c r="BW162" s="2">
        <v>23504</v>
      </c>
      <c r="BX162" s="2">
        <v>23646</v>
      </c>
      <c r="BY162" s="2">
        <v>23823</v>
      </c>
      <c r="BZ162" s="2">
        <v>24014</v>
      </c>
      <c r="CA162" s="2">
        <v>24214</v>
      </c>
      <c r="CB162" s="2">
        <v>24457</v>
      </c>
      <c r="CC162" s="2">
        <v>24698</v>
      </c>
      <c r="CD162" s="2">
        <v>24984</v>
      </c>
    </row>
    <row r="163" spans="1:82" x14ac:dyDescent="0.25">
      <c r="A163" s="2" t="str">
        <f>"42 jaar"</f>
        <v>42 jaar</v>
      </c>
      <c r="B163" s="2">
        <v>25096</v>
      </c>
      <c r="C163" s="2">
        <v>24424</v>
      </c>
      <c r="D163" s="2">
        <v>24682</v>
      </c>
      <c r="E163" s="2">
        <v>23653</v>
      </c>
      <c r="F163" s="2">
        <v>24390</v>
      </c>
      <c r="G163" s="2">
        <v>24596</v>
      </c>
      <c r="H163" s="2">
        <v>24559</v>
      </c>
      <c r="I163" s="2">
        <v>24661</v>
      </c>
      <c r="J163" s="2">
        <v>24946</v>
      </c>
      <c r="K163" s="2">
        <v>25243</v>
      </c>
      <c r="L163" s="2">
        <v>25430</v>
      </c>
      <c r="M163" s="2">
        <v>25773</v>
      </c>
      <c r="N163" s="2">
        <v>25912</v>
      </c>
      <c r="O163" s="2">
        <v>25740</v>
      </c>
      <c r="P163" s="2">
        <v>25185</v>
      </c>
      <c r="Q163" s="2">
        <v>25891</v>
      </c>
      <c r="R163" s="2">
        <v>26379</v>
      </c>
      <c r="S163" s="2">
        <v>25924</v>
      </c>
      <c r="T163" s="2">
        <v>25108</v>
      </c>
      <c r="U163" s="2">
        <v>24582</v>
      </c>
      <c r="V163" s="2">
        <v>24202</v>
      </c>
      <c r="W163" s="2">
        <v>24835</v>
      </c>
      <c r="X163" s="2">
        <v>25174</v>
      </c>
      <c r="Y163" s="2">
        <v>25582</v>
      </c>
      <c r="Z163" s="2">
        <v>25249</v>
      </c>
      <c r="AA163" s="2">
        <v>24626</v>
      </c>
      <c r="AB163" s="2">
        <v>23814</v>
      </c>
      <c r="AC163" s="2">
        <v>22888</v>
      </c>
      <c r="AD163" s="2">
        <v>22736</v>
      </c>
      <c r="AE163" s="2">
        <v>22650</v>
      </c>
      <c r="AF163" s="2">
        <v>22685</v>
      </c>
      <c r="AG163" s="2">
        <v>23119</v>
      </c>
      <c r="AH163" s="2">
        <v>23517</v>
      </c>
      <c r="AI163" s="2">
        <v>23332</v>
      </c>
      <c r="AJ163" s="2">
        <v>23155</v>
      </c>
      <c r="AK163" s="2">
        <v>23022</v>
      </c>
      <c r="AL163" s="2">
        <v>23159</v>
      </c>
      <c r="AM163" s="2">
        <v>23372</v>
      </c>
      <c r="AN163" s="2">
        <v>24259</v>
      </c>
      <c r="AO163" s="2">
        <v>24233</v>
      </c>
      <c r="AP163" s="2">
        <v>24963</v>
      </c>
      <c r="AQ163" s="2">
        <v>25157</v>
      </c>
      <c r="AR163" s="2">
        <v>25210</v>
      </c>
      <c r="AS163" s="2">
        <v>25481</v>
      </c>
      <c r="AT163" s="2">
        <v>25067</v>
      </c>
      <c r="AU163" s="2">
        <v>24177</v>
      </c>
      <c r="AV163" s="2">
        <v>23395</v>
      </c>
      <c r="AW163" s="2">
        <v>23298</v>
      </c>
      <c r="AX163" s="2">
        <v>23784</v>
      </c>
      <c r="AY163" s="2">
        <v>23693</v>
      </c>
      <c r="AZ163" s="2">
        <v>23703</v>
      </c>
      <c r="BA163" s="2">
        <v>23777</v>
      </c>
      <c r="BB163" s="2">
        <v>24372</v>
      </c>
      <c r="BC163" s="2">
        <v>24070</v>
      </c>
      <c r="BD163" s="2">
        <v>23593</v>
      </c>
      <c r="BE163" s="2">
        <v>23532</v>
      </c>
      <c r="BF163" s="2">
        <v>23924</v>
      </c>
      <c r="BG163" s="2">
        <v>24058</v>
      </c>
      <c r="BH163" s="2">
        <v>24341</v>
      </c>
      <c r="BI163" s="2">
        <v>24519</v>
      </c>
      <c r="BJ163" s="2">
        <v>24801</v>
      </c>
      <c r="BK163" s="2">
        <v>24597</v>
      </c>
      <c r="BL163" s="2">
        <v>24738</v>
      </c>
      <c r="BM163" s="2">
        <v>24335</v>
      </c>
      <c r="BN163" s="2">
        <v>24153</v>
      </c>
      <c r="BO163" s="2">
        <v>23889</v>
      </c>
      <c r="BP163" s="2">
        <v>23831</v>
      </c>
      <c r="BQ163" s="2">
        <v>23142</v>
      </c>
      <c r="BR163" s="2">
        <v>22853</v>
      </c>
      <c r="BS163" s="2">
        <v>22635</v>
      </c>
      <c r="BT163" s="2">
        <v>22829</v>
      </c>
      <c r="BU163" s="2">
        <v>23021</v>
      </c>
      <c r="BV163" s="2">
        <v>23215</v>
      </c>
      <c r="BW163" s="2">
        <v>23370</v>
      </c>
      <c r="BX163" s="2">
        <v>23574</v>
      </c>
      <c r="BY163" s="2">
        <v>23717</v>
      </c>
      <c r="BZ163" s="2">
        <v>23896</v>
      </c>
      <c r="CA163" s="2">
        <v>24087</v>
      </c>
      <c r="CB163" s="2">
        <v>24289</v>
      </c>
      <c r="CC163" s="2">
        <v>24532</v>
      </c>
      <c r="CD163" s="2">
        <v>24772</v>
      </c>
    </row>
    <row r="164" spans="1:82" x14ac:dyDescent="0.25">
      <c r="A164" s="2" t="str">
        <f>"43 jaar"</f>
        <v>43 jaar</v>
      </c>
      <c r="B164" s="2">
        <v>25106</v>
      </c>
      <c r="C164" s="2">
        <v>25031</v>
      </c>
      <c r="D164" s="2">
        <v>24392</v>
      </c>
      <c r="E164" s="2">
        <v>24619</v>
      </c>
      <c r="F164" s="2">
        <v>23599</v>
      </c>
      <c r="G164" s="2">
        <v>24327</v>
      </c>
      <c r="H164" s="2">
        <v>24506</v>
      </c>
      <c r="I164" s="2">
        <v>24463</v>
      </c>
      <c r="J164" s="2">
        <v>24581</v>
      </c>
      <c r="K164" s="2">
        <v>24904</v>
      </c>
      <c r="L164" s="2">
        <v>25190</v>
      </c>
      <c r="M164" s="2">
        <v>25409</v>
      </c>
      <c r="N164" s="2">
        <v>25732</v>
      </c>
      <c r="O164" s="2">
        <v>25875</v>
      </c>
      <c r="P164" s="2">
        <v>25702</v>
      </c>
      <c r="Q164" s="2">
        <v>25172</v>
      </c>
      <c r="R164" s="2">
        <v>25965</v>
      </c>
      <c r="S164" s="2">
        <v>26434</v>
      </c>
      <c r="T164" s="2">
        <v>25938</v>
      </c>
      <c r="U164" s="2">
        <v>25196</v>
      </c>
      <c r="V164" s="2">
        <v>24729</v>
      </c>
      <c r="W164" s="2">
        <v>24374</v>
      </c>
      <c r="X164" s="2">
        <v>24839</v>
      </c>
      <c r="Y164" s="2">
        <v>25181</v>
      </c>
      <c r="Z164" s="2">
        <v>25611</v>
      </c>
      <c r="AA164" s="2">
        <v>25348</v>
      </c>
      <c r="AB164" s="2">
        <v>24659</v>
      </c>
      <c r="AC164" s="2">
        <v>23832</v>
      </c>
      <c r="AD164" s="2">
        <v>22950</v>
      </c>
      <c r="AE164" s="2">
        <v>22809</v>
      </c>
      <c r="AF164" s="2">
        <v>22716</v>
      </c>
      <c r="AG164" s="2">
        <v>22743</v>
      </c>
      <c r="AH164" s="2">
        <v>23163</v>
      </c>
      <c r="AI164" s="2">
        <v>23553</v>
      </c>
      <c r="AJ164" s="2">
        <v>23358</v>
      </c>
      <c r="AK164" s="2">
        <v>23177</v>
      </c>
      <c r="AL164" s="2">
        <v>23035</v>
      </c>
      <c r="AM164" s="2">
        <v>23172</v>
      </c>
      <c r="AN164" s="2">
        <v>23388</v>
      </c>
      <c r="AO164" s="2">
        <v>24275</v>
      </c>
      <c r="AP164" s="2">
        <v>24242</v>
      </c>
      <c r="AQ164" s="2">
        <v>24985</v>
      </c>
      <c r="AR164" s="2">
        <v>25180</v>
      </c>
      <c r="AS164" s="2">
        <v>25237</v>
      </c>
      <c r="AT164" s="2">
        <v>25518</v>
      </c>
      <c r="AU164" s="2">
        <v>25106</v>
      </c>
      <c r="AV164" s="2">
        <v>24210</v>
      </c>
      <c r="AW164" s="2">
        <v>23436</v>
      </c>
      <c r="AX164" s="2">
        <v>23336</v>
      </c>
      <c r="AY164" s="2">
        <v>23819</v>
      </c>
      <c r="AZ164" s="2">
        <v>23735</v>
      </c>
      <c r="BA164" s="2">
        <v>23748</v>
      </c>
      <c r="BB164" s="2">
        <v>23822</v>
      </c>
      <c r="BC164" s="2">
        <v>24418</v>
      </c>
      <c r="BD164" s="2">
        <v>24113</v>
      </c>
      <c r="BE164" s="2">
        <v>23641</v>
      </c>
      <c r="BF164" s="2">
        <v>23578</v>
      </c>
      <c r="BG164" s="2">
        <v>23965</v>
      </c>
      <c r="BH164" s="2">
        <v>24107</v>
      </c>
      <c r="BI164" s="2">
        <v>24391</v>
      </c>
      <c r="BJ164" s="2">
        <v>24571</v>
      </c>
      <c r="BK164" s="2">
        <v>24854</v>
      </c>
      <c r="BL164" s="2">
        <v>24651</v>
      </c>
      <c r="BM164" s="2">
        <v>24790</v>
      </c>
      <c r="BN164" s="2">
        <v>24386</v>
      </c>
      <c r="BO164" s="2">
        <v>24205</v>
      </c>
      <c r="BP164" s="2">
        <v>23944</v>
      </c>
      <c r="BQ164" s="2">
        <v>23883</v>
      </c>
      <c r="BR164" s="2">
        <v>23196</v>
      </c>
      <c r="BS164" s="2">
        <v>22906</v>
      </c>
      <c r="BT164" s="2">
        <v>22691</v>
      </c>
      <c r="BU164" s="2">
        <v>22886</v>
      </c>
      <c r="BV164" s="2">
        <v>23076</v>
      </c>
      <c r="BW164" s="2">
        <v>23269</v>
      </c>
      <c r="BX164" s="2">
        <v>23425</v>
      </c>
      <c r="BY164" s="2">
        <v>23630</v>
      </c>
      <c r="BZ164" s="2">
        <v>23772</v>
      </c>
      <c r="CA164" s="2">
        <v>23955</v>
      </c>
      <c r="CB164" s="2">
        <v>24144</v>
      </c>
      <c r="CC164" s="2">
        <v>24347</v>
      </c>
      <c r="CD164" s="2">
        <v>24592</v>
      </c>
    </row>
    <row r="165" spans="1:82" x14ac:dyDescent="0.25">
      <c r="A165" s="2" t="str">
        <f>"44 jaar"</f>
        <v>44 jaar</v>
      </c>
      <c r="B165" s="2">
        <v>24419</v>
      </c>
      <c r="C165" s="2">
        <v>25116</v>
      </c>
      <c r="D165" s="2">
        <v>24972</v>
      </c>
      <c r="E165" s="2">
        <v>24334</v>
      </c>
      <c r="F165" s="2">
        <v>24487</v>
      </c>
      <c r="G165" s="2">
        <v>23501</v>
      </c>
      <c r="H165" s="2">
        <v>24224</v>
      </c>
      <c r="I165" s="2">
        <v>24423</v>
      </c>
      <c r="J165" s="2">
        <v>24393</v>
      </c>
      <c r="K165" s="2">
        <v>24493</v>
      </c>
      <c r="L165" s="2">
        <v>24802</v>
      </c>
      <c r="M165" s="2">
        <v>25128</v>
      </c>
      <c r="N165" s="2">
        <v>25393</v>
      </c>
      <c r="O165" s="2">
        <v>25685</v>
      </c>
      <c r="P165" s="2">
        <v>25887</v>
      </c>
      <c r="Q165" s="2">
        <v>25698</v>
      </c>
      <c r="R165" s="2">
        <v>25230</v>
      </c>
      <c r="S165" s="2">
        <v>25973</v>
      </c>
      <c r="T165" s="2">
        <v>26440</v>
      </c>
      <c r="U165" s="2">
        <v>26021</v>
      </c>
      <c r="V165" s="2">
        <v>25292</v>
      </c>
      <c r="W165" s="2">
        <v>24726</v>
      </c>
      <c r="X165" s="2">
        <v>24388</v>
      </c>
      <c r="Y165" s="2">
        <v>24857</v>
      </c>
      <c r="Z165" s="2">
        <v>25245</v>
      </c>
      <c r="AA165" s="2">
        <v>25630</v>
      </c>
      <c r="AB165" s="2">
        <v>25386</v>
      </c>
      <c r="AC165" s="2">
        <v>24731</v>
      </c>
      <c r="AD165" s="2">
        <v>23893</v>
      </c>
      <c r="AE165" s="2">
        <v>23023</v>
      </c>
      <c r="AF165" s="2">
        <v>22894</v>
      </c>
      <c r="AG165" s="2">
        <v>22789</v>
      </c>
      <c r="AH165" s="2">
        <v>22812</v>
      </c>
      <c r="AI165" s="2">
        <v>23221</v>
      </c>
      <c r="AJ165" s="2">
        <v>23602</v>
      </c>
      <c r="AK165" s="2">
        <v>23408</v>
      </c>
      <c r="AL165" s="2">
        <v>23223</v>
      </c>
      <c r="AM165" s="2">
        <v>23082</v>
      </c>
      <c r="AN165" s="2">
        <v>23213</v>
      </c>
      <c r="AO165" s="2">
        <v>23424</v>
      </c>
      <c r="AP165" s="2">
        <v>24319</v>
      </c>
      <c r="AQ165" s="2">
        <v>24289</v>
      </c>
      <c r="AR165" s="2">
        <v>25036</v>
      </c>
      <c r="AS165" s="2">
        <v>25236</v>
      </c>
      <c r="AT165" s="2">
        <v>25296</v>
      </c>
      <c r="AU165" s="2">
        <v>25586</v>
      </c>
      <c r="AV165" s="2">
        <v>25172</v>
      </c>
      <c r="AW165" s="2">
        <v>24274</v>
      </c>
      <c r="AX165" s="2">
        <v>23505</v>
      </c>
      <c r="AY165" s="2">
        <v>23408</v>
      </c>
      <c r="AZ165" s="2">
        <v>23890</v>
      </c>
      <c r="BA165" s="2">
        <v>23806</v>
      </c>
      <c r="BB165" s="2">
        <v>23823</v>
      </c>
      <c r="BC165" s="2">
        <v>23895</v>
      </c>
      <c r="BD165" s="2">
        <v>24492</v>
      </c>
      <c r="BE165" s="2">
        <v>24190</v>
      </c>
      <c r="BF165" s="2">
        <v>23718</v>
      </c>
      <c r="BG165" s="2">
        <v>23657</v>
      </c>
      <c r="BH165" s="2">
        <v>24050</v>
      </c>
      <c r="BI165" s="2">
        <v>24193</v>
      </c>
      <c r="BJ165" s="2">
        <v>24481</v>
      </c>
      <c r="BK165" s="2">
        <v>24660</v>
      </c>
      <c r="BL165" s="2">
        <v>24942</v>
      </c>
      <c r="BM165" s="2">
        <v>24740</v>
      </c>
      <c r="BN165" s="2">
        <v>24886</v>
      </c>
      <c r="BO165" s="2">
        <v>24472</v>
      </c>
      <c r="BP165" s="2">
        <v>24297</v>
      </c>
      <c r="BQ165" s="2">
        <v>24036</v>
      </c>
      <c r="BR165" s="2">
        <v>23974</v>
      </c>
      <c r="BS165" s="2">
        <v>23288</v>
      </c>
      <c r="BT165" s="2">
        <v>22998</v>
      </c>
      <c r="BU165" s="2">
        <v>22778</v>
      </c>
      <c r="BV165" s="2">
        <v>22975</v>
      </c>
      <c r="BW165" s="2">
        <v>23166</v>
      </c>
      <c r="BX165" s="2">
        <v>23360</v>
      </c>
      <c r="BY165" s="2">
        <v>23521</v>
      </c>
      <c r="BZ165" s="2">
        <v>23724</v>
      </c>
      <c r="CA165" s="2">
        <v>23865</v>
      </c>
      <c r="CB165" s="2">
        <v>24052</v>
      </c>
      <c r="CC165" s="2">
        <v>24241</v>
      </c>
      <c r="CD165" s="2">
        <v>24449</v>
      </c>
    </row>
    <row r="166" spans="1:82" x14ac:dyDescent="0.25">
      <c r="A166" s="2" t="str">
        <f>"45 jaar"</f>
        <v>45 jaar</v>
      </c>
      <c r="B166" s="2">
        <v>18374</v>
      </c>
      <c r="C166" s="2">
        <v>24359</v>
      </c>
      <c r="D166" s="2">
        <v>25053</v>
      </c>
      <c r="E166" s="2">
        <v>24886</v>
      </c>
      <c r="F166" s="2">
        <v>24268</v>
      </c>
      <c r="G166" s="2">
        <v>24407</v>
      </c>
      <c r="H166" s="2">
        <v>23334</v>
      </c>
      <c r="I166" s="2">
        <v>24137</v>
      </c>
      <c r="J166" s="2">
        <v>24310</v>
      </c>
      <c r="K166" s="2">
        <v>24334</v>
      </c>
      <c r="L166" s="2">
        <v>24429</v>
      </c>
      <c r="M166" s="2">
        <v>24768</v>
      </c>
      <c r="N166" s="2">
        <v>25037</v>
      </c>
      <c r="O166" s="2">
        <v>25326</v>
      </c>
      <c r="P166" s="2">
        <v>25625</v>
      </c>
      <c r="Q166" s="2">
        <v>25833</v>
      </c>
      <c r="R166" s="2">
        <v>25683</v>
      </c>
      <c r="S166" s="2">
        <v>25204</v>
      </c>
      <c r="T166" s="2">
        <v>26016</v>
      </c>
      <c r="U166" s="2">
        <v>26527</v>
      </c>
      <c r="V166" s="2">
        <v>26127</v>
      </c>
      <c r="W166" s="2">
        <v>25370</v>
      </c>
      <c r="X166" s="2">
        <v>24788</v>
      </c>
      <c r="Y166" s="2">
        <v>24440</v>
      </c>
      <c r="Z166" s="2">
        <v>24862</v>
      </c>
      <c r="AA166" s="2">
        <v>25250</v>
      </c>
      <c r="AB166" s="2">
        <v>25653</v>
      </c>
      <c r="AC166" s="2">
        <v>25401</v>
      </c>
      <c r="AD166" s="2">
        <v>24730</v>
      </c>
      <c r="AE166" s="2">
        <v>23901</v>
      </c>
      <c r="AF166" s="2">
        <v>23029</v>
      </c>
      <c r="AG166" s="2">
        <v>22910</v>
      </c>
      <c r="AH166" s="2">
        <v>22792</v>
      </c>
      <c r="AI166" s="2">
        <v>22812</v>
      </c>
      <c r="AJ166" s="2">
        <v>23213</v>
      </c>
      <c r="AK166" s="2">
        <v>23581</v>
      </c>
      <c r="AL166" s="2">
        <v>23388</v>
      </c>
      <c r="AM166" s="2">
        <v>23210</v>
      </c>
      <c r="AN166" s="2">
        <v>23067</v>
      </c>
      <c r="AO166" s="2">
        <v>23197</v>
      </c>
      <c r="AP166" s="2">
        <v>23407</v>
      </c>
      <c r="AQ166" s="2">
        <v>24306</v>
      </c>
      <c r="AR166" s="2">
        <v>24281</v>
      </c>
      <c r="AS166" s="2">
        <v>25033</v>
      </c>
      <c r="AT166" s="2">
        <v>25233</v>
      </c>
      <c r="AU166" s="2">
        <v>25299</v>
      </c>
      <c r="AV166" s="2">
        <v>25589</v>
      </c>
      <c r="AW166" s="2">
        <v>25177</v>
      </c>
      <c r="AX166" s="2">
        <v>24275</v>
      </c>
      <c r="AY166" s="2">
        <v>23510</v>
      </c>
      <c r="AZ166" s="2">
        <v>23414</v>
      </c>
      <c r="BA166" s="2">
        <v>23898</v>
      </c>
      <c r="BB166" s="2">
        <v>23818</v>
      </c>
      <c r="BC166" s="2">
        <v>23834</v>
      </c>
      <c r="BD166" s="2">
        <v>23904</v>
      </c>
      <c r="BE166" s="2">
        <v>24505</v>
      </c>
      <c r="BF166" s="2">
        <v>24204</v>
      </c>
      <c r="BG166" s="2">
        <v>23731</v>
      </c>
      <c r="BH166" s="2">
        <v>23673</v>
      </c>
      <c r="BI166" s="2">
        <v>24071</v>
      </c>
      <c r="BJ166" s="2">
        <v>24208</v>
      </c>
      <c r="BK166" s="2">
        <v>24500</v>
      </c>
      <c r="BL166" s="2">
        <v>24679</v>
      </c>
      <c r="BM166" s="2">
        <v>24964</v>
      </c>
      <c r="BN166" s="2">
        <v>24766</v>
      </c>
      <c r="BO166" s="2">
        <v>24911</v>
      </c>
      <c r="BP166" s="2">
        <v>24500</v>
      </c>
      <c r="BQ166" s="2">
        <v>24326</v>
      </c>
      <c r="BR166" s="2">
        <v>24065</v>
      </c>
      <c r="BS166" s="2">
        <v>24003</v>
      </c>
      <c r="BT166" s="2">
        <v>23317</v>
      </c>
      <c r="BU166" s="2">
        <v>23025</v>
      </c>
      <c r="BV166" s="2">
        <v>22806</v>
      </c>
      <c r="BW166" s="2">
        <v>23004</v>
      </c>
      <c r="BX166" s="2">
        <v>23197</v>
      </c>
      <c r="BY166" s="2">
        <v>23392</v>
      </c>
      <c r="BZ166" s="2">
        <v>23553</v>
      </c>
      <c r="CA166" s="2">
        <v>23756</v>
      </c>
      <c r="CB166" s="2">
        <v>23896</v>
      </c>
      <c r="CC166" s="2">
        <v>24085</v>
      </c>
      <c r="CD166" s="2">
        <v>24274</v>
      </c>
    </row>
    <row r="167" spans="1:82" x14ac:dyDescent="0.25">
      <c r="A167" s="2" t="str">
        <f>"46 jaar"</f>
        <v>46 jaar</v>
      </c>
      <c r="B167" s="2">
        <v>18410</v>
      </c>
      <c r="C167" s="2">
        <v>18284</v>
      </c>
      <c r="D167" s="2">
        <v>24286</v>
      </c>
      <c r="E167" s="2">
        <v>24973</v>
      </c>
      <c r="F167" s="2">
        <v>24775</v>
      </c>
      <c r="G167" s="2">
        <v>24156</v>
      </c>
      <c r="H167" s="2">
        <v>24318</v>
      </c>
      <c r="I167" s="2">
        <v>23233</v>
      </c>
      <c r="J167" s="2">
        <v>23992</v>
      </c>
      <c r="K167" s="2">
        <v>24188</v>
      </c>
      <c r="L167" s="2">
        <v>24228</v>
      </c>
      <c r="M167" s="2">
        <v>24341</v>
      </c>
      <c r="N167" s="2">
        <v>24671</v>
      </c>
      <c r="O167" s="2">
        <v>25007</v>
      </c>
      <c r="P167" s="2">
        <v>25309</v>
      </c>
      <c r="Q167" s="2">
        <v>25658</v>
      </c>
      <c r="R167" s="2">
        <v>25860</v>
      </c>
      <c r="S167" s="2">
        <v>25706</v>
      </c>
      <c r="T167" s="2">
        <v>25177</v>
      </c>
      <c r="U167" s="2">
        <v>26014</v>
      </c>
      <c r="V167" s="2">
        <v>26572</v>
      </c>
      <c r="W167" s="2">
        <v>26091</v>
      </c>
      <c r="X167" s="2">
        <v>25411</v>
      </c>
      <c r="Y167" s="2">
        <v>24774</v>
      </c>
      <c r="Z167" s="2">
        <v>24398</v>
      </c>
      <c r="AA167" s="2">
        <v>24864</v>
      </c>
      <c r="AB167" s="2">
        <v>25297</v>
      </c>
      <c r="AC167" s="2">
        <v>25658</v>
      </c>
      <c r="AD167" s="2">
        <v>25408</v>
      </c>
      <c r="AE167" s="2">
        <v>24745</v>
      </c>
      <c r="AF167" s="2">
        <v>23912</v>
      </c>
      <c r="AG167" s="2">
        <v>23047</v>
      </c>
      <c r="AH167" s="2">
        <v>22930</v>
      </c>
      <c r="AI167" s="2">
        <v>22794</v>
      </c>
      <c r="AJ167" s="2">
        <v>22821</v>
      </c>
      <c r="AK167" s="2">
        <v>23211</v>
      </c>
      <c r="AL167" s="2">
        <v>23570</v>
      </c>
      <c r="AM167" s="2">
        <v>23382</v>
      </c>
      <c r="AN167" s="2">
        <v>23205</v>
      </c>
      <c r="AO167" s="2">
        <v>23061</v>
      </c>
      <c r="AP167" s="2">
        <v>23196</v>
      </c>
      <c r="AQ167" s="2">
        <v>23412</v>
      </c>
      <c r="AR167" s="2">
        <v>24312</v>
      </c>
      <c r="AS167" s="2">
        <v>24287</v>
      </c>
      <c r="AT167" s="2">
        <v>25045</v>
      </c>
      <c r="AU167" s="2">
        <v>25251</v>
      </c>
      <c r="AV167" s="2">
        <v>25311</v>
      </c>
      <c r="AW167" s="2">
        <v>25606</v>
      </c>
      <c r="AX167" s="2">
        <v>25197</v>
      </c>
      <c r="AY167" s="2">
        <v>24297</v>
      </c>
      <c r="AZ167" s="2">
        <v>23534</v>
      </c>
      <c r="BA167" s="2">
        <v>23435</v>
      </c>
      <c r="BB167" s="2">
        <v>23922</v>
      </c>
      <c r="BC167" s="2">
        <v>23845</v>
      </c>
      <c r="BD167" s="2">
        <v>23861</v>
      </c>
      <c r="BE167" s="2">
        <v>23933</v>
      </c>
      <c r="BF167" s="2">
        <v>24535</v>
      </c>
      <c r="BG167" s="2">
        <v>24237</v>
      </c>
      <c r="BH167" s="2">
        <v>23761</v>
      </c>
      <c r="BI167" s="2">
        <v>23701</v>
      </c>
      <c r="BJ167" s="2">
        <v>24102</v>
      </c>
      <c r="BK167" s="2">
        <v>24238</v>
      </c>
      <c r="BL167" s="2">
        <v>24535</v>
      </c>
      <c r="BM167" s="2">
        <v>24714</v>
      </c>
      <c r="BN167" s="2">
        <v>25002</v>
      </c>
      <c r="BO167" s="2">
        <v>24805</v>
      </c>
      <c r="BP167" s="2">
        <v>24950</v>
      </c>
      <c r="BQ167" s="2">
        <v>24539</v>
      </c>
      <c r="BR167" s="2">
        <v>24366</v>
      </c>
      <c r="BS167" s="2">
        <v>24107</v>
      </c>
      <c r="BT167" s="2">
        <v>24045</v>
      </c>
      <c r="BU167" s="2">
        <v>23363</v>
      </c>
      <c r="BV167" s="2">
        <v>23072</v>
      </c>
      <c r="BW167" s="2">
        <v>22850</v>
      </c>
      <c r="BX167" s="2">
        <v>23052</v>
      </c>
      <c r="BY167" s="2">
        <v>23243</v>
      </c>
      <c r="BZ167" s="2">
        <v>23440</v>
      </c>
      <c r="CA167" s="2">
        <v>23601</v>
      </c>
      <c r="CB167" s="2">
        <v>23801</v>
      </c>
      <c r="CC167" s="2">
        <v>23945</v>
      </c>
      <c r="CD167" s="2">
        <v>24130</v>
      </c>
    </row>
    <row r="168" spans="1:82" x14ac:dyDescent="0.25">
      <c r="A168" s="2" t="str">
        <f>"47 jaar"</f>
        <v>47 jaar</v>
      </c>
      <c r="B168" s="2">
        <v>17201</v>
      </c>
      <c r="C168" s="2">
        <v>18368</v>
      </c>
      <c r="D168" s="2">
        <v>18236</v>
      </c>
      <c r="E168" s="2">
        <v>24193</v>
      </c>
      <c r="F168" s="2">
        <v>24851</v>
      </c>
      <c r="G168" s="2">
        <v>24668</v>
      </c>
      <c r="H168" s="2">
        <v>24031</v>
      </c>
      <c r="I168" s="2">
        <v>24177</v>
      </c>
      <c r="J168" s="2">
        <v>23079</v>
      </c>
      <c r="K168" s="2">
        <v>23889</v>
      </c>
      <c r="L168" s="2">
        <v>24070</v>
      </c>
      <c r="M168" s="2">
        <v>24162</v>
      </c>
      <c r="N168" s="2">
        <v>24192</v>
      </c>
      <c r="O168" s="2">
        <v>24579</v>
      </c>
      <c r="P168" s="2">
        <v>24973</v>
      </c>
      <c r="Q168" s="2">
        <v>25269</v>
      </c>
      <c r="R168" s="2">
        <v>25613</v>
      </c>
      <c r="S168" s="2">
        <v>25853</v>
      </c>
      <c r="T168" s="2">
        <v>25668</v>
      </c>
      <c r="U168" s="2">
        <v>25208</v>
      </c>
      <c r="V168" s="2">
        <v>26025</v>
      </c>
      <c r="W168" s="2">
        <v>26600</v>
      </c>
      <c r="X168" s="2">
        <v>26080</v>
      </c>
      <c r="Y168" s="2">
        <v>25409</v>
      </c>
      <c r="Z168" s="2">
        <v>24743</v>
      </c>
      <c r="AA168" s="2">
        <v>24447</v>
      </c>
      <c r="AB168" s="2">
        <v>24948</v>
      </c>
      <c r="AC168" s="2">
        <v>25292</v>
      </c>
      <c r="AD168" s="2">
        <v>25684</v>
      </c>
      <c r="AE168" s="2">
        <v>25428</v>
      </c>
      <c r="AF168" s="2">
        <v>24776</v>
      </c>
      <c r="AG168" s="2">
        <v>23938</v>
      </c>
      <c r="AH168" s="2">
        <v>23074</v>
      </c>
      <c r="AI168" s="2">
        <v>22961</v>
      </c>
      <c r="AJ168" s="2">
        <v>22815</v>
      </c>
      <c r="AK168" s="2">
        <v>22832</v>
      </c>
      <c r="AL168" s="2">
        <v>23217</v>
      </c>
      <c r="AM168" s="2">
        <v>23577</v>
      </c>
      <c r="AN168" s="2">
        <v>23391</v>
      </c>
      <c r="AO168" s="2">
        <v>23216</v>
      </c>
      <c r="AP168" s="2">
        <v>23078</v>
      </c>
      <c r="AQ168" s="2">
        <v>23208</v>
      </c>
      <c r="AR168" s="2">
        <v>23429</v>
      </c>
      <c r="AS168" s="2">
        <v>24324</v>
      </c>
      <c r="AT168" s="2">
        <v>24308</v>
      </c>
      <c r="AU168" s="2">
        <v>25068</v>
      </c>
      <c r="AV168" s="2">
        <v>25272</v>
      </c>
      <c r="AW168" s="2">
        <v>25336</v>
      </c>
      <c r="AX168" s="2">
        <v>25634</v>
      </c>
      <c r="AY168" s="2">
        <v>25222</v>
      </c>
      <c r="AZ168" s="2">
        <v>24328</v>
      </c>
      <c r="BA168" s="2">
        <v>23567</v>
      </c>
      <c r="BB168" s="2">
        <v>23467</v>
      </c>
      <c r="BC168" s="2">
        <v>23954</v>
      </c>
      <c r="BD168" s="2">
        <v>23878</v>
      </c>
      <c r="BE168" s="2">
        <v>23895</v>
      </c>
      <c r="BF168" s="2">
        <v>23968</v>
      </c>
      <c r="BG168" s="2">
        <v>24572</v>
      </c>
      <c r="BH168" s="2">
        <v>24277</v>
      </c>
      <c r="BI168" s="2">
        <v>23797</v>
      </c>
      <c r="BJ168" s="2">
        <v>23743</v>
      </c>
      <c r="BK168" s="2">
        <v>24147</v>
      </c>
      <c r="BL168" s="2">
        <v>24282</v>
      </c>
      <c r="BM168" s="2">
        <v>24579</v>
      </c>
      <c r="BN168" s="2">
        <v>24761</v>
      </c>
      <c r="BO168" s="2">
        <v>25047</v>
      </c>
      <c r="BP168" s="2">
        <v>24858</v>
      </c>
      <c r="BQ168" s="2">
        <v>25001</v>
      </c>
      <c r="BR168" s="2">
        <v>24590</v>
      </c>
      <c r="BS168" s="2">
        <v>24419</v>
      </c>
      <c r="BT168" s="2">
        <v>24163</v>
      </c>
      <c r="BU168" s="2">
        <v>24102</v>
      </c>
      <c r="BV168" s="2">
        <v>23421</v>
      </c>
      <c r="BW168" s="2">
        <v>23133</v>
      </c>
      <c r="BX168" s="2">
        <v>22907</v>
      </c>
      <c r="BY168" s="2">
        <v>23108</v>
      </c>
      <c r="BZ168" s="2">
        <v>23301</v>
      </c>
      <c r="CA168" s="2">
        <v>23499</v>
      </c>
      <c r="CB168" s="2">
        <v>23665</v>
      </c>
      <c r="CC168" s="2">
        <v>23867</v>
      </c>
      <c r="CD168" s="2">
        <v>24012</v>
      </c>
    </row>
    <row r="169" spans="1:82" x14ac:dyDescent="0.25">
      <c r="A169" s="2" t="str">
        <f>"48 jaar"</f>
        <v>48 jaar</v>
      </c>
      <c r="B169" s="2">
        <v>15108</v>
      </c>
      <c r="C169" s="2">
        <v>17130</v>
      </c>
      <c r="D169" s="2">
        <v>18304</v>
      </c>
      <c r="E169" s="2">
        <v>18167</v>
      </c>
      <c r="F169" s="2">
        <v>24081</v>
      </c>
      <c r="G169" s="2">
        <v>24671</v>
      </c>
      <c r="H169" s="2">
        <v>24534</v>
      </c>
      <c r="I169" s="2">
        <v>23947</v>
      </c>
      <c r="J169" s="2">
        <v>24086</v>
      </c>
      <c r="K169" s="2">
        <v>22998</v>
      </c>
      <c r="L169" s="2">
        <v>23751</v>
      </c>
      <c r="M169" s="2">
        <v>23958</v>
      </c>
      <c r="N169" s="2">
        <v>24114</v>
      </c>
      <c r="O169" s="2">
        <v>24133</v>
      </c>
      <c r="P169" s="2">
        <v>24469</v>
      </c>
      <c r="Q169" s="2">
        <v>24846</v>
      </c>
      <c r="R169" s="2">
        <v>25206</v>
      </c>
      <c r="S169" s="2">
        <v>25634</v>
      </c>
      <c r="T169" s="2">
        <v>25775</v>
      </c>
      <c r="U169" s="2">
        <v>25664</v>
      </c>
      <c r="V169" s="2">
        <v>25295</v>
      </c>
      <c r="W169" s="2">
        <v>26026</v>
      </c>
      <c r="X169" s="2">
        <v>26548</v>
      </c>
      <c r="Y169" s="2">
        <v>26070</v>
      </c>
      <c r="Z169" s="2">
        <v>25405</v>
      </c>
      <c r="AA169" s="2">
        <v>24783</v>
      </c>
      <c r="AB169" s="2">
        <v>24388</v>
      </c>
      <c r="AC169" s="2">
        <v>24937</v>
      </c>
      <c r="AD169" s="2">
        <v>25261</v>
      </c>
      <c r="AE169" s="2">
        <v>25653</v>
      </c>
      <c r="AF169" s="2">
        <v>25396</v>
      </c>
      <c r="AG169" s="2">
        <v>24745</v>
      </c>
      <c r="AH169" s="2">
        <v>23904</v>
      </c>
      <c r="AI169" s="2">
        <v>23039</v>
      </c>
      <c r="AJ169" s="2">
        <v>22924</v>
      </c>
      <c r="AK169" s="2">
        <v>22772</v>
      </c>
      <c r="AL169" s="2">
        <v>22791</v>
      </c>
      <c r="AM169" s="2">
        <v>23177</v>
      </c>
      <c r="AN169" s="2">
        <v>23530</v>
      </c>
      <c r="AO169" s="2">
        <v>23356</v>
      </c>
      <c r="AP169" s="2">
        <v>23178</v>
      </c>
      <c r="AQ169" s="2">
        <v>23042</v>
      </c>
      <c r="AR169" s="2">
        <v>23174</v>
      </c>
      <c r="AS169" s="2">
        <v>23400</v>
      </c>
      <c r="AT169" s="2">
        <v>24300</v>
      </c>
      <c r="AU169" s="2">
        <v>24287</v>
      </c>
      <c r="AV169" s="2">
        <v>25048</v>
      </c>
      <c r="AW169" s="2">
        <v>25256</v>
      </c>
      <c r="AX169" s="2">
        <v>25324</v>
      </c>
      <c r="AY169" s="2">
        <v>25619</v>
      </c>
      <c r="AZ169" s="2">
        <v>25206</v>
      </c>
      <c r="BA169" s="2">
        <v>24319</v>
      </c>
      <c r="BB169" s="2">
        <v>23559</v>
      </c>
      <c r="BC169" s="2">
        <v>23462</v>
      </c>
      <c r="BD169" s="2">
        <v>23950</v>
      </c>
      <c r="BE169" s="2">
        <v>23875</v>
      </c>
      <c r="BF169" s="2">
        <v>23893</v>
      </c>
      <c r="BG169" s="2">
        <v>23967</v>
      </c>
      <c r="BH169" s="2">
        <v>24568</v>
      </c>
      <c r="BI169" s="2">
        <v>24275</v>
      </c>
      <c r="BJ169" s="2">
        <v>23797</v>
      </c>
      <c r="BK169" s="2">
        <v>23747</v>
      </c>
      <c r="BL169" s="2">
        <v>24148</v>
      </c>
      <c r="BM169" s="2">
        <v>24286</v>
      </c>
      <c r="BN169" s="2">
        <v>24583</v>
      </c>
      <c r="BO169" s="2">
        <v>24763</v>
      </c>
      <c r="BP169" s="2">
        <v>25051</v>
      </c>
      <c r="BQ169" s="2">
        <v>24865</v>
      </c>
      <c r="BR169" s="2">
        <v>25008</v>
      </c>
      <c r="BS169" s="2">
        <v>24597</v>
      </c>
      <c r="BT169" s="2">
        <v>24424</v>
      </c>
      <c r="BU169" s="2">
        <v>24169</v>
      </c>
      <c r="BV169" s="2">
        <v>24112</v>
      </c>
      <c r="BW169" s="2">
        <v>23431</v>
      </c>
      <c r="BX169" s="2">
        <v>23148</v>
      </c>
      <c r="BY169" s="2">
        <v>22921</v>
      </c>
      <c r="BZ169" s="2">
        <v>23124</v>
      </c>
      <c r="CA169" s="2">
        <v>23318</v>
      </c>
      <c r="CB169" s="2">
        <v>23513</v>
      </c>
      <c r="CC169" s="2">
        <v>23679</v>
      </c>
      <c r="CD169" s="2">
        <v>23880</v>
      </c>
    </row>
    <row r="170" spans="1:82" x14ac:dyDescent="0.25">
      <c r="A170" s="2" t="str">
        <f>"49 jaar"</f>
        <v>49 jaar</v>
      </c>
      <c r="B170" s="2">
        <v>14201</v>
      </c>
      <c r="C170" s="2">
        <v>15059</v>
      </c>
      <c r="D170" s="2">
        <v>17048</v>
      </c>
      <c r="E170" s="2">
        <v>18201</v>
      </c>
      <c r="F170" s="2">
        <v>18070</v>
      </c>
      <c r="G170" s="2">
        <v>23922</v>
      </c>
      <c r="H170" s="2">
        <v>24545</v>
      </c>
      <c r="I170" s="2">
        <v>24407</v>
      </c>
      <c r="J170" s="2">
        <v>23816</v>
      </c>
      <c r="K170" s="2">
        <v>23967</v>
      </c>
      <c r="L170" s="2">
        <v>22879</v>
      </c>
      <c r="M170" s="2">
        <v>23640</v>
      </c>
      <c r="N170" s="2">
        <v>23842</v>
      </c>
      <c r="O170" s="2">
        <v>23987</v>
      </c>
      <c r="P170" s="2">
        <v>24057</v>
      </c>
      <c r="Q170" s="2">
        <v>24390</v>
      </c>
      <c r="R170" s="2">
        <v>24775</v>
      </c>
      <c r="S170" s="2">
        <v>25137</v>
      </c>
      <c r="T170" s="2">
        <v>25527</v>
      </c>
      <c r="U170" s="2">
        <v>25774</v>
      </c>
      <c r="V170" s="2">
        <v>25631</v>
      </c>
      <c r="W170" s="2">
        <v>25255</v>
      </c>
      <c r="X170" s="2">
        <v>25993</v>
      </c>
      <c r="Y170" s="2">
        <v>26499</v>
      </c>
      <c r="Z170" s="2">
        <v>25984</v>
      </c>
      <c r="AA170" s="2">
        <v>25375</v>
      </c>
      <c r="AB170" s="2">
        <v>24777</v>
      </c>
      <c r="AC170" s="2">
        <v>24389</v>
      </c>
      <c r="AD170" s="2">
        <v>24913</v>
      </c>
      <c r="AE170" s="2">
        <v>25238</v>
      </c>
      <c r="AF170" s="2">
        <v>25623</v>
      </c>
      <c r="AG170" s="2">
        <v>25372</v>
      </c>
      <c r="AH170" s="2">
        <v>24719</v>
      </c>
      <c r="AI170" s="2">
        <v>23877</v>
      </c>
      <c r="AJ170" s="2">
        <v>23021</v>
      </c>
      <c r="AK170" s="2">
        <v>22904</v>
      </c>
      <c r="AL170" s="2">
        <v>22747</v>
      </c>
      <c r="AM170" s="2">
        <v>22766</v>
      </c>
      <c r="AN170" s="2">
        <v>23154</v>
      </c>
      <c r="AO170" s="2">
        <v>23507</v>
      </c>
      <c r="AP170" s="2">
        <v>23332</v>
      </c>
      <c r="AQ170" s="2">
        <v>23159</v>
      </c>
      <c r="AR170" s="2">
        <v>23028</v>
      </c>
      <c r="AS170" s="2">
        <v>23166</v>
      </c>
      <c r="AT170" s="2">
        <v>23392</v>
      </c>
      <c r="AU170" s="2">
        <v>24291</v>
      </c>
      <c r="AV170" s="2">
        <v>24282</v>
      </c>
      <c r="AW170" s="2">
        <v>25044</v>
      </c>
      <c r="AX170" s="2">
        <v>25256</v>
      </c>
      <c r="AY170" s="2">
        <v>25322</v>
      </c>
      <c r="AZ170" s="2">
        <v>25616</v>
      </c>
      <c r="BA170" s="2">
        <v>25206</v>
      </c>
      <c r="BB170" s="2">
        <v>24320</v>
      </c>
      <c r="BC170" s="2">
        <v>23566</v>
      </c>
      <c r="BD170" s="2">
        <v>23468</v>
      </c>
      <c r="BE170" s="2">
        <v>23956</v>
      </c>
      <c r="BF170" s="2">
        <v>23886</v>
      </c>
      <c r="BG170" s="2">
        <v>23901</v>
      </c>
      <c r="BH170" s="2">
        <v>23982</v>
      </c>
      <c r="BI170" s="2">
        <v>24585</v>
      </c>
      <c r="BJ170" s="2">
        <v>24293</v>
      </c>
      <c r="BK170" s="2">
        <v>23813</v>
      </c>
      <c r="BL170" s="2">
        <v>23769</v>
      </c>
      <c r="BM170" s="2">
        <v>24169</v>
      </c>
      <c r="BN170" s="2">
        <v>24308</v>
      </c>
      <c r="BO170" s="2">
        <v>24605</v>
      </c>
      <c r="BP170" s="2">
        <v>24785</v>
      </c>
      <c r="BQ170" s="2">
        <v>25069</v>
      </c>
      <c r="BR170" s="2">
        <v>24891</v>
      </c>
      <c r="BS170" s="2">
        <v>25029</v>
      </c>
      <c r="BT170" s="2">
        <v>24620</v>
      </c>
      <c r="BU170" s="2">
        <v>24447</v>
      </c>
      <c r="BV170" s="2">
        <v>24193</v>
      </c>
      <c r="BW170" s="2">
        <v>24138</v>
      </c>
      <c r="BX170" s="2">
        <v>23460</v>
      </c>
      <c r="BY170" s="2">
        <v>23175</v>
      </c>
      <c r="BZ170" s="2">
        <v>22953</v>
      </c>
      <c r="CA170" s="2">
        <v>23154</v>
      </c>
      <c r="CB170" s="2">
        <v>23348</v>
      </c>
      <c r="CC170" s="2">
        <v>23543</v>
      </c>
      <c r="CD170" s="2">
        <v>23711</v>
      </c>
    </row>
    <row r="171" spans="1:82" x14ac:dyDescent="0.25">
      <c r="A171" s="2" t="str">
        <f>"50 jaar"</f>
        <v>50 jaar</v>
      </c>
      <c r="B171" s="2">
        <v>15996</v>
      </c>
      <c r="C171" s="2">
        <v>14129</v>
      </c>
      <c r="D171" s="2">
        <v>15038</v>
      </c>
      <c r="E171" s="2">
        <v>16929</v>
      </c>
      <c r="F171" s="2">
        <v>18118</v>
      </c>
      <c r="G171" s="2">
        <v>17986</v>
      </c>
      <c r="H171" s="2">
        <v>23811</v>
      </c>
      <c r="I171" s="2">
        <v>24417</v>
      </c>
      <c r="J171" s="2">
        <v>24263</v>
      </c>
      <c r="K171" s="2">
        <v>23694</v>
      </c>
      <c r="L171" s="2">
        <v>23829</v>
      </c>
      <c r="M171" s="2">
        <v>22785</v>
      </c>
      <c r="N171" s="2">
        <v>23525</v>
      </c>
      <c r="O171" s="2">
        <v>23737</v>
      </c>
      <c r="P171" s="2">
        <v>23900</v>
      </c>
      <c r="Q171" s="2">
        <v>23954</v>
      </c>
      <c r="R171" s="2">
        <v>24281</v>
      </c>
      <c r="S171" s="2">
        <v>24706</v>
      </c>
      <c r="T171" s="2">
        <v>25040</v>
      </c>
      <c r="U171" s="2">
        <v>25472</v>
      </c>
      <c r="V171" s="2">
        <v>25791</v>
      </c>
      <c r="W171" s="2">
        <v>25625</v>
      </c>
      <c r="X171" s="2">
        <v>25193</v>
      </c>
      <c r="Y171" s="2">
        <v>25921</v>
      </c>
      <c r="Z171" s="2">
        <v>26431</v>
      </c>
      <c r="AA171" s="2">
        <v>25949</v>
      </c>
      <c r="AB171" s="2">
        <v>25342</v>
      </c>
      <c r="AC171" s="2">
        <v>24744</v>
      </c>
      <c r="AD171" s="2">
        <v>24367</v>
      </c>
      <c r="AE171" s="2">
        <v>24889</v>
      </c>
      <c r="AF171" s="2">
        <v>25223</v>
      </c>
      <c r="AG171" s="2">
        <v>25593</v>
      </c>
      <c r="AH171" s="2">
        <v>25342</v>
      </c>
      <c r="AI171" s="2">
        <v>24691</v>
      </c>
      <c r="AJ171" s="2">
        <v>23846</v>
      </c>
      <c r="AK171" s="2">
        <v>22999</v>
      </c>
      <c r="AL171" s="2">
        <v>22882</v>
      </c>
      <c r="AM171" s="2">
        <v>22726</v>
      </c>
      <c r="AN171" s="2">
        <v>22746</v>
      </c>
      <c r="AO171" s="2">
        <v>23131</v>
      </c>
      <c r="AP171" s="2">
        <v>23484</v>
      </c>
      <c r="AQ171" s="2">
        <v>23308</v>
      </c>
      <c r="AR171" s="2">
        <v>23137</v>
      </c>
      <c r="AS171" s="2">
        <v>23008</v>
      </c>
      <c r="AT171" s="2">
        <v>23148</v>
      </c>
      <c r="AU171" s="2">
        <v>23380</v>
      </c>
      <c r="AV171" s="2">
        <v>24274</v>
      </c>
      <c r="AW171" s="2">
        <v>24268</v>
      </c>
      <c r="AX171" s="2">
        <v>25032</v>
      </c>
      <c r="AY171" s="2">
        <v>25245</v>
      </c>
      <c r="AZ171" s="2">
        <v>25310</v>
      </c>
      <c r="BA171" s="2">
        <v>25609</v>
      </c>
      <c r="BB171" s="2">
        <v>25196</v>
      </c>
      <c r="BC171" s="2">
        <v>24312</v>
      </c>
      <c r="BD171" s="2">
        <v>23566</v>
      </c>
      <c r="BE171" s="2">
        <v>23463</v>
      </c>
      <c r="BF171" s="2">
        <v>23951</v>
      </c>
      <c r="BG171" s="2">
        <v>23885</v>
      </c>
      <c r="BH171" s="2">
        <v>23899</v>
      </c>
      <c r="BI171" s="2">
        <v>23985</v>
      </c>
      <c r="BJ171" s="2">
        <v>24588</v>
      </c>
      <c r="BK171" s="2">
        <v>24296</v>
      </c>
      <c r="BL171" s="2">
        <v>23820</v>
      </c>
      <c r="BM171" s="2">
        <v>23780</v>
      </c>
      <c r="BN171" s="2">
        <v>24184</v>
      </c>
      <c r="BO171" s="2">
        <v>24327</v>
      </c>
      <c r="BP171" s="2">
        <v>24627</v>
      </c>
      <c r="BQ171" s="2">
        <v>24808</v>
      </c>
      <c r="BR171" s="2">
        <v>25093</v>
      </c>
      <c r="BS171" s="2">
        <v>24917</v>
      </c>
      <c r="BT171" s="2">
        <v>25057</v>
      </c>
      <c r="BU171" s="2">
        <v>24647</v>
      </c>
      <c r="BV171" s="2">
        <v>24475</v>
      </c>
      <c r="BW171" s="2">
        <v>24217</v>
      </c>
      <c r="BX171" s="2">
        <v>24166</v>
      </c>
      <c r="BY171" s="2">
        <v>23486</v>
      </c>
      <c r="BZ171" s="2">
        <v>23203</v>
      </c>
      <c r="CA171" s="2">
        <v>22978</v>
      </c>
      <c r="CB171" s="2">
        <v>23176</v>
      </c>
      <c r="CC171" s="2">
        <v>23371</v>
      </c>
      <c r="CD171" s="2">
        <v>23565</v>
      </c>
    </row>
    <row r="172" spans="1:82" x14ac:dyDescent="0.25">
      <c r="A172" s="2" t="str">
        <f>"51 jaar"</f>
        <v>51 jaar</v>
      </c>
      <c r="B172" s="2">
        <v>17075</v>
      </c>
      <c r="C172" s="2">
        <v>15949</v>
      </c>
      <c r="D172" s="2">
        <v>14087</v>
      </c>
      <c r="E172" s="2">
        <v>14975</v>
      </c>
      <c r="F172" s="2">
        <v>16835</v>
      </c>
      <c r="G172" s="2">
        <v>17980</v>
      </c>
      <c r="H172" s="2">
        <v>17903</v>
      </c>
      <c r="I172" s="2">
        <v>23671</v>
      </c>
      <c r="J172" s="2">
        <v>24278</v>
      </c>
      <c r="K172" s="2">
        <v>24145</v>
      </c>
      <c r="L172" s="2">
        <v>23574</v>
      </c>
      <c r="M172" s="2">
        <v>23669</v>
      </c>
      <c r="N172" s="2">
        <v>22665</v>
      </c>
      <c r="O172" s="2">
        <v>23449</v>
      </c>
      <c r="P172" s="2">
        <v>23629</v>
      </c>
      <c r="Q172" s="2">
        <v>23828</v>
      </c>
      <c r="R172" s="2">
        <v>23880</v>
      </c>
      <c r="S172" s="2">
        <v>24193</v>
      </c>
      <c r="T172" s="2">
        <v>24624</v>
      </c>
      <c r="U172" s="2">
        <v>24966</v>
      </c>
      <c r="V172" s="2">
        <v>25420</v>
      </c>
      <c r="W172" s="2">
        <v>25734</v>
      </c>
      <c r="X172" s="2">
        <v>25532</v>
      </c>
      <c r="Y172" s="2">
        <v>25129</v>
      </c>
      <c r="Z172" s="2">
        <v>25819</v>
      </c>
      <c r="AA172" s="2">
        <v>26335</v>
      </c>
      <c r="AB172" s="2">
        <v>25870</v>
      </c>
      <c r="AC172" s="2">
        <v>25241</v>
      </c>
      <c r="AD172" s="2">
        <v>24669</v>
      </c>
      <c r="AE172" s="2">
        <v>24298</v>
      </c>
      <c r="AF172" s="2">
        <v>24823</v>
      </c>
      <c r="AG172" s="2">
        <v>25148</v>
      </c>
      <c r="AH172" s="2">
        <v>25513</v>
      </c>
      <c r="AI172" s="2">
        <v>25263</v>
      </c>
      <c r="AJ172" s="2">
        <v>24610</v>
      </c>
      <c r="AK172" s="2">
        <v>23777</v>
      </c>
      <c r="AL172" s="2">
        <v>22937</v>
      </c>
      <c r="AM172" s="2">
        <v>22823</v>
      </c>
      <c r="AN172" s="2">
        <v>22672</v>
      </c>
      <c r="AO172" s="2">
        <v>22689</v>
      </c>
      <c r="AP172" s="2">
        <v>23073</v>
      </c>
      <c r="AQ172" s="2">
        <v>23425</v>
      </c>
      <c r="AR172" s="2">
        <v>23249</v>
      </c>
      <c r="AS172" s="2">
        <v>23088</v>
      </c>
      <c r="AT172" s="2">
        <v>22953</v>
      </c>
      <c r="AU172" s="2">
        <v>23097</v>
      </c>
      <c r="AV172" s="2">
        <v>23332</v>
      </c>
      <c r="AW172" s="2">
        <v>24220</v>
      </c>
      <c r="AX172" s="2">
        <v>24223</v>
      </c>
      <c r="AY172" s="2">
        <v>24985</v>
      </c>
      <c r="AZ172" s="2">
        <v>25195</v>
      </c>
      <c r="BA172" s="2">
        <v>25264</v>
      </c>
      <c r="BB172" s="2">
        <v>25561</v>
      </c>
      <c r="BC172" s="2">
        <v>25157</v>
      </c>
      <c r="BD172" s="2">
        <v>24272</v>
      </c>
      <c r="BE172" s="2">
        <v>23528</v>
      </c>
      <c r="BF172" s="2">
        <v>23430</v>
      </c>
      <c r="BG172" s="2">
        <v>23914</v>
      </c>
      <c r="BH172" s="2">
        <v>23851</v>
      </c>
      <c r="BI172" s="2">
        <v>23864</v>
      </c>
      <c r="BJ172" s="2">
        <v>23953</v>
      </c>
      <c r="BK172" s="2">
        <v>24555</v>
      </c>
      <c r="BL172" s="2">
        <v>24264</v>
      </c>
      <c r="BM172" s="2">
        <v>23784</v>
      </c>
      <c r="BN172" s="2">
        <v>23748</v>
      </c>
      <c r="BO172" s="2">
        <v>24152</v>
      </c>
      <c r="BP172" s="2">
        <v>24296</v>
      </c>
      <c r="BQ172" s="2">
        <v>24599</v>
      </c>
      <c r="BR172" s="2">
        <v>24781</v>
      </c>
      <c r="BS172" s="2">
        <v>25063</v>
      </c>
      <c r="BT172" s="2">
        <v>24887</v>
      </c>
      <c r="BU172" s="2">
        <v>25026</v>
      </c>
      <c r="BV172" s="2">
        <v>24623</v>
      </c>
      <c r="BW172" s="2">
        <v>24450</v>
      </c>
      <c r="BX172" s="2">
        <v>24197</v>
      </c>
      <c r="BY172" s="2">
        <v>24150</v>
      </c>
      <c r="BZ172" s="2">
        <v>23468</v>
      </c>
      <c r="CA172" s="2">
        <v>23186</v>
      </c>
      <c r="CB172" s="2">
        <v>22962</v>
      </c>
      <c r="CC172" s="2">
        <v>23162</v>
      </c>
      <c r="CD172" s="2">
        <v>23357</v>
      </c>
    </row>
    <row r="173" spans="1:82" x14ac:dyDescent="0.25">
      <c r="A173" s="2" t="str">
        <f>"52 jaar"</f>
        <v>52 jaar</v>
      </c>
      <c r="B173" s="2">
        <v>17265</v>
      </c>
      <c r="C173" s="2">
        <v>16997</v>
      </c>
      <c r="D173" s="2">
        <v>15875</v>
      </c>
      <c r="E173" s="2">
        <v>13994</v>
      </c>
      <c r="F173" s="2">
        <v>14871</v>
      </c>
      <c r="G173" s="2">
        <v>16700</v>
      </c>
      <c r="H173" s="2">
        <v>17852</v>
      </c>
      <c r="I173" s="2">
        <v>17752</v>
      </c>
      <c r="J173" s="2">
        <v>23502</v>
      </c>
      <c r="K173" s="2">
        <v>24082</v>
      </c>
      <c r="L173" s="2">
        <v>24010</v>
      </c>
      <c r="M173" s="2">
        <v>23381</v>
      </c>
      <c r="N173" s="2">
        <v>23511</v>
      </c>
      <c r="O173" s="2">
        <v>22544</v>
      </c>
      <c r="P173" s="2">
        <v>23323</v>
      </c>
      <c r="Q173" s="2">
        <v>23507</v>
      </c>
      <c r="R173" s="2">
        <v>23782</v>
      </c>
      <c r="S173" s="2">
        <v>23775</v>
      </c>
      <c r="T173" s="2">
        <v>24093</v>
      </c>
      <c r="U173" s="2">
        <v>24551</v>
      </c>
      <c r="V173" s="2">
        <v>24889</v>
      </c>
      <c r="W173" s="2">
        <v>25353</v>
      </c>
      <c r="X173" s="2">
        <v>25613</v>
      </c>
      <c r="Y173" s="2">
        <v>25436</v>
      </c>
      <c r="Z173" s="2">
        <v>25014</v>
      </c>
      <c r="AA173" s="2">
        <v>25769</v>
      </c>
      <c r="AB173" s="2">
        <v>26280</v>
      </c>
      <c r="AC173" s="2">
        <v>25815</v>
      </c>
      <c r="AD173" s="2">
        <v>25173</v>
      </c>
      <c r="AE173" s="2">
        <v>24604</v>
      </c>
      <c r="AF173" s="2">
        <v>24248</v>
      </c>
      <c r="AG173" s="2">
        <v>24767</v>
      </c>
      <c r="AH173" s="2">
        <v>25086</v>
      </c>
      <c r="AI173" s="2">
        <v>25447</v>
      </c>
      <c r="AJ173" s="2">
        <v>25190</v>
      </c>
      <c r="AK173" s="2">
        <v>24543</v>
      </c>
      <c r="AL173" s="2">
        <v>23718</v>
      </c>
      <c r="AM173" s="2">
        <v>22887</v>
      </c>
      <c r="AN173" s="2">
        <v>22770</v>
      </c>
      <c r="AO173" s="2">
        <v>22622</v>
      </c>
      <c r="AP173" s="2">
        <v>22639</v>
      </c>
      <c r="AQ173" s="2">
        <v>23022</v>
      </c>
      <c r="AR173" s="2">
        <v>23377</v>
      </c>
      <c r="AS173" s="2">
        <v>23207</v>
      </c>
      <c r="AT173" s="2">
        <v>23053</v>
      </c>
      <c r="AU173" s="2">
        <v>22915</v>
      </c>
      <c r="AV173" s="2">
        <v>23059</v>
      </c>
      <c r="AW173" s="2">
        <v>23300</v>
      </c>
      <c r="AX173" s="2">
        <v>24184</v>
      </c>
      <c r="AY173" s="2">
        <v>24185</v>
      </c>
      <c r="AZ173" s="2">
        <v>24952</v>
      </c>
      <c r="BA173" s="2">
        <v>25161</v>
      </c>
      <c r="BB173" s="2">
        <v>25230</v>
      </c>
      <c r="BC173" s="2">
        <v>25526</v>
      </c>
      <c r="BD173" s="2">
        <v>25125</v>
      </c>
      <c r="BE173" s="2">
        <v>24243</v>
      </c>
      <c r="BF173" s="2">
        <v>23510</v>
      </c>
      <c r="BG173" s="2">
        <v>23411</v>
      </c>
      <c r="BH173" s="2">
        <v>23895</v>
      </c>
      <c r="BI173" s="2">
        <v>23830</v>
      </c>
      <c r="BJ173" s="2">
        <v>23845</v>
      </c>
      <c r="BK173" s="2">
        <v>23939</v>
      </c>
      <c r="BL173" s="2">
        <v>24537</v>
      </c>
      <c r="BM173" s="2">
        <v>24249</v>
      </c>
      <c r="BN173" s="2">
        <v>23769</v>
      </c>
      <c r="BO173" s="2">
        <v>23736</v>
      </c>
      <c r="BP173" s="2">
        <v>24141</v>
      </c>
      <c r="BQ173" s="2">
        <v>24286</v>
      </c>
      <c r="BR173" s="2">
        <v>24589</v>
      </c>
      <c r="BS173" s="2">
        <v>24774</v>
      </c>
      <c r="BT173" s="2">
        <v>25056</v>
      </c>
      <c r="BU173" s="2">
        <v>24880</v>
      </c>
      <c r="BV173" s="2">
        <v>25021</v>
      </c>
      <c r="BW173" s="2">
        <v>24615</v>
      </c>
      <c r="BX173" s="2">
        <v>24450</v>
      </c>
      <c r="BY173" s="2">
        <v>24194</v>
      </c>
      <c r="BZ173" s="2">
        <v>24148</v>
      </c>
      <c r="CA173" s="2">
        <v>23465</v>
      </c>
      <c r="CB173" s="2">
        <v>23184</v>
      </c>
      <c r="CC173" s="2">
        <v>22962</v>
      </c>
      <c r="CD173" s="2">
        <v>23157</v>
      </c>
    </row>
    <row r="174" spans="1:82" x14ac:dyDescent="0.25">
      <c r="A174" s="2" t="str">
        <f>"53 jaar"</f>
        <v>53 jaar</v>
      </c>
      <c r="B174" s="2">
        <v>16637</v>
      </c>
      <c r="C174" s="2">
        <v>17133</v>
      </c>
      <c r="D174" s="2">
        <v>16885</v>
      </c>
      <c r="E174" s="2">
        <v>15748</v>
      </c>
      <c r="F174" s="2">
        <v>13932</v>
      </c>
      <c r="G174" s="2">
        <v>14765</v>
      </c>
      <c r="H174" s="2">
        <v>16595</v>
      </c>
      <c r="I174" s="2">
        <v>17721</v>
      </c>
      <c r="J174" s="2">
        <v>17642</v>
      </c>
      <c r="K174" s="2">
        <v>23355</v>
      </c>
      <c r="L174" s="2">
        <v>23904</v>
      </c>
      <c r="M174" s="2">
        <v>23825</v>
      </c>
      <c r="N174" s="2">
        <v>23221</v>
      </c>
      <c r="O174" s="2">
        <v>23341</v>
      </c>
      <c r="P174" s="2">
        <v>22433</v>
      </c>
      <c r="Q174" s="2">
        <v>23144</v>
      </c>
      <c r="R174" s="2">
        <v>23363</v>
      </c>
      <c r="S174" s="2">
        <v>23662</v>
      </c>
      <c r="T174" s="2">
        <v>23657</v>
      </c>
      <c r="U174" s="2">
        <v>23994</v>
      </c>
      <c r="V174" s="2">
        <v>24520</v>
      </c>
      <c r="W174" s="2">
        <v>24762</v>
      </c>
      <c r="X174" s="2">
        <v>25223</v>
      </c>
      <c r="Y174" s="2">
        <v>25479</v>
      </c>
      <c r="Z174" s="2">
        <v>25319</v>
      </c>
      <c r="AA174" s="2">
        <v>24912</v>
      </c>
      <c r="AB174" s="2">
        <v>25669</v>
      </c>
      <c r="AC174" s="2">
        <v>26191</v>
      </c>
      <c r="AD174" s="2">
        <v>25670</v>
      </c>
      <c r="AE174" s="2">
        <v>25025</v>
      </c>
      <c r="AF174" s="2">
        <v>24467</v>
      </c>
      <c r="AG174" s="2">
        <v>24120</v>
      </c>
      <c r="AH174" s="2">
        <v>24634</v>
      </c>
      <c r="AI174" s="2">
        <v>24941</v>
      </c>
      <c r="AJ174" s="2">
        <v>25298</v>
      </c>
      <c r="AK174" s="2">
        <v>25040</v>
      </c>
      <c r="AL174" s="2">
        <v>24391</v>
      </c>
      <c r="AM174" s="2">
        <v>23577</v>
      </c>
      <c r="AN174" s="2">
        <v>22756</v>
      </c>
      <c r="AO174" s="2">
        <v>22643</v>
      </c>
      <c r="AP174" s="2">
        <v>22496</v>
      </c>
      <c r="AQ174" s="2">
        <v>22521</v>
      </c>
      <c r="AR174" s="2">
        <v>22906</v>
      </c>
      <c r="AS174" s="2">
        <v>23253</v>
      </c>
      <c r="AT174" s="2">
        <v>23095</v>
      </c>
      <c r="AU174" s="2">
        <v>22946</v>
      </c>
      <c r="AV174" s="2">
        <v>22809</v>
      </c>
      <c r="AW174" s="2">
        <v>22951</v>
      </c>
      <c r="AX174" s="2">
        <v>23194</v>
      </c>
      <c r="AY174" s="2">
        <v>24078</v>
      </c>
      <c r="AZ174" s="2">
        <v>24077</v>
      </c>
      <c r="BA174" s="2">
        <v>24846</v>
      </c>
      <c r="BB174" s="2">
        <v>25054</v>
      </c>
      <c r="BC174" s="2">
        <v>25126</v>
      </c>
      <c r="BD174" s="2">
        <v>25420</v>
      </c>
      <c r="BE174" s="2">
        <v>25022</v>
      </c>
      <c r="BF174" s="2">
        <v>24150</v>
      </c>
      <c r="BG174" s="2">
        <v>23420</v>
      </c>
      <c r="BH174" s="2">
        <v>23318</v>
      </c>
      <c r="BI174" s="2">
        <v>23802</v>
      </c>
      <c r="BJ174" s="2">
        <v>23742</v>
      </c>
      <c r="BK174" s="2">
        <v>23754</v>
      </c>
      <c r="BL174" s="2">
        <v>23854</v>
      </c>
      <c r="BM174" s="2">
        <v>24449</v>
      </c>
      <c r="BN174" s="2">
        <v>24163</v>
      </c>
      <c r="BO174" s="2">
        <v>23689</v>
      </c>
      <c r="BP174" s="2">
        <v>23654</v>
      </c>
      <c r="BQ174" s="2">
        <v>24063</v>
      </c>
      <c r="BR174" s="2">
        <v>24207</v>
      </c>
      <c r="BS174" s="2">
        <v>24505</v>
      </c>
      <c r="BT174" s="2">
        <v>24695</v>
      </c>
      <c r="BU174" s="2">
        <v>24975</v>
      </c>
      <c r="BV174" s="2">
        <v>24804</v>
      </c>
      <c r="BW174" s="2">
        <v>24945</v>
      </c>
      <c r="BX174" s="2">
        <v>24539</v>
      </c>
      <c r="BY174" s="2">
        <v>24373</v>
      </c>
      <c r="BZ174" s="2">
        <v>24116</v>
      </c>
      <c r="CA174" s="2">
        <v>24070</v>
      </c>
      <c r="CB174" s="2">
        <v>23390</v>
      </c>
      <c r="CC174" s="2">
        <v>23109</v>
      </c>
      <c r="CD174" s="2">
        <v>22891</v>
      </c>
    </row>
    <row r="175" spans="1:82" x14ac:dyDescent="0.25">
      <c r="A175" s="2" t="str">
        <f>"54 jaar"</f>
        <v>54 jaar</v>
      </c>
      <c r="B175" s="2">
        <v>16264</v>
      </c>
      <c r="C175" s="2">
        <v>16533</v>
      </c>
      <c r="D175" s="2">
        <v>17024</v>
      </c>
      <c r="E175" s="2">
        <v>16774</v>
      </c>
      <c r="F175" s="2">
        <v>15633</v>
      </c>
      <c r="G175" s="2">
        <v>13849</v>
      </c>
      <c r="H175" s="2">
        <v>14643</v>
      </c>
      <c r="I175" s="2">
        <v>16435</v>
      </c>
      <c r="J175" s="2">
        <v>17560</v>
      </c>
      <c r="K175" s="2">
        <v>17525</v>
      </c>
      <c r="L175" s="2">
        <v>23171</v>
      </c>
      <c r="M175" s="2">
        <v>23729</v>
      </c>
      <c r="N175" s="2">
        <v>23617</v>
      </c>
      <c r="O175" s="2">
        <v>23095</v>
      </c>
      <c r="P175" s="2">
        <v>23203</v>
      </c>
      <c r="Q175" s="2">
        <v>22302</v>
      </c>
      <c r="R175" s="2">
        <v>23026</v>
      </c>
      <c r="S175" s="2">
        <v>23274</v>
      </c>
      <c r="T175" s="2">
        <v>23505</v>
      </c>
      <c r="U175" s="2">
        <v>23558</v>
      </c>
      <c r="V175" s="2">
        <v>23864</v>
      </c>
      <c r="W175" s="2">
        <v>24348</v>
      </c>
      <c r="X175" s="2">
        <v>24636</v>
      </c>
      <c r="Y175" s="2">
        <v>25087</v>
      </c>
      <c r="Z175" s="2">
        <v>25370</v>
      </c>
      <c r="AA175" s="2">
        <v>25211</v>
      </c>
      <c r="AB175" s="2">
        <v>24813</v>
      </c>
      <c r="AC175" s="2">
        <v>25584</v>
      </c>
      <c r="AD175" s="2">
        <v>26075</v>
      </c>
      <c r="AE175" s="2">
        <v>25554</v>
      </c>
      <c r="AF175" s="2">
        <v>24908</v>
      </c>
      <c r="AG175" s="2">
        <v>24359</v>
      </c>
      <c r="AH175" s="2">
        <v>24020</v>
      </c>
      <c r="AI175" s="2">
        <v>24522</v>
      </c>
      <c r="AJ175" s="2">
        <v>24820</v>
      </c>
      <c r="AK175" s="2">
        <v>25175</v>
      </c>
      <c r="AL175" s="2">
        <v>24912</v>
      </c>
      <c r="AM175" s="2">
        <v>24278</v>
      </c>
      <c r="AN175" s="2">
        <v>23471</v>
      </c>
      <c r="AO175" s="2">
        <v>22654</v>
      </c>
      <c r="AP175" s="2">
        <v>22548</v>
      </c>
      <c r="AQ175" s="2">
        <v>22405</v>
      </c>
      <c r="AR175" s="2">
        <v>22432</v>
      </c>
      <c r="AS175" s="2">
        <v>22824</v>
      </c>
      <c r="AT175" s="2">
        <v>23173</v>
      </c>
      <c r="AU175" s="2">
        <v>23009</v>
      </c>
      <c r="AV175" s="2">
        <v>22862</v>
      </c>
      <c r="AW175" s="2">
        <v>22731</v>
      </c>
      <c r="AX175" s="2">
        <v>22871</v>
      </c>
      <c r="AY175" s="2">
        <v>23113</v>
      </c>
      <c r="AZ175" s="2">
        <v>23997</v>
      </c>
      <c r="BA175" s="2">
        <v>23997</v>
      </c>
      <c r="BB175" s="2">
        <v>24766</v>
      </c>
      <c r="BC175" s="2">
        <v>24977</v>
      </c>
      <c r="BD175" s="2">
        <v>25053</v>
      </c>
      <c r="BE175" s="2">
        <v>25342</v>
      </c>
      <c r="BF175" s="2">
        <v>24950</v>
      </c>
      <c r="BG175" s="2">
        <v>24086</v>
      </c>
      <c r="BH175" s="2">
        <v>23361</v>
      </c>
      <c r="BI175" s="2">
        <v>23260</v>
      </c>
      <c r="BJ175" s="2">
        <v>23739</v>
      </c>
      <c r="BK175" s="2">
        <v>23687</v>
      </c>
      <c r="BL175" s="2">
        <v>23695</v>
      </c>
      <c r="BM175" s="2">
        <v>23796</v>
      </c>
      <c r="BN175" s="2">
        <v>24398</v>
      </c>
      <c r="BO175" s="2">
        <v>24111</v>
      </c>
      <c r="BP175" s="2">
        <v>23640</v>
      </c>
      <c r="BQ175" s="2">
        <v>23600</v>
      </c>
      <c r="BR175" s="2">
        <v>24014</v>
      </c>
      <c r="BS175" s="2">
        <v>24163</v>
      </c>
      <c r="BT175" s="2">
        <v>24455</v>
      </c>
      <c r="BU175" s="2">
        <v>24650</v>
      </c>
      <c r="BV175" s="2">
        <v>24931</v>
      </c>
      <c r="BW175" s="2">
        <v>24761</v>
      </c>
      <c r="BX175" s="2">
        <v>24900</v>
      </c>
      <c r="BY175" s="2">
        <v>24497</v>
      </c>
      <c r="BZ175" s="2">
        <v>24331</v>
      </c>
      <c r="CA175" s="2">
        <v>24078</v>
      </c>
      <c r="CB175" s="2">
        <v>24031</v>
      </c>
      <c r="CC175" s="2">
        <v>23354</v>
      </c>
      <c r="CD175" s="2">
        <v>23075</v>
      </c>
    </row>
    <row r="176" spans="1:82" x14ac:dyDescent="0.25">
      <c r="A176" s="2" t="str">
        <f>"55 jaar"</f>
        <v>55 jaar</v>
      </c>
      <c r="B176" s="2">
        <v>16247</v>
      </c>
      <c r="C176" s="2">
        <v>16140</v>
      </c>
      <c r="D176" s="2">
        <v>16429</v>
      </c>
      <c r="E176" s="2">
        <v>16891</v>
      </c>
      <c r="F176" s="2">
        <v>16633</v>
      </c>
      <c r="G176" s="2">
        <v>15503</v>
      </c>
      <c r="H176" s="2">
        <v>13700</v>
      </c>
      <c r="I176" s="2">
        <v>14503</v>
      </c>
      <c r="J176" s="2">
        <v>16285</v>
      </c>
      <c r="K176" s="2">
        <v>17398</v>
      </c>
      <c r="L176" s="2">
        <v>17365</v>
      </c>
      <c r="M176" s="2">
        <v>23010</v>
      </c>
      <c r="N176" s="2">
        <v>23525</v>
      </c>
      <c r="O176" s="2">
        <v>23466</v>
      </c>
      <c r="P176" s="2">
        <v>22949</v>
      </c>
      <c r="Q176" s="2">
        <v>23028</v>
      </c>
      <c r="R176" s="2">
        <v>22161</v>
      </c>
      <c r="S176" s="2">
        <v>22882</v>
      </c>
      <c r="T176" s="2">
        <v>23133</v>
      </c>
      <c r="U176" s="2">
        <v>23358</v>
      </c>
      <c r="V176" s="2">
        <v>23462</v>
      </c>
      <c r="W176" s="2">
        <v>23737</v>
      </c>
      <c r="X176" s="2">
        <v>24214</v>
      </c>
      <c r="Y176" s="2">
        <v>24476</v>
      </c>
      <c r="Z176" s="2">
        <v>24890</v>
      </c>
      <c r="AA176" s="2">
        <v>25291</v>
      </c>
      <c r="AB176" s="2">
        <v>25065</v>
      </c>
      <c r="AC176" s="2">
        <v>24722</v>
      </c>
      <c r="AD176" s="2">
        <v>25465</v>
      </c>
      <c r="AE176" s="2">
        <v>25952</v>
      </c>
      <c r="AF176" s="2">
        <v>25425</v>
      </c>
      <c r="AG176" s="2">
        <v>24781</v>
      </c>
      <c r="AH176" s="2">
        <v>24243</v>
      </c>
      <c r="AI176" s="2">
        <v>23909</v>
      </c>
      <c r="AJ176" s="2">
        <v>24399</v>
      </c>
      <c r="AK176" s="2">
        <v>24701</v>
      </c>
      <c r="AL176" s="2">
        <v>25046</v>
      </c>
      <c r="AM176" s="2">
        <v>24789</v>
      </c>
      <c r="AN176" s="2">
        <v>24160</v>
      </c>
      <c r="AO176" s="2">
        <v>23358</v>
      </c>
      <c r="AP176" s="2">
        <v>22552</v>
      </c>
      <c r="AQ176" s="2">
        <v>22448</v>
      </c>
      <c r="AR176" s="2">
        <v>22305</v>
      </c>
      <c r="AS176" s="2">
        <v>22333</v>
      </c>
      <c r="AT176" s="2">
        <v>22724</v>
      </c>
      <c r="AU176" s="2">
        <v>23073</v>
      </c>
      <c r="AV176" s="2">
        <v>22911</v>
      </c>
      <c r="AW176" s="2">
        <v>22769</v>
      </c>
      <c r="AX176" s="2">
        <v>22643</v>
      </c>
      <c r="AY176" s="2">
        <v>22782</v>
      </c>
      <c r="AZ176" s="2">
        <v>23027</v>
      </c>
      <c r="BA176" s="2">
        <v>23902</v>
      </c>
      <c r="BB176" s="2">
        <v>23904</v>
      </c>
      <c r="BC176" s="2">
        <v>24675</v>
      </c>
      <c r="BD176" s="2">
        <v>24885</v>
      </c>
      <c r="BE176" s="2">
        <v>24964</v>
      </c>
      <c r="BF176" s="2">
        <v>25254</v>
      </c>
      <c r="BG176" s="2">
        <v>24866</v>
      </c>
      <c r="BH176" s="2">
        <v>24008</v>
      </c>
      <c r="BI176" s="2">
        <v>23287</v>
      </c>
      <c r="BJ176" s="2">
        <v>23194</v>
      </c>
      <c r="BK176" s="2">
        <v>23665</v>
      </c>
      <c r="BL176" s="2">
        <v>23618</v>
      </c>
      <c r="BM176" s="2">
        <v>23627</v>
      </c>
      <c r="BN176" s="2">
        <v>23731</v>
      </c>
      <c r="BO176" s="2">
        <v>24331</v>
      </c>
      <c r="BP176" s="2">
        <v>24046</v>
      </c>
      <c r="BQ176" s="2">
        <v>23586</v>
      </c>
      <c r="BR176" s="2">
        <v>23547</v>
      </c>
      <c r="BS176" s="2">
        <v>23961</v>
      </c>
      <c r="BT176" s="2">
        <v>24113</v>
      </c>
      <c r="BU176" s="2">
        <v>24399</v>
      </c>
      <c r="BV176" s="2">
        <v>24595</v>
      </c>
      <c r="BW176" s="2">
        <v>24874</v>
      </c>
      <c r="BX176" s="2">
        <v>24709</v>
      </c>
      <c r="BY176" s="2">
        <v>24850</v>
      </c>
      <c r="BZ176" s="2">
        <v>24448</v>
      </c>
      <c r="CA176" s="2">
        <v>24284</v>
      </c>
      <c r="CB176" s="2">
        <v>24033</v>
      </c>
      <c r="CC176" s="2">
        <v>23987</v>
      </c>
      <c r="CD176" s="2">
        <v>23310</v>
      </c>
    </row>
    <row r="177" spans="1:82" x14ac:dyDescent="0.25">
      <c r="A177" s="2" t="str">
        <f>"56 jaar"</f>
        <v>56 jaar</v>
      </c>
      <c r="B177" s="2">
        <v>16940</v>
      </c>
      <c r="C177" s="2">
        <v>16107</v>
      </c>
      <c r="D177" s="2">
        <v>16026</v>
      </c>
      <c r="E177" s="2">
        <v>16268</v>
      </c>
      <c r="F177" s="2">
        <v>16729</v>
      </c>
      <c r="G177" s="2">
        <v>16467</v>
      </c>
      <c r="H177" s="2">
        <v>15388</v>
      </c>
      <c r="I177" s="2">
        <v>13575</v>
      </c>
      <c r="J177" s="2">
        <v>14340</v>
      </c>
      <c r="K177" s="2">
        <v>16189</v>
      </c>
      <c r="L177" s="2">
        <v>17253</v>
      </c>
      <c r="M177" s="2">
        <v>17208</v>
      </c>
      <c r="N177" s="2">
        <v>22763</v>
      </c>
      <c r="O177" s="2">
        <v>23302</v>
      </c>
      <c r="P177" s="2">
        <v>23314</v>
      </c>
      <c r="Q177" s="2">
        <v>22741</v>
      </c>
      <c r="R177" s="2">
        <v>22879</v>
      </c>
      <c r="S177" s="2">
        <v>22034</v>
      </c>
      <c r="T177" s="2">
        <v>22737</v>
      </c>
      <c r="U177" s="2">
        <v>22985</v>
      </c>
      <c r="V177" s="2">
        <v>23235</v>
      </c>
      <c r="W177" s="2">
        <v>23309</v>
      </c>
      <c r="X177" s="2">
        <v>23590</v>
      </c>
      <c r="Y177" s="2">
        <v>24094</v>
      </c>
      <c r="Z177" s="2">
        <v>24333</v>
      </c>
      <c r="AA177" s="2">
        <v>24765</v>
      </c>
      <c r="AB177" s="2">
        <v>25102</v>
      </c>
      <c r="AC177" s="2">
        <v>24941</v>
      </c>
      <c r="AD177" s="2">
        <v>24576</v>
      </c>
      <c r="AE177" s="2">
        <v>25322</v>
      </c>
      <c r="AF177" s="2">
        <v>25810</v>
      </c>
      <c r="AG177" s="2">
        <v>25277</v>
      </c>
      <c r="AH177" s="2">
        <v>24631</v>
      </c>
      <c r="AI177" s="2">
        <v>24107</v>
      </c>
      <c r="AJ177" s="2">
        <v>23773</v>
      </c>
      <c r="AK177" s="2">
        <v>24260</v>
      </c>
      <c r="AL177" s="2">
        <v>24561</v>
      </c>
      <c r="AM177" s="2">
        <v>24904</v>
      </c>
      <c r="AN177" s="2">
        <v>24653</v>
      </c>
      <c r="AO177" s="2">
        <v>24027</v>
      </c>
      <c r="AP177" s="2">
        <v>23234</v>
      </c>
      <c r="AQ177" s="2">
        <v>22431</v>
      </c>
      <c r="AR177" s="2">
        <v>22338</v>
      </c>
      <c r="AS177" s="2">
        <v>22196</v>
      </c>
      <c r="AT177" s="2">
        <v>22226</v>
      </c>
      <c r="AU177" s="2">
        <v>22611</v>
      </c>
      <c r="AV177" s="2">
        <v>22966</v>
      </c>
      <c r="AW177" s="2">
        <v>22806</v>
      </c>
      <c r="AX177" s="2">
        <v>22662</v>
      </c>
      <c r="AY177" s="2">
        <v>22543</v>
      </c>
      <c r="AZ177" s="2">
        <v>22682</v>
      </c>
      <c r="BA177" s="2">
        <v>22925</v>
      </c>
      <c r="BB177" s="2">
        <v>23796</v>
      </c>
      <c r="BC177" s="2">
        <v>23800</v>
      </c>
      <c r="BD177" s="2">
        <v>24572</v>
      </c>
      <c r="BE177" s="2">
        <v>24784</v>
      </c>
      <c r="BF177" s="2">
        <v>24864</v>
      </c>
      <c r="BG177" s="2">
        <v>25152</v>
      </c>
      <c r="BH177" s="2">
        <v>24768</v>
      </c>
      <c r="BI177" s="2">
        <v>23919</v>
      </c>
      <c r="BJ177" s="2">
        <v>23203</v>
      </c>
      <c r="BK177" s="2">
        <v>23108</v>
      </c>
      <c r="BL177" s="2">
        <v>23576</v>
      </c>
      <c r="BM177" s="2">
        <v>23534</v>
      </c>
      <c r="BN177" s="2">
        <v>23541</v>
      </c>
      <c r="BO177" s="2">
        <v>23647</v>
      </c>
      <c r="BP177" s="2">
        <v>24249</v>
      </c>
      <c r="BQ177" s="2">
        <v>23966</v>
      </c>
      <c r="BR177" s="2">
        <v>23509</v>
      </c>
      <c r="BS177" s="2">
        <v>23470</v>
      </c>
      <c r="BT177" s="2">
        <v>23890</v>
      </c>
      <c r="BU177" s="2">
        <v>24043</v>
      </c>
      <c r="BV177" s="2">
        <v>24335</v>
      </c>
      <c r="BW177" s="2">
        <v>24525</v>
      </c>
      <c r="BX177" s="2">
        <v>24808</v>
      </c>
      <c r="BY177" s="2">
        <v>24641</v>
      </c>
      <c r="BZ177" s="2">
        <v>24786</v>
      </c>
      <c r="CA177" s="2">
        <v>24386</v>
      </c>
      <c r="CB177" s="2">
        <v>24223</v>
      </c>
      <c r="CC177" s="2">
        <v>23971</v>
      </c>
      <c r="CD177" s="2">
        <v>23929</v>
      </c>
    </row>
    <row r="178" spans="1:82" x14ac:dyDescent="0.25">
      <c r="A178" s="2" t="str">
        <f>"57 jaar"</f>
        <v>57 jaar</v>
      </c>
      <c r="B178" s="2">
        <v>17118</v>
      </c>
      <c r="C178" s="2">
        <v>16775</v>
      </c>
      <c r="D178" s="2">
        <v>15939</v>
      </c>
      <c r="E178" s="2">
        <v>15908</v>
      </c>
      <c r="F178" s="2">
        <v>16154</v>
      </c>
      <c r="G178" s="2">
        <v>16591</v>
      </c>
      <c r="H178" s="2">
        <v>16321</v>
      </c>
      <c r="I178" s="2">
        <v>15236</v>
      </c>
      <c r="J178" s="2">
        <v>13427</v>
      </c>
      <c r="K178" s="2">
        <v>14184</v>
      </c>
      <c r="L178" s="2">
        <v>16008</v>
      </c>
      <c r="M178" s="2">
        <v>17132</v>
      </c>
      <c r="N178" s="2">
        <v>17081</v>
      </c>
      <c r="O178" s="2">
        <v>22556</v>
      </c>
      <c r="P178" s="2">
        <v>23102</v>
      </c>
      <c r="Q178" s="2">
        <v>23129</v>
      </c>
      <c r="R178" s="2">
        <v>22542</v>
      </c>
      <c r="S178" s="2">
        <v>22715</v>
      </c>
      <c r="T178" s="2">
        <v>21854</v>
      </c>
      <c r="U178" s="2">
        <v>22533</v>
      </c>
      <c r="V178" s="2">
        <v>22808</v>
      </c>
      <c r="W178" s="2">
        <v>23022</v>
      </c>
      <c r="X178" s="2">
        <v>23127</v>
      </c>
      <c r="Y178" s="2">
        <v>23390</v>
      </c>
      <c r="Z178" s="2">
        <v>23840</v>
      </c>
      <c r="AA178" s="2">
        <v>24123</v>
      </c>
      <c r="AB178" s="2">
        <v>24582</v>
      </c>
      <c r="AC178" s="2">
        <v>24961</v>
      </c>
      <c r="AD178" s="2">
        <v>24767</v>
      </c>
      <c r="AE178" s="2">
        <v>24408</v>
      </c>
      <c r="AF178" s="2">
        <v>25155</v>
      </c>
      <c r="AG178" s="2">
        <v>25633</v>
      </c>
      <c r="AH178" s="2">
        <v>25108</v>
      </c>
      <c r="AI178" s="2">
        <v>24451</v>
      </c>
      <c r="AJ178" s="2">
        <v>23938</v>
      </c>
      <c r="AK178" s="2">
        <v>23603</v>
      </c>
      <c r="AL178" s="2">
        <v>24095</v>
      </c>
      <c r="AM178" s="2">
        <v>24389</v>
      </c>
      <c r="AN178" s="2">
        <v>24734</v>
      </c>
      <c r="AO178" s="2">
        <v>24486</v>
      </c>
      <c r="AP178" s="2">
        <v>23870</v>
      </c>
      <c r="AQ178" s="2">
        <v>23079</v>
      </c>
      <c r="AR178" s="2">
        <v>22292</v>
      </c>
      <c r="AS178" s="2">
        <v>22201</v>
      </c>
      <c r="AT178" s="2">
        <v>22061</v>
      </c>
      <c r="AU178" s="2">
        <v>22093</v>
      </c>
      <c r="AV178" s="2">
        <v>22485</v>
      </c>
      <c r="AW178" s="2">
        <v>22833</v>
      </c>
      <c r="AX178" s="2">
        <v>22680</v>
      </c>
      <c r="AY178" s="2">
        <v>22536</v>
      </c>
      <c r="AZ178" s="2">
        <v>22417</v>
      </c>
      <c r="BA178" s="2">
        <v>22557</v>
      </c>
      <c r="BB178" s="2">
        <v>22803</v>
      </c>
      <c r="BC178" s="2">
        <v>23665</v>
      </c>
      <c r="BD178" s="2">
        <v>23672</v>
      </c>
      <c r="BE178" s="2">
        <v>24440</v>
      </c>
      <c r="BF178" s="2">
        <v>24652</v>
      </c>
      <c r="BG178" s="2">
        <v>24738</v>
      </c>
      <c r="BH178" s="2">
        <v>25024</v>
      </c>
      <c r="BI178" s="2">
        <v>24640</v>
      </c>
      <c r="BJ178" s="2">
        <v>23803</v>
      </c>
      <c r="BK178" s="2">
        <v>23092</v>
      </c>
      <c r="BL178" s="2">
        <v>22996</v>
      </c>
      <c r="BM178" s="2">
        <v>23466</v>
      </c>
      <c r="BN178" s="2">
        <v>23428</v>
      </c>
      <c r="BO178" s="2">
        <v>23435</v>
      </c>
      <c r="BP178" s="2">
        <v>23539</v>
      </c>
      <c r="BQ178" s="2">
        <v>24140</v>
      </c>
      <c r="BR178" s="2">
        <v>23858</v>
      </c>
      <c r="BS178" s="2">
        <v>23404</v>
      </c>
      <c r="BT178" s="2">
        <v>23370</v>
      </c>
      <c r="BU178" s="2">
        <v>23791</v>
      </c>
      <c r="BV178" s="2">
        <v>23944</v>
      </c>
      <c r="BW178" s="2">
        <v>24238</v>
      </c>
      <c r="BX178" s="2">
        <v>24430</v>
      </c>
      <c r="BY178" s="2">
        <v>24710</v>
      </c>
      <c r="BZ178" s="2">
        <v>24547</v>
      </c>
      <c r="CA178" s="2">
        <v>24696</v>
      </c>
      <c r="CB178" s="2">
        <v>24291</v>
      </c>
      <c r="CC178" s="2">
        <v>24132</v>
      </c>
      <c r="CD178" s="2">
        <v>23880</v>
      </c>
    </row>
    <row r="179" spans="1:82" x14ac:dyDescent="0.25">
      <c r="A179" s="2" t="str">
        <f>"58 jaar"</f>
        <v>58 jaar</v>
      </c>
      <c r="B179" s="2">
        <v>18133</v>
      </c>
      <c r="C179" s="2">
        <v>16919</v>
      </c>
      <c r="D179" s="2">
        <v>16637</v>
      </c>
      <c r="E179" s="2">
        <v>15740</v>
      </c>
      <c r="F179" s="2">
        <v>15744</v>
      </c>
      <c r="G179" s="2">
        <v>15976</v>
      </c>
      <c r="H179" s="2">
        <v>16401</v>
      </c>
      <c r="I179" s="2">
        <v>16153</v>
      </c>
      <c r="J179" s="2">
        <v>15064</v>
      </c>
      <c r="K179" s="2">
        <v>13269</v>
      </c>
      <c r="L179" s="2">
        <v>14028</v>
      </c>
      <c r="M179" s="2">
        <v>15848</v>
      </c>
      <c r="N179" s="2">
        <v>16948</v>
      </c>
      <c r="O179" s="2">
        <v>16885</v>
      </c>
      <c r="P179" s="2">
        <v>22335</v>
      </c>
      <c r="Q179" s="2">
        <v>22911</v>
      </c>
      <c r="R179" s="2">
        <v>22928</v>
      </c>
      <c r="S179" s="2">
        <v>22394</v>
      </c>
      <c r="T179" s="2">
        <v>22477</v>
      </c>
      <c r="U179" s="2">
        <v>21673</v>
      </c>
      <c r="V179" s="2">
        <v>22343</v>
      </c>
      <c r="W179" s="2">
        <v>22595</v>
      </c>
      <c r="X179" s="2">
        <v>22835</v>
      </c>
      <c r="Y179" s="2">
        <v>22942</v>
      </c>
      <c r="Z179" s="2">
        <v>23219</v>
      </c>
      <c r="AA179" s="2">
        <v>23666</v>
      </c>
      <c r="AB179" s="2">
        <v>23897</v>
      </c>
      <c r="AC179" s="2">
        <v>24422</v>
      </c>
      <c r="AD179" s="2">
        <v>24765</v>
      </c>
      <c r="AE179" s="2">
        <v>24575</v>
      </c>
      <c r="AF179" s="2">
        <v>24222</v>
      </c>
      <c r="AG179" s="2">
        <v>24963</v>
      </c>
      <c r="AH179" s="2">
        <v>25444</v>
      </c>
      <c r="AI179" s="2">
        <v>24917</v>
      </c>
      <c r="AJ179" s="2">
        <v>24271</v>
      </c>
      <c r="AK179" s="2">
        <v>23761</v>
      </c>
      <c r="AL179" s="2">
        <v>23435</v>
      </c>
      <c r="AM179" s="2">
        <v>23922</v>
      </c>
      <c r="AN179" s="2">
        <v>24215</v>
      </c>
      <c r="AO179" s="2">
        <v>24561</v>
      </c>
      <c r="AP179" s="2">
        <v>24320</v>
      </c>
      <c r="AQ179" s="2">
        <v>23704</v>
      </c>
      <c r="AR179" s="2">
        <v>22926</v>
      </c>
      <c r="AS179" s="2">
        <v>22144</v>
      </c>
      <c r="AT179" s="2">
        <v>22059</v>
      </c>
      <c r="AU179" s="2">
        <v>21918</v>
      </c>
      <c r="AV179" s="2">
        <v>21954</v>
      </c>
      <c r="AW179" s="2">
        <v>22351</v>
      </c>
      <c r="AX179" s="2">
        <v>22691</v>
      </c>
      <c r="AY179" s="2">
        <v>22541</v>
      </c>
      <c r="AZ179" s="2">
        <v>22399</v>
      </c>
      <c r="BA179" s="2">
        <v>22287</v>
      </c>
      <c r="BB179" s="2">
        <v>22424</v>
      </c>
      <c r="BC179" s="2">
        <v>22669</v>
      </c>
      <c r="BD179" s="2">
        <v>23528</v>
      </c>
      <c r="BE179" s="2">
        <v>23537</v>
      </c>
      <c r="BF179" s="2">
        <v>24302</v>
      </c>
      <c r="BG179" s="2">
        <v>24515</v>
      </c>
      <c r="BH179" s="2">
        <v>24604</v>
      </c>
      <c r="BI179" s="2">
        <v>24888</v>
      </c>
      <c r="BJ179" s="2">
        <v>24508</v>
      </c>
      <c r="BK179" s="2">
        <v>23675</v>
      </c>
      <c r="BL179" s="2">
        <v>22973</v>
      </c>
      <c r="BM179" s="2">
        <v>22882</v>
      </c>
      <c r="BN179" s="2">
        <v>23347</v>
      </c>
      <c r="BO179" s="2">
        <v>23314</v>
      </c>
      <c r="BP179" s="2">
        <v>23324</v>
      </c>
      <c r="BQ179" s="2">
        <v>23428</v>
      </c>
      <c r="BR179" s="2">
        <v>24027</v>
      </c>
      <c r="BS179" s="2">
        <v>23749</v>
      </c>
      <c r="BT179" s="2">
        <v>23300</v>
      </c>
      <c r="BU179" s="2">
        <v>23269</v>
      </c>
      <c r="BV179" s="2">
        <v>23686</v>
      </c>
      <c r="BW179" s="2">
        <v>23843</v>
      </c>
      <c r="BX179" s="2">
        <v>24139</v>
      </c>
      <c r="BY179" s="2">
        <v>24328</v>
      </c>
      <c r="BZ179" s="2">
        <v>24611</v>
      </c>
      <c r="CA179" s="2">
        <v>24448</v>
      </c>
      <c r="CB179" s="2">
        <v>24595</v>
      </c>
      <c r="CC179" s="2">
        <v>24193</v>
      </c>
      <c r="CD179" s="2">
        <v>24039</v>
      </c>
    </row>
    <row r="180" spans="1:82" x14ac:dyDescent="0.25">
      <c r="A180" s="2" t="str">
        <f>"59 jaar"</f>
        <v>59 jaar</v>
      </c>
      <c r="B180" s="2">
        <v>18642</v>
      </c>
      <c r="C180" s="2">
        <v>17927</v>
      </c>
      <c r="D180" s="2">
        <v>16735</v>
      </c>
      <c r="E180" s="2">
        <v>16412</v>
      </c>
      <c r="F180" s="2">
        <v>15542</v>
      </c>
      <c r="G180" s="2">
        <v>15567</v>
      </c>
      <c r="H180" s="2">
        <v>15801</v>
      </c>
      <c r="I180" s="2">
        <v>16221</v>
      </c>
      <c r="J180" s="2">
        <v>15964</v>
      </c>
      <c r="K180" s="2">
        <v>14925</v>
      </c>
      <c r="L180" s="2">
        <v>13121</v>
      </c>
      <c r="M180" s="2">
        <v>13870</v>
      </c>
      <c r="N180" s="2">
        <v>15667</v>
      </c>
      <c r="O180" s="2">
        <v>16785</v>
      </c>
      <c r="P180" s="2">
        <v>16691</v>
      </c>
      <c r="Q180" s="2">
        <v>22071</v>
      </c>
      <c r="R180" s="2">
        <v>22652</v>
      </c>
      <c r="S180" s="2">
        <v>22751</v>
      </c>
      <c r="T180" s="2">
        <v>22158</v>
      </c>
      <c r="U180" s="2">
        <v>22231</v>
      </c>
      <c r="V180" s="2">
        <v>21486</v>
      </c>
      <c r="W180" s="2">
        <v>22107</v>
      </c>
      <c r="X180" s="2">
        <v>22378</v>
      </c>
      <c r="Y180" s="2">
        <v>22615</v>
      </c>
      <c r="Z180" s="2">
        <v>22697</v>
      </c>
      <c r="AA180" s="2">
        <v>22984</v>
      </c>
      <c r="AB180" s="2">
        <v>23497</v>
      </c>
      <c r="AC180" s="2">
        <v>23698</v>
      </c>
      <c r="AD180" s="2">
        <v>24210</v>
      </c>
      <c r="AE180" s="2">
        <v>24540</v>
      </c>
      <c r="AF180" s="2">
        <v>24355</v>
      </c>
      <c r="AG180" s="2">
        <v>24007</v>
      </c>
      <c r="AH180" s="2">
        <v>24747</v>
      </c>
      <c r="AI180" s="2">
        <v>25221</v>
      </c>
      <c r="AJ180" s="2">
        <v>24697</v>
      </c>
      <c r="AK180" s="2">
        <v>24054</v>
      </c>
      <c r="AL180" s="2">
        <v>23559</v>
      </c>
      <c r="AM180" s="2">
        <v>23230</v>
      </c>
      <c r="AN180" s="2">
        <v>23714</v>
      </c>
      <c r="AO180" s="2">
        <v>24006</v>
      </c>
      <c r="AP180" s="2">
        <v>24354</v>
      </c>
      <c r="AQ180" s="2">
        <v>24121</v>
      </c>
      <c r="AR180" s="2">
        <v>23514</v>
      </c>
      <c r="AS180" s="2">
        <v>22752</v>
      </c>
      <c r="AT180" s="2">
        <v>21975</v>
      </c>
      <c r="AU180" s="2">
        <v>21892</v>
      </c>
      <c r="AV180" s="2">
        <v>21759</v>
      </c>
      <c r="AW180" s="2">
        <v>21795</v>
      </c>
      <c r="AX180" s="2">
        <v>22187</v>
      </c>
      <c r="AY180" s="2">
        <v>22528</v>
      </c>
      <c r="AZ180" s="2">
        <v>22379</v>
      </c>
      <c r="BA180" s="2">
        <v>22239</v>
      </c>
      <c r="BB180" s="2">
        <v>22137</v>
      </c>
      <c r="BC180" s="2">
        <v>22276</v>
      </c>
      <c r="BD180" s="2">
        <v>22515</v>
      </c>
      <c r="BE180" s="2">
        <v>23372</v>
      </c>
      <c r="BF180" s="2">
        <v>23388</v>
      </c>
      <c r="BG180" s="2">
        <v>24147</v>
      </c>
      <c r="BH180" s="2">
        <v>24355</v>
      </c>
      <c r="BI180" s="2">
        <v>24452</v>
      </c>
      <c r="BJ180" s="2">
        <v>24734</v>
      </c>
      <c r="BK180" s="2">
        <v>24356</v>
      </c>
      <c r="BL180" s="2">
        <v>23534</v>
      </c>
      <c r="BM180" s="2">
        <v>22838</v>
      </c>
      <c r="BN180" s="2">
        <v>22749</v>
      </c>
      <c r="BO180" s="2">
        <v>23211</v>
      </c>
      <c r="BP180" s="2">
        <v>23179</v>
      </c>
      <c r="BQ180" s="2">
        <v>23191</v>
      </c>
      <c r="BR180" s="2">
        <v>23296</v>
      </c>
      <c r="BS180" s="2">
        <v>23891</v>
      </c>
      <c r="BT180" s="2">
        <v>23617</v>
      </c>
      <c r="BU180" s="2">
        <v>23178</v>
      </c>
      <c r="BV180" s="2">
        <v>23153</v>
      </c>
      <c r="BW180" s="2">
        <v>23562</v>
      </c>
      <c r="BX180" s="2">
        <v>23722</v>
      </c>
      <c r="BY180" s="2">
        <v>24017</v>
      </c>
      <c r="BZ180" s="2">
        <v>24206</v>
      </c>
      <c r="CA180" s="2">
        <v>24494</v>
      </c>
      <c r="CB180" s="2">
        <v>24329</v>
      </c>
      <c r="CC180" s="2">
        <v>24480</v>
      </c>
      <c r="CD180" s="2">
        <v>24080</v>
      </c>
    </row>
    <row r="181" spans="1:82" x14ac:dyDescent="0.25">
      <c r="A181" s="2" t="str">
        <f>"60 jaar"</f>
        <v>60 jaar</v>
      </c>
      <c r="B181" s="2">
        <v>18702</v>
      </c>
      <c r="C181" s="2">
        <v>18361</v>
      </c>
      <c r="D181" s="2">
        <v>17740</v>
      </c>
      <c r="E181" s="2">
        <v>16531</v>
      </c>
      <c r="F181" s="2">
        <v>16188</v>
      </c>
      <c r="G181" s="2">
        <v>15312</v>
      </c>
      <c r="H181" s="2">
        <v>15347</v>
      </c>
      <c r="I181" s="2">
        <v>15593</v>
      </c>
      <c r="J181" s="2">
        <v>16012</v>
      </c>
      <c r="K181" s="2">
        <v>15801</v>
      </c>
      <c r="L181" s="2">
        <v>14732</v>
      </c>
      <c r="M181" s="2">
        <v>12970</v>
      </c>
      <c r="N181" s="2">
        <v>13711</v>
      </c>
      <c r="O181" s="2">
        <v>15498</v>
      </c>
      <c r="P181" s="2">
        <v>16571</v>
      </c>
      <c r="Q181" s="2">
        <v>16466</v>
      </c>
      <c r="R181" s="2">
        <v>21850</v>
      </c>
      <c r="S181" s="2">
        <v>22397</v>
      </c>
      <c r="T181" s="2">
        <v>22442</v>
      </c>
      <c r="U181" s="2">
        <v>21905</v>
      </c>
      <c r="V181" s="2">
        <v>21931</v>
      </c>
      <c r="W181" s="2">
        <v>21236</v>
      </c>
      <c r="X181" s="2">
        <v>21795</v>
      </c>
      <c r="Y181" s="2">
        <v>22102</v>
      </c>
      <c r="Z181" s="2">
        <v>22354</v>
      </c>
      <c r="AA181" s="2">
        <v>22432</v>
      </c>
      <c r="AB181" s="2">
        <v>22738</v>
      </c>
      <c r="AC181" s="2">
        <v>23246</v>
      </c>
      <c r="AD181" s="2">
        <v>23438</v>
      </c>
      <c r="AE181" s="2">
        <v>23940</v>
      </c>
      <c r="AF181" s="2">
        <v>24265</v>
      </c>
      <c r="AG181" s="2">
        <v>24082</v>
      </c>
      <c r="AH181" s="2">
        <v>23746</v>
      </c>
      <c r="AI181" s="2">
        <v>24474</v>
      </c>
      <c r="AJ181" s="2">
        <v>24948</v>
      </c>
      <c r="AK181" s="2">
        <v>24429</v>
      </c>
      <c r="AL181" s="2">
        <v>23785</v>
      </c>
      <c r="AM181" s="2">
        <v>23306</v>
      </c>
      <c r="AN181" s="2">
        <v>22982</v>
      </c>
      <c r="AO181" s="2">
        <v>23458</v>
      </c>
      <c r="AP181" s="2">
        <v>23751</v>
      </c>
      <c r="AQ181" s="2">
        <v>24093</v>
      </c>
      <c r="AR181" s="2">
        <v>23869</v>
      </c>
      <c r="AS181" s="2">
        <v>23273</v>
      </c>
      <c r="AT181" s="2">
        <v>22518</v>
      </c>
      <c r="AU181" s="2">
        <v>21751</v>
      </c>
      <c r="AV181" s="2">
        <v>21676</v>
      </c>
      <c r="AW181" s="2">
        <v>21544</v>
      </c>
      <c r="AX181" s="2">
        <v>21582</v>
      </c>
      <c r="AY181" s="2">
        <v>21972</v>
      </c>
      <c r="AZ181" s="2">
        <v>22312</v>
      </c>
      <c r="BA181" s="2">
        <v>22167</v>
      </c>
      <c r="BB181" s="2">
        <v>22028</v>
      </c>
      <c r="BC181" s="2">
        <v>21932</v>
      </c>
      <c r="BD181" s="2">
        <v>22068</v>
      </c>
      <c r="BE181" s="2">
        <v>22308</v>
      </c>
      <c r="BF181" s="2">
        <v>23163</v>
      </c>
      <c r="BG181" s="2">
        <v>23180</v>
      </c>
      <c r="BH181" s="2">
        <v>23936</v>
      </c>
      <c r="BI181" s="2">
        <v>24148</v>
      </c>
      <c r="BJ181" s="2">
        <v>24246</v>
      </c>
      <c r="BK181" s="2">
        <v>24535</v>
      </c>
      <c r="BL181" s="2">
        <v>24156</v>
      </c>
      <c r="BM181" s="2">
        <v>23341</v>
      </c>
      <c r="BN181" s="2">
        <v>22648</v>
      </c>
      <c r="BO181" s="2">
        <v>22561</v>
      </c>
      <c r="BP181" s="2">
        <v>23025</v>
      </c>
      <c r="BQ181" s="2">
        <v>22992</v>
      </c>
      <c r="BR181" s="2">
        <v>23008</v>
      </c>
      <c r="BS181" s="2">
        <v>23110</v>
      </c>
      <c r="BT181" s="2">
        <v>23708</v>
      </c>
      <c r="BU181" s="2">
        <v>23437</v>
      </c>
      <c r="BV181" s="2">
        <v>23000</v>
      </c>
      <c r="BW181" s="2">
        <v>22978</v>
      </c>
      <c r="BX181" s="2">
        <v>23383</v>
      </c>
      <c r="BY181" s="2">
        <v>23550</v>
      </c>
      <c r="BZ181" s="2">
        <v>23847</v>
      </c>
      <c r="CA181" s="2">
        <v>24036</v>
      </c>
      <c r="CB181" s="2">
        <v>24328</v>
      </c>
      <c r="CC181" s="2">
        <v>24164</v>
      </c>
      <c r="CD181" s="2">
        <v>24313</v>
      </c>
    </row>
    <row r="182" spans="1:82" x14ac:dyDescent="0.25">
      <c r="A182" s="2" t="str">
        <f>"61 jaar"</f>
        <v>61 jaar</v>
      </c>
      <c r="B182" s="2">
        <v>17754</v>
      </c>
      <c r="C182" s="2">
        <v>18371</v>
      </c>
      <c r="D182" s="2">
        <v>18072</v>
      </c>
      <c r="E182" s="2">
        <v>17456</v>
      </c>
      <c r="F182" s="2">
        <v>16279</v>
      </c>
      <c r="G182" s="2">
        <v>15956</v>
      </c>
      <c r="H182" s="2">
        <v>15101</v>
      </c>
      <c r="I182" s="2">
        <v>15179</v>
      </c>
      <c r="J182" s="2">
        <v>15402</v>
      </c>
      <c r="K182" s="2">
        <v>15783</v>
      </c>
      <c r="L182" s="2">
        <v>15622</v>
      </c>
      <c r="M182" s="2">
        <v>14516</v>
      </c>
      <c r="N182" s="2">
        <v>12792</v>
      </c>
      <c r="O182" s="2">
        <v>13565</v>
      </c>
      <c r="P182" s="2">
        <v>15280</v>
      </c>
      <c r="Q182" s="2">
        <v>16370</v>
      </c>
      <c r="R182" s="2">
        <v>16289</v>
      </c>
      <c r="S182" s="2">
        <v>21597</v>
      </c>
      <c r="T182" s="2">
        <v>22093</v>
      </c>
      <c r="U182" s="2">
        <v>22167</v>
      </c>
      <c r="V182" s="2">
        <v>21636</v>
      </c>
      <c r="W182" s="2">
        <v>21599</v>
      </c>
      <c r="X182" s="2">
        <v>20970</v>
      </c>
      <c r="Y182" s="2">
        <v>21510</v>
      </c>
      <c r="Z182" s="2">
        <v>21840</v>
      </c>
      <c r="AA182" s="2">
        <v>22088</v>
      </c>
      <c r="AB182" s="2">
        <v>22162</v>
      </c>
      <c r="AC182" s="2">
        <v>22466</v>
      </c>
      <c r="AD182" s="2">
        <v>22958</v>
      </c>
      <c r="AE182" s="2">
        <v>23161</v>
      </c>
      <c r="AF182" s="2">
        <v>23659</v>
      </c>
      <c r="AG182" s="2">
        <v>23975</v>
      </c>
      <c r="AH182" s="2">
        <v>23796</v>
      </c>
      <c r="AI182" s="2">
        <v>23466</v>
      </c>
      <c r="AJ182" s="2">
        <v>24184</v>
      </c>
      <c r="AK182" s="2">
        <v>24662</v>
      </c>
      <c r="AL182" s="2">
        <v>24147</v>
      </c>
      <c r="AM182" s="2">
        <v>23506</v>
      </c>
      <c r="AN182" s="2">
        <v>23039</v>
      </c>
      <c r="AO182" s="2">
        <v>22725</v>
      </c>
      <c r="AP182" s="2">
        <v>23195</v>
      </c>
      <c r="AQ182" s="2">
        <v>23493</v>
      </c>
      <c r="AR182" s="2">
        <v>23833</v>
      </c>
      <c r="AS182" s="2">
        <v>23616</v>
      </c>
      <c r="AT182" s="2">
        <v>23029</v>
      </c>
      <c r="AU182" s="2">
        <v>22289</v>
      </c>
      <c r="AV182" s="2">
        <v>21524</v>
      </c>
      <c r="AW182" s="2">
        <v>21460</v>
      </c>
      <c r="AX182" s="2">
        <v>21328</v>
      </c>
      <c r="AY182" s="2">
        <v>21369</v>
      </c>
      <c r="AZ182" s="2">
        <v>21766</v>
      </c>
      <c r="BA182" s="2">
        <v>22104</v>
      </c>
      <c r="BB182" s="2">
        <v>21960</v>
      </c>
      <c r="BC182" s="2">
        <v>21823</v>
      </c>
      <c r="BD182" s="2">
        <v>21726</v>
      </c>
      <c r="BE182" s="2">
        <v>21867</v>
      </c>
      <c r="BF182" s="2">
        <v>22104</v>
      </c>
      <c r="BG182" s="2">
        <v>22956</v>
      </c>
      <c r="BH182" s="2">
        <v>22983</v>
      </c>
      <c r="BI182" s="2">
        <v>23733</v>
      </c>
      <c r="BJ182" s="2">
        <v>23952</v>
      </c>
      <c r="BK182" s="2">
        <v>24049</v>
      </c>
      <c r="BL182" s="2">
        <v>24336</v>
      </c>
      <c r="BM182" s="2">
        <v>23966</v>
      </c>
      <c r="BN182" s="2">
        <v>23156</v>
      </c>
      <c r="BO182" s="2">
        <v>22466</v>
      </c>
      <c r="BP182" s="2">
        <v>22382</v>
      </c>
      <c r="BQ182" s="2">
        <v>22844</v>
      </c>
      <c r="BR182" s="2">
        <v>22816</v>
      </c>
      <c r="BS182" s="2">
        <v>22837</v>
      </c>
      <c r="BT182" s="2">
        <v>22938</v>
      </c>
      <c r="BU182" s="2">
        <v>23534</v>
      </c>
      <c r="BV182" s="2">
        <v>23270</v>
      </c>
      <c r="BW182" s="2">
        <v>22836</v>
      </c>
      <c r="BX182" s="2">
        <v>22812</v>
      </c>
      <c r="BY182" s="2">
        <v>23221</v>
      </c>
      <c r="BZ182" s="2">
        <v>23390</v>
      </c>
      <c r="CA182" s="2">
        <v>23690</v>
      </c>
      <c r="CB182" s="2">
        <v>23879</v>
      </c>
      <c r="CC182" s="2">
        <v>24171</v>
      </c>
      <c r="CD182" s="2">
        <v>24008</v>
      </c>
    </row>
    <row r="183" spans="1:82" x14ac:dyDescent="0.25">
      <c r="A183" s="2" t="str">
        <f>"62 jaar"</f>
        <v>62 jaar</v>
      </c>
      <c r="B183" s="2">
        <v>17569</v>
      </c>
      <c r="C183" s="2">
        <v>17447</v>
      </c>
      <c r="D183" s="2">
        <v>18079</v>
      </c>
      <c r="E183" s="2">
        <v>17774</v>
      </c>
      <c r="F183" s="2">
        <v>17181</v>
      </c>
      <c r="G183" s="2">
        <v>16028</v>
      </c>
      <c r="H183" s="2">
        <v>15709</v>
      </c>
      <c r="I183" s="2">
        <v>14875</v>
      </c>
      <c r="J183" s="2">
        <v>14956</v>
      </c>
      <c r="K183" s="2">
        <v>15148</v>
      </c>
      <c r="L183" s="2">
        <v>15526</v>
      </c>
      <c r="M183" s="2">
        <v>15392</v>
      </c>
      <c r="N183" s="2">
        <v>14314</v>
      </c>
      <c r="O183" s="2">
        <v>12632</v>
      </c>
      <c r="P183" s="2">
        <v>13385</v>
      </c>
      <c r="Q183" s="2">
        <v>15049</v>
      </c>
      <c r="R183" s="2">
        <v>16154</v>
      </c>
      <c r="S183" s="2">
        <v>16075</v>
      </c>
      <c r="T183" s="2">
        <v>21303</v>
      </c>
      <c r="U183" s="2">
        <v>21815</v>
      </c>
      <c r="V183" s="2">
        <v>21893</v>
      </c>
      <c r="W183" s="2">
        <v>21333</v>
      </c>
      <c r="X183" s="2">
        <v>21291</v>
      </c>
      <c r="Y183" s="2">
        <v>20688</v>
      </c>
      <c r="Z183" s="2">
        <v>21215</v>
      </c>
      <c r="AA183" s="2">
        <v>21530</v>
      </c>
      <c r="AB183" s="2">
        <v>21802</v>
      </c>
      <c r="AC183" s="2">
        <v>21813</v>
      </c>
      <c r="AD183" s="2">
        <v>22154</v>
      </c>
      <c r="AE183" s="2">
        <v>22654</v>
      </c>
      <c r="AF183" s="2">
        <v>22861</v>
      </c>
      <c r="AG183" s="2">
        <v>23346</v>
      </c>
      <c r="AH183" s="2">
        <v>23656</v>
      </c>
      <c r="AI183" s="2">
        <v>23490</v>
      </c>
      <c r="AJ183" s="2">
        <v>23168</v>
      </c>
      <c r="AK183" s="2">
        <v>23884</v>
      </c>
      <c r="AL183" s="2">
        <v>24358</v>
      </c>
      <c r="AM183" s="2">
        <v>23845</v>
      </c>
      <c r="AN183" s="2">
        <v>23212</v>
      </c>
      <c r="AO183" s="2">
        <v>22759</v>
      </c>
      <c r="AP183" s="2">
        <v>22450</v>
      </c>
      <c r="AQ183" s="2">
        <v>22919</v>
      </c>
      <c r="AR183" s="2">
        <v>23215</v>
      </c>
      <c r="AS183" s="2">
        <v>23553</v>
      </c>
      <c r="AT183" s="2">
        <v>23349</v>
      </c>
      <c r="AU183" s="2">
        <v>22771</v>
      </c>
      <c r="AV183" s="2">
        <v>22042</v>
      </c>
      <c r="AW183" s="2">
        <v>21280</v>
      </c>
      <c r="AX183" s="2">
        <v>21226</v>
      </c>
      <c r="AY183" s="2">
        <v>21097</v>
      </c>
      <c r="AZ183" s="2">
        <v>21143</v>
      </c>
      <c r="BA183" s="2">
        <v>21540</v>
      </c>
      <c r="BB183" s="2">
        <v>21871</v>
      </c>
      <c r="BC183" s="2">
        <v>21732</v>
      </c>
      <c r="BD183" s="2">
        <v>21597</v>
      </c>
      <c r="BE183" s="2">
        <v>21511</v>
      </c>
      <c r="BF183" s="2">
        <v>21645</v>
      </c>
      <c r="BG183" s="2">
        <v>21881</v>
      </c>
      <c r="BH183" s="2">
        <v>22730</v>
      </c>
      <c r="BI183" s="2">
        <v>22761</v>
      </c>
      <c r="BJ183" s="2">
        <v>23505</v>
      </c>
      <c r="BK183" s="2">
        <v>23730</v>
      </c>
      <c r="BL183" s="2">
        <v>23827</v>
      </c>
      <c r="BM183" s="2">
        <v>24119</v>
      </c>
      <c r="BN183" s="2">
        <v>23754</v>
      </c>
      <c r="BO183" s="2">
        <v>22950</v>
      </c>
      <c r="BP183" s="2">
        <v>22264</v>
      </c>
      <c r="BQ183" s="2">
        <v>22184</v>
      </c>
      <c r="BR183" s="2">
        <v>22646</v>
      </c>
      <c r="BS183" s="2">
        <v>22619</v>
      </c>
      <c r="BT183" s="2">
        <v>22642</v>
      </c>
      <c r="BU183" s="2">
        <v>22743</v>
      </c>
      <c r="BV183" s="2">
        <v>23337</v>
      </c>
      <c r="BW183" s="2">
        <v>23076</v>
      </c>
      <c r="BX183" s="2">
        <v>22650</v>
      </c>
      <c r="BY183" s="2">
        <v>22628</v>
      </c>
      <c r="BZ183" s="2">
        <v>23040</v>
      </c>
      <c r="CA183" s="2">
        <v>23206</v>
      </c>
      <c r="CB183" s="2">
        <v>23507</v>
      </c>
      <c r="CC183" s="2">
        <v>23696</v>
      </c>
      <c r="CD183" s="2">
        <v>23989</v>
      </c>
    </row>
    <row r="184" spans="1:82" x14ac:dyDescent="0.25">
      <c r="A184" s="2" t="str">
        <f>"63 jaar"</f>
        <v>63 jaar</v>
      </c>
      <c r="B184" s="2">
        <v>17433</v>
      </c>
      <c r="C184" s="2">
        <v>17220</v>
      </c>
      <c r="D184" s="2">
        <v>17131</v>
      </c>
      <c r="E184" s="2">
        <v>17764</v>
      </c>
      <c r="F184" s="2">
        <v>17460</v>
      </c>
      <c r="G184" s="2">
        <v>16905</v>
      </c>
      <c r="H184" s="2">
        <v>15737</v>
      </c>
      <c r="I184" s="2">
        <v>15420</v>
      </c>
      <c r="J184" s="2">
        <v>14616</v>
      </c>
      <c r="K184" s="2">
        <v>14733</v>
      </c>
      <c r="L184" s="2">
        <v>14923</v>
      </c>
      <c r="M184" s="2">
        <v>15264</v>
      </c>
      <c r="N184" s="2">
        <v>15141</v>
      </c>
      <c r="O184" s="2">
        <v>14101</v>
      </c>
      <c r="P184" s="2">
        <v>12440</v>
      </c>
      <c r="Q184" s="2">
        <v>13174</v>
      </c>
      <c r="R184" s="2">
        <v>14835</v>
      </c>
      <c r="S184" s="2">
        <v>15937</v>
      </c>
      <c r="T184" s="2">
        <v>15828</v>
      </c>
      <c r="U184" s="2">
        <v>21013</v>
      </c>
      <c r="V184" s="2">
        <v>21481</v>
      </c>
      <c r="W184" s="2">
        <v>21530</v>
      </c>
      <c r="X184" s="2">
        <v>21042</v>
      </c>
      <c r="Y184" s="2">
        <v>20987</v>
      </c>
      <c r="Z184" s="2">
        <v>20401</v>
      </c>
      <c r="AA184" s="2">
        <v>20910</v>
      </c>
      <c r="AB184" s="2">
        <v>21234</v>
      </c>
      <c r="AC184" s="2">
        <v>21514</v>
      </c>
      <c r="AD184" s="2">
        <v>21507</v>
      </c>
      <c r="AE184" s="2">
        <v>21842</v>
      </c>
      <c r="AF184" s="2">
        <v>22342</v>
      </c>
      <c r="AG184" s="2">
        <v>22554</v>
      </c>
      <c r="AH184" s="2">
        <v>23032</v>
      </c>
      <c r="AI184" s="2">
        <v>23341</v>
      </c>
      <c r="AJ184" s="2">
        <v>23180</v>
      </c>
      <c r="AK184" s="2">
        <v>22865</v>
      </c>
      <c r="AL184" s="2">
        <v>23580</v>
      </c>
      <c r="AM184" s="2">
        <v>24051</v>
      </c>
      <c r="AN184" s="2">
        <v>23551</v>
      </c>
      <c r="AO184" s="2">
        <v>22930</v>
      </c>
      <c r="AP184" s="2">
        <v>22492</v>
      </c>
      <c r="AQ184" s="2">
        <v>22193</v>
      </c>
      <c r="AR184" s="2">
        <v>22659</v>
      </c>
      <c r="AS184" s="2">
        <v>22952</v>
      </c>
      <c r="AT184" s="2">
        <v>23290</v>
      </c>
      <c r="AU184" s="2">
        <v>23093</v>
      </c>
      <c r="AV184" s="2">
        <v>22522</v>
      </c>
      <c r="AW184" s="2">
        <v>21809</v>
      </c>
      <c r="AX184" s="2">
        <v>21059</v>
      </c>
      <c r="AY184" s="2">
        <v>21013</v>
      </c>
      <c r="AZ184" s="2">
        <v>20881</v>
      </c>
      <c r="BA184" s="2">
        <v>20929</v>
      </c>
      <c r="BB184" s="2">
        <v>21327</v>
      </c>
      <c r="BC184" s="2">
        <v>21657</v>
      </c>
      <c r="BD184" s="2">
        <v>21524</v>
      </c>
      <c r="BE184" s="2">
        <v>21393</v>
      </c>
      <c r="BF184" s="2">
        <v>21311</v>
      </c>
      <c r="BG184" s="2">
        <v>21438</v>
      </c>
      <c r="BH184" s="2">
        <v>21682</v>
      </c>
      <c r="BI184" s="2">
        <v>22520</v>
      </c>
      <c r="BJ184" s="2">
        <v>22552</v>
      </c>
      <c r="BK184" s="2">
        <v>23298</v>
      </c>
      <c r="BL184" s="2">
        <v>23521</v>
      </c>
      <c r="BM184" s="2">
        <v>23626</v>
      </c>
      <c r="BN184" s="2">
        <v>23919</v>
      </c>
      <c r="BO184" s="2">
        <v>23559</v>
      </c>
      <c r="BP184" s="2">
        <v>22763</v>
      </c>
      <c r="BQ184" s="2">
        <v>22087</v>
      </c>
      <c r="BR184" s="2">
        <v>22009</v>
      </c>
      <c r="BS184" s="2">
        <v>22474</v>
      </c>
      <c r="BT184" s="2">
        <v>22446</v>
      </c>
      <c r="BU184" s="2">
        <v>22471</v>
      </c>
      <c r="BV184" s="2">
        <v>22576</v>
      </c>
      <c r="BW184" s="2">
        <v>23168</v>
      </c>
      <c r="BX184" s="2">
        <v>22909</v>
      </c>
      <c r="BY184" s="2">
        <v>22488</v>
      </c>
      <c r="BZ184" s="2">
        <v>22469</v>
      </c>
      <c r="CA184" s="2">
        <v>22886</v>
      </c>
      <c r="CB184" s="2">
        <v>23050</v>
      </c>
      <c r="CC184" s="2">
        <v>23356</v>
      </c>
      <c r="CD184" s="2">
        <v>23542</v>
      </c>
    </row>
    <row r="185" spans="1:82" x14ac:dyDescent="0.25">
      <c r="A185" s="2" t="str">
        <f>"64 jaar"</f>
        <v>64 jaar</v>
      </c>
      <c r="B185" s="2">
        <v>17230</v>
      </c>
      <c r="C185" s="2">
        <v>17069</v>
      </c>
      <c r="D185" s="2">
        <v>16875</v>
      </c>
      <c r="E185" s="2">
        <v>16765</v>
      </c>
      <c r="F185" s="2">
        <v>17417</v>
      </c>
      <c r="G185" s="2">
        <v>17116</v>
      </c>
      <c r="H185" s="2">
        <v>16525</v>
      </c>
      <c r="I185" s="2">
        <v>15444</v>
      </c>
      <c r="J185" s="2">
        <v>15148</v>
      </c>
      <c r="K185" s="2">
        <v>14350</v>
      </c>
      <c r="L185" s="2">
        <v>14441</v>
      </c>
      <c r="M185" s="2">
        <v>14710</v>
      </c>
      <c r="N185" s="2">
        <v>14992</v>
      </c>
      <c r="O185" s="2">
        <v>14884</v>
      </c>
      <c r="P185" s="2">
        <v>13844</v>
      </c>
      <c r="Q185" s="2">
        <v>12231</v>
      </c>
      <c r="R185" s="2">
        <v>12988</v>
      </c>
      <c r="S185" s="2">
        <v>14622</v>
      </c>
      <c r="T185" s="2">
        <v>15652</v>
      </c>
      <c r="U185" s="2">
        <v>15588</v>
      </c>
      <c r="V185" s="2">
        <v>20681</v>
      </c>
      <c r="W185" s="2">
        <v>21163</v>
      </c>
      <c r="X185" s="2">
        <v>21173</v>
      </c>
      <c r="Y185" s="2">
        <v>20712</v>
      </c>
      <c r="Z185" s="2">
        <v>20673</v>
      </c>
      <c r="AA185" s="2">
        <v>20094</v>
      </c>
      <c r="AB185" s="2">
        <v>20591</v>
      </c>
      <c r="AC185" s="2">
        <v>20907</v>
      </c>
      <c r="AD185" s="2">
        <v>21192</v>
      </c>
      <c r="AE185" s="2">
        <v>21196</v>
      </c>
      <c r="AF185" s="2">
        <v>21531</v>
      </c>
      <c r="AG185" s="2">
        <v>22022</v>
      </c>
      <c r="AH185" s="2">
        <v>22234</v>
      </c>
      <c r="AI185" s="2">
        <v>22716</v>
      </c>
      <c r="AJ185" s="2">
        <v>23018</v>
      </c>
      <c r="AK185" s="2">
        <v>22869</v>
      </c>
      <c r="AL185" s="2">
        <v>22561</v>
      </c>
      <c r="AM185" s="2">
        <v>23275</v>
      </c>
      <c r="AN185" s="2">
        <v>23746</v>
      </c>
      <c r="AO185" s="2">
        <v>23250</v>
      </c>
      <c r="AP185" s="2">
        <v>22644</v>
      </c>
      <c r="AQ185" s="2">
        <v>22220</v>
      </c>
      <c r="AR185" s="2">
        <v>21930</v>
      </c>
      <c r="AS185" s="2">
        <v>22400</v>
      </c>
      <c r="AT185" s="2">
        <v>22691</v>
      </c>
      <c r="AU185" s="2">
        <v>23026</v>
      </c>
      <c r="AV185" s="2">
        <v>22837</v>
      </c>
      <c r="AW185" s="2">
        <v>22273</v>
      </c>
      <c r="AX185" s="2">
        <v>21571</v>
      </c>
      <c r="AY185" s="2">
        <v>20836</v>
      </c>
      <c r="AZ185" s="2">
        <v>20798</v>
      </c>
      <c r="BA185" s="2">
        <v>20668</v>
      </c>
      <c r="BB185" s="2">
        <v>20717</v>
      </c>
      <c r="BC185" s="2">
        <v>21118</v>
      </c>
      <c r="BD185" s="2">
        <v>21447</v>
      </c>
      <c r="BE185" s="2">
        <v>21315</v>
      </c>
      <c r="BF185" s="2">
        <v>21190</v>
      </c>
      <c r="BG185" s="2">
        <v>21113</v>
      </c>
      <c r="BH185" s="2">
        <v>21233</v>
      </c>
      <c r="BI185" s="2">
        <v>21480</v>
      </c>
      <c r="BJ185" s="2">
        <v>22316</v>
      </c>
      <c r="BK185" s="2">
        <v>22352</v>
      </c>
      <c r="BL185" s="2">
        <v>23093</v>
      </c>
      <c r="BM185" s="2">
        <v>23322</v>
      </c>
      <c r="BN185" s="2">
        <v>23426</v>
      </c>
      <c r="BO185" s="2">
        <v>23722</v>
      </c>
      <c r="BP185" s="2">
        <v>23363</v>
      </c>
      <c r="BQ185" s="2">
        <v>22581</v>
      </c>
      <c r="BR185" s="2">
        <v>21913</v>
      </c>
      <c r="BS185" s="2">
        <v>21836</v>
      </c>
      <c r="BT185" s="2">
        <v>22302</v>
      </c>
      <c r="BU185" s="2">
        <v>22277</v>
      </c>
      <c r="BV185" s="2">
        <v>22303</v>
      </c>
      <c r="BW185" s="2">
        <v>22409</v>
      </c>
      <c r="BX185" s="2">
        <v>23003</v>
      </c>
      <c r="BY185" s="2">
        <v>22748</v>
      </c>
      <c r="BZ185" s="2">
        <v>22329</v>
      </c>
      <c r="CA185" s="2">
        <v>22312</v>
      </c>
      <c r="CB185" s="2">
        <v>22734</v>
      </c>
      <c r="CC185" s="2">
        <v>22902</v>
      </c>
      <c r="CD185" s="2">
        <v>23203</v>
      </c>
    </row>
    <row r="186" spans="1:82" x14ac:dyDescent="0.25">
      <c r="A186" s="2" t="str">
        <f>"65 jaar"</f>
        <v>65 jaar</v>
      </c>
      <c r="B186" s="2">
        <v>17136</v>
      </c>
      <c r="C186" s="2">
        <v>16804</v>
      </c>
      <c r="D186" s="2">
        <v>16616</v>
      </c>
      <c r="E186" s="2">
        <v>16427</v>
      </c>
      <c r="F186" s="2">
        <v>16342</v>
      </c>
      <c r="G186" s="2">
        <v>16963</v>
      </c>
      <c r="H186" s="2">
        <v>16702</v>
      </c>
      <c r="I186" s="2">
        <v>16151</v>
      </c>
      <c r="J186" s="2">
        <v>15083</v>
      </c>
      <c r="K186" s="2">
        <v>14788</v>
      </c>
      <c r="L186" s="2">
        <v>14040</v>
      </c>
      <c r="M186" s="2">
        <v>14124</v>
      </c>
      <c r="N186" s="2">
        <v>14417</v>
      </c>
      <c r="O186" s="2">
        <v>14698</v>
      </c>
      <c r="P186" s="2">
        <v>14623</v>
      </c>
      <c r="Q186" s="2">
        <v>13620</v>
      </c>
      <c r="R186" s="2">
        <v>12015</v>
      </c>
      <c r="S186" s="2">
        <v>12796</v>
      </c>
      <c r="T186" s="2">
        <v>14341</v>
      </c>
      <c r="U186" s="2">
        <v>15380</v>
      </c>
      <c r="V186" s="2">
        <v>15292</v>
      </c>
      <c r="W186" s="2">
        <v>20343</v>
      </c>
      <c r="X186" s="2">
        <v>20782</v>
      </c>
      <c r="Y186" s="2">
        <v>20787</v>
      </c>
      <c r="Z186" s="2">
        <v>20346</v>
      </c>
      <c r="AA186" s="2">
        <v>20293</v>
      </c>
      <c r="AB186" s="2">
        <v>19753</v>
      </c>
      <c r="AC186" s="2">
        <v>20221</v>
      </c>
      <c r="AD186" s="2">
        <v>20538</v>
      </c>
      <c r="AE186" s="2">
        <v>20823</v>
      </c>
      <c r="AF186" s="2">
        <v>20833</v>
      </c>
      <c r="AG186" s="2">
        <v>21162</v>
      </c>
      <c r="AH186" s="2">
        <v>21655</v>
      </c>
      <c r="AI186" s="2">
        <v>21866</v>
      </c>
      <c r="AJ186" s="2">
        <v>22345</v>
      </c>
      <c r="AK186" s="2">
        <v>22645</v>
      </c>
      <c r="AL186" s="2">
        <v>22510</v>
      </c>
      <c r="AM186" s="2">
        <v>22207</v>
      </c>
      <c r="AN186" s="2">
        <v>22919</v>
      </c>
      <c r="AO186" s="2">
        <v>23394</v>
      </c>
      <c r="AP186" s="2">
        <v>22908</v>
      </c>
      <c r="AQ186" s="2">
        <v>22314</v>
      </c>
      <c r="AR186" s="2">
        <v>21903</v>
      </c>
      <c r="AS186" s="2">
        <v>21620</v>
      </c>
      <c r="AT186" s="2">
        <v>22093</v>
      </c>
      <c r="AU186" s="2">
        <v>22381</v>
      </c>
      <c r="AV186" s="2">
        <v>22721</v>
      </c>
      <c r="AW186" s="2">
        <v>22532</v>
      </c>
      <c r="AX186" s="2">
        <v>21983</v>
      </c>
      <c r="AY186" s="2">
        <v>21293</v>
      </c>
      <c r="AZ186" s="2">
        <v>20577</v>
      </c>
      <c r="BA186" s="2">
        <v>20538</v>
      </c>
      <c r="BB186" s="2">
        <v>20415</v>
      </c>
      <c r="BC186" s="2">
        <v>20464</v>
      </c>
      <c r="BD186" s="2">
        <v>20867</v>
      </c>
      <c r="BE186" s="2">
        <v>21192</v>
      </c>
      <c r="BF186" s="2">
        <v>21065</v>
      </c>
      <c r="BG186" s="2">
        <v>20942</v>
      </c>
      <c r="BH186" s="2">
        <v>20871</v>
      </c>
      <c r="BI186" s="2">
        <v>20991</v>
      </c>
      <c r="BJ186" s="2">
        <v>21240</v>
      </c>
      <c r="BK186" s="2">
        <v>22069</v>
      </c>
      <c r="BL186" s="2">
        <v>22114</v>
      </c>
      <c r="BM186" s="2">
        <v>22847</v>
      </c>
      <c r="BN186" s="2">
        <v>23081</v>
      </c>
      <c r="BO186" s="2">
        <v>23188</v>
      </c>
      <c r="BP186" s="2">
        <v>23486</v>
      </c>
      <c r="BQ186" s="2">
        <v>23135</v>
      </c>
      <c r="BR186" s="2">
        <v>22360</v>
      </c>
      <c r="BS186" s="2">
        <v>21703</v>
      </c>
      <c r="BT186" s="2">
        <v>21628</v>
      </c>
      <c r="BU186" s="2">
        <v>22095</v>
      </c>
      <c r="BV186" s="2">
        <v>22072</v>
      </c>
      <c r="BW186" s="2">
        <v>22099</v>
      </c>
      <c r="BX186" s="2">
        <v>22209</v>
      </c>
      <c r="BY186" s="2">
        <v>22804</v>
      </c>
      <c r="BZ186" s="2">
        <v>22551</v>
      </c>
      <c r="CA186" s="2">
        <v>22137</v>
      </c>
      <c r="CB186" s="2">
        <v>22119</v>
      </c>
      <c r="CC186" s="2">
        <v>22544</v>
      </c>
      <c r="CD186" s="2">
        <v>22716</v>
      </c>
    </row>
    <row r="187" spans="1:82" x14ac:dyDescent="0.25">
      <c r="A187" s="2" t="str">
        <f>"66 jaar"</f>
        <v>66 jaar</v>
      </c>
      <c r="B187" s="2">
        <v>16641</v>
      </c>
      <c r="C187" s="2">
        <v>16663</v>
      </c>
      <c r="D187" s="2">
        <v>16384</v>
      </c>
      <c r="E187" s="2">
        <v>16109</v>
      </c>
      <c r="F187" s="2">
        <v>15951</v>
      </c>
      <c r="G187" s="2">
        <v>15911</v>
      </c>
      <c r="H187" s="2">
        <v>16523</v>
      </c>
      <c r="I187" s="2">
        <v>16296</v>
      </c>
      <c r="J187" s="2">
        <v>15764</v>
      </c>
      <c r="K187" s="2">
        <v>14733</v>
      </c>
      <c r="L187" s="2">
        <v>14458</v>
      </c>
      <c r="M187" s="2">
        <v>13757</v>
      </c>
      <c r="N187" s="2">
        <v>13777</v>
      </c>
      <c r="O187" s="2">
        <v>14113</v>
      </c>
      <c r="P187" s="2">
        <v>14373</v>
      </c>
      <c r="Q187" s="2">
        <v>14317</v>
      </c>
      <c r="R187" s="2">
        <v>13353</v>
      </c>
      <c r="S187" s="2">
        <v>11787</v>
      </c>
      <c r="T187" s="2">
        <v>12529</v>
      </c>
      <c r="U187" s="2">
        <v>14044</v>
      </c>
      <c r="V187" s="2">
        <v>15100</v>
      </c>
      <c r="W187" s="2">
        <v>14987</v>
      </c>
      <c r="X187" s="2">
        <v>19978</v>
      </c>
      <c r="Y187" s="2">
        <v>20364</v>
      </c>
      <c r="Z187" s="2">
        <v>20348</v>
      </c>
      <c r="AA187" s="2">
        <v>19949</v>
      </c>
      <c r="AB187" s="2">
        <v>19857</v>
      </c>
      <c r="AC187" s="2">
        <v>19377</v>
      </c>
      <c r="AD187" s="2">
        <v>19830</v>
      </c>
      <c r="AE187" s="2">
        <v>20154</v>
      </c>
      <c r="AF187" s="2">
        <v>20447</v>
      </c>
      <c r="AG187" s="2">
        <v>20456</v>
      </c>
      <c r="AH187" s="2">
        <v>20783</v>
      </c>
      <c r="AI187" s="2">
        <v>21272</v>
      </c>
      <c r="AJ187" s="2">
        <v>21482</v>
      </c>
      <c r="AK187" s="2">
        <v>21958</v>
      </c>
      <c r="AL187" s="2">
        <v>22266</v>
      </c>
      <c r="AM187" s="2">
        <v>22140</v>
      </c>
      <c r="AN187" s="2">
        <v>21852</v>
      </c>
      <c r="AO187" s="2">
        <v>22555</v>
      </c>
      <c r="AP187" s="2">
        <v>23028</v>
      </c>
      <c r="AQ187" s="2">
        <v>22548</v>
      </c>
      <c r="AR187" s="2">
        <v>21969</v>
      </c>
      <c r="AS187" s="2">
        <v>21577</v>
      </c>
      <c r="AT187" s="2">
        <v>21301</v>
      </c>
      <c r="AU187" s="2">
        <v>21770</v>
      </c>
      <c r="AV187" s="2">
        <v>22063</v>
      </c>
      <c r="AW187" s="2">
        <v>22403</v>
      </c>
      <c r="AX187" s="2">
        <v>22223</v>
      </c>
      <c r="AY187" s="2">
        <v>21687</v>
      </c>
      <c r="AZ187" s="2">
        <v>21011</v>
      </c>
      <c r="BA187" s="2">
        <v>20307</v>
      </c>
      <c r="BB187" s="2">
        <v>20276</v>
      </c>
      <c r="BC187" s="2">
        <v>20155</v>
      </c>
      <c r="BD187" s="2">
        <v>20205</v>
      </c>
      <c r="BE187" s="2">
        <v>20610</v>
      </c>
      <c r="BF187" s="2">
        <v>20934</v>
      </c>
      <c r="BG187" s="2">
        <v>20812</v>
      </c>
      <c r="BH187" s="2">
        <v>20695</v>
      </c>
      <c r="BI187" s="2">
        <v>20626</v>
      </c>
      <c r="BJ187" s="2">
        <v>20745</v>
      </c>
      <c r="BK187" s="2">
        <v>21002</v>
      </c>
      <c r="BL187" s="2">
        <v>21822</v>
      </c>
      <c r="BM187" s="2">
        <v>21871</v>
      </c>
      <c r="BN187" s="2">
        <v>22604</v>
      </c>
      <c r="BO187" s="2">
        <v>22836</v>
      </c>
      <c r="BP187" s="2">
        <v>22948</v>
      </c>
      <c r="BQ187" s="2">
        <v>23245</v>
      </c>
      <c r="BR187" s="2">
        <v>22901</v>
      </c>
      <c r="BS187" s="2">
        <v>22138</v>
      </c>
      <c r="BT187" s="2">
        <v>21489</v>
      </c>
      <c r="BU187" s="2">
        <v>21417</v>
      </c>
      <c r="BV187" s="2">
        <v>21885</v>
      </c>
      <c r="BW187" s="2">
        <v>21861</v>
      </c>
      <c r="BX187" s="2">
        <v>21891</v>
      </c>
      <c r="BY187" s="2">
        <v>22005</v>
      </c>
      <c r="BZ187" s="2">
        <v>22604</v>
      </c>
      <c r="CA187" s="2">
        <v>22350</v>
      </c>
      <c r="CB187" s="2">
        <v>21944</v>
      </c>
      <c r="CC187" s="2">
        <v>21927</v>
      </c>
      <c r="CD187" s="2">
        <v>22349</v>
      </c>
    </row>
    <row r="188" spans="1:82" x14ac:dyDescent="0.25">
      <c r="A188" s="2" t="str">
        <f>"67 jaar"</f>
        <v>67 jaar</v>
      </c>
      <c r="B188" s="2">
        <v>15870</v>
      </c>
      <c r="C188" s="2">
        <v>16129</v>
      </c>
      <c r="D188" s="2">
        <v>16189</v>
      </c>
      <c r="E188" s="2">
        <v>15867</v>
      </c>
      <c r="F188" s="2">
        <v>15614</v>
      </c>
      <c r="G188" s="2">
        <v>15461</v>
      </c>
      <c r="H188" s="2">
        <v>15482</v>
      </c>
      <c r="I188" s="2">
        <v>16084</v>
      </c>
      <c r="J188" s="2">
        <v>15831</v>
      </c>
      <c r="K188" s="2">
        <v>15331</v>
      </c>
      <c r="L188" s="2">
        <v>14385</v>
      </c>
      <c r="M188" s="2">
        <v>14087</v>
      </c>
      <c r="N188" s="2">
        <v>13448</v>
      </c>
      <c r="O188" s="2">
        <v>13442</v>
      </c>
      <c r="P188" s="2">
        <v>13825</v>
      </c>
      <c r="Q188" s="2">
        <v>14039</v>
      </c>
      <c r="R188" s="2">
        <v>14031</v>
      </c>
      <c r="S188" s="2">
        <v>13076</v>
      </c>
      <c r="T188" s="2">
        <v>11523</v>
      </c>
      <c r="U188" s="2">
        <v>12303</v>
      </c>
      <c r="V188" s="2">
        <v>13798</v>
      </c>
      <c r="W188" s="2">
        <v>14768</v>
      </c>
      <c r="X188" s="2">
        <v>14636</v>
      </c>
      <c r="Y188" s="2">
        <v>19578</v>
      </c>
      <c r="Z188" s="2">
        <v>19961</v>
      </c>
      <c r="AA188" s="2">
        <v>19947</v>
      </c>
      <c r="AB188" s="2">
        <v>19535</v>
      </c>
      <c r="AC188" s="2">
        <v>19456</v>
      </c>
      <c r="AD188" s="2">
        <v>19005</v>
      </c>
      <c r="AE188" s="2">
        <v>19456</v>
      </c>
      <c r="AF188" s="2">
        <v>19785</v>
      </c>
      <c r="AG188" s="2">
        <v>20083</v>
      </c>
      <c r="AH188" s="2">
        <v>20090</v>
      </c>
      <c r="AI188" s="2">
        <v>20413</v>
      </c>
      <c r="AJ188" s="2">
        <v>20901</v>
      </c>
      <c r="AK188" s="2">
        <v>21113</v>
      </c>
      <c r="AL188" s="2">
        <v>21590</v>
      </c>
      <c r="AM188" s="2">
        <v>21895</v>
      </c>
      <c r="AN188" s="2">
        <v>21778</v>
      </c>
      <c r="AO188" s="2">
        <v>21500</v>
      </c>
      <c r="AP188" s="2">
        <v>22199</v>
      </c>
      <c r="AQ188" s="2">
        <v>22672</v>
      </c>
      <c r="AR188" s="2">
        <v>22203</v>
      </c>
      <c r="AS188" s="2">
        <v>21641</v>
      </c>
      <c r="AT188" s="2">
        <v>21266</v>
      </c>
      <c r="AU188" s="2">
        <v>20997</v>
      </c>
      <c r="AV188" s="2">
        <v>21467</v>
      </c>
      <c r="AW188" s="2">
        <v>21762</v>
      </c>
      <c r="AX188" s="2">
        <v>22103</v>
      </c>
      <c r="AY188" s="2">
        <v>21929</v>
      </c>
      <c r="AZ188" s="2">
        <v>21406</v>
      </c>
      <c r="BA188" s="2">
        <v>20737</v>
      </c>
      <c r="BB188" s="2">
        <v>20051</v>
      </c>
      <c r="BC188" s="2">
        <v>20028</v>
      </c>
      <c r="BD188" s="2">
        <v>19908</v>
      </c>
      <c r="BE188" s="2">
        <v>19962</v>
      </c>
      <c r="BF188" s="2">
        <v>20372</v>
      </c>
      <c r="BG188" s="2">
        <v>20693</v>
      </c>
      <c r="BH188" s="2">
        <v>20575</v>
      </c>
      <c r="BI188" s="2">
        <v>20470</v>
      </c>
      <c r="BJ188" s="2">
        <v>20398</v>
      </c>
      <c r="BK188" s="2">
        <v>20518</v>
      </c>
      <c r="BL188" s="2">
        <v>20782</v>
      </c>
      <c r="BM188" s="2">
        <v>21597</v>
      </c>
      <c r="BN188" s="2">
        <v>21649</v>
      </c>
      <c r="BO188" s="2">
        <v>22378</v>
      </c>
      <c r="BP188" s="2">
        <v>22615</v>
      </c>
      <c r="BQ188" s="2">
        <v>22731</v>
      </c>
      <c r="BR188" s="2">
        <v>23034</v>
      </c>
      <c r="BS188" s="2">
        <v>22691</v>
      </c>
      <c r="BT188" s="2">
        <v>21932</v>
      </c>
      <c r="BU188" s="2">
        <v>21297</v>
      </c>
      <c r="BV188" s="2">
        <v>21229</v>
      </c>
      <c r="BW188" s="2">
        <v>21692</v>
      </c>
      <c r="BX188" s="2">
        <v>21672</v>
      </c>
      <c r="BY188" s="2">
        <v>21701</v>
      </c>
      <c r="BZ188" s="2">
        <v>21825</v>
      </c>
      <c r="CA188" s="2">
        <v>22424</v>
      </c>
      <c r="CB188" s="2">
        <v>22174</v>
      </c>
      <c r="CC188" s="2">
        <v>21773</v>
      </c>
      <c r="CD188" s="2">
        <v>21757</v>
      </c>
    </row>
    <row r="189" spans="1:82" x14ac:dyDescent="0.25">
      <c r="A189" s="2" t="str">
        <f>"68 jaar"</f>
        <v>68 jaar</v>
      </c>
      <c r="B189" s="2">
        <v>15565</v>
      </c>
      <c r="C189" s="2">
        <v>15364</v>
      </c>
      <c r="D189" s="2">
        <v>15602</v>
      </c>
      <c r="E189" s="2">
        <v>15668</v>
      </c>
      <c r="F189" s="2">
        <v>15372</v>
      </c>
      <c r="G189" s="2">
        <v>15108</v>
      </c>
      <c r="H189" s="2">
        <v>14959</v>
      </c>
      <c r="I189" s="2">
        <v>15036</v>
      </c>
      <c r="J189" s="2">
        <v>15576</v>
      </c>
      <c r="K189" s="2">
        <v>15378</v>
      </c>
      <c r="L189" s="2">
        <v>14929</v>
      </c>
      <c r="M189" s="2">
        <v>14015</v>
      </c>
      <c r="N189" s="2">
        <v>13749</v>
      </c>
      <c r="O189" s="2">
        <v>13091</v>
      </c>
      <c r="P189" s="2">
        <v>13133</v>
      </c>
      <c r="Q189" s="2">
        <v>13526</v>
      </c>
      <c r="R189" s="2">
        <v>13721</v>
      </c>
      <c r="S189" s="2">
        <v>13753</v>
      </c>
      <c r="T189" s="2">
        <v>12801</v>
      </c>
      <c r="U189" s="2">
        <v>11276</v>
      </c>
      <c r="V189" s="2">
        <v>12034</v>
      </c>
      <c r="W189" s="2">
        <v>13453</v>
      </c>
      <c r="X189" s="2">
        <v>14453</v>
      </c>
      <c r="Y189" s="2">
        <v>14334</v>
      </c>
      <c r="Z189" s="2">
        <v>19152</v>
      </c>
      <c r="AA189" s="2">
        <v>19495</v>
      </c>
      <c r="AB189" s="2">
        <v>19494</v>
      </c>
      <c r="AC189" s="2">
        <v>19083</v>
      </c>
      <c r="AD189" s="2">
        <v>19034</v>
      </c>
      <c r="AE189" s="2">
        <v>18595</v>
      </c>
      <c r="AF189" s="2">
        <v>19045</v>
      </c>
      <c r="AG189" s="2">
        <v>19371</v>
      </c>
      <c r="AH189" s="2">
        <v>19673</v>
      </c>
      <c r="AI189" s="2">
        <v>19690</v>
      </c>
      <c r="AJ189" s="2">
        <v>20011</v>
      </c>
      <c r="AK189" s="2">
        <v>20495</v>
      </c>
      <c r="AL189" s="2">
        <v>20712</v>
      </c>
      <c r="AM189" s="2">
        <v>21192</v>
      </c>
      <c r="AN189" s="2">
        <v>21499</v>
      </c>
      <c r="AO189" s="2">
        <v>21387</v>
      </c>
      <c r="AP189" s="2">
        <v>21120</v>
      </c>
      <c r="AQ189" s="2">
        <v>21819</v>
      </c>
      <c r="AR189" s="2">
        <v>22293</v>
      </c>
      <c r="AS189" s="2">
        <v>21840</v>
      </c>
      <c r="AT189" s="2">
        <v>21291</v>
      </c>
      <c r="AU189" s="2">
        <v>20931</v>
      </c>
      <c r="AV189" s="2">
        <v>20673</v>
      </c>
      <c r="AW189" s="2">
        <v>21146</v>
      </c>
      <c r="AX189" s="2">
        <v>21440</v>
      </c>
      <c r="AY189" s="2">
        <v>21783</v>
      </c>
      <c r="AZ189" s="2">
        <v>21616</v>
      </c>
      <c r="BA189" s="2">
        <v>21105</v>
      </c>
      <c r="BB189" s="2">
        <v>20451</v>
      </c>
      <c r="BC189" s="2">
        <v>19780</v>
      </c>
      <c r="BD189" s="2">
        <v>19755</v>
      </c>
      <c r="BE189" s="2">
        <v>19645</v>
      </c>
      <c r="BF189" s="2">
        <v>19700</v>
      </c>
      <c r="BG189" s="2">
        <v>20118</v>
      </c>
      <c r="BH189" s="2">
        <v>20441</v>
      </c>
      <c r="BI189" s="2">
        <v>20323</v>
      </c>
      <c r="BJ189" s="2">
        <v>20223</v>
      </c>
      <c r="BK189" s="2">
        <v>20156</v>
      </c>
      <c r="BL189" s="2">
        <v>20275</v>
      </c>
      <c r="BM189" s="2">
        <v>20543</v>
      </c>
      <c r="BN189" s="2">
        <v>21351</v>
      </c>
      <c r="BO189" s="2">
        <v>21412</v>
      </c>
      <c r="BP189" s="2">
        <v>22138</v>
      </c>
      <c r="BQ189" s="2">
        <v>22376</v>
      </c>
      <c r="BR189" s="2">
        <v>22498</v>
      </c>
      <c r="BS189" s="2">
        <v>22805</v>
      </c>
      <c r="BT189" s="2">
        <v>22464</v>
      </c>
      <c r="BU189" s="2">
        <v>21714</v>
      </c>
      <c r="BV189" s="2">
        <v>21094</v>
      </c>
      <c r="BW189" s="2">
        <v>21028</v>
      </c>
      <c r="BX189" s="2">
        <v>21487</v>
      </c>
      <c r="BY189" s="2">
        <v>21471</v>
      </c>
      <c r="BZ189" s="2">
        <v>21502</v>
      </c>
      <c r="CA189" s="2">
        <v>21633</v>
      </c>
      <c r="CB189" s="2">
        <v>22229</v>
      </c>
      <c r="CC189" s="2">
        <v>21985</v>
      </c>
      <c r="CD189" s="2">
        <v>21588</v>
      </c>
    </row>
    <row r="190" spans="1:82" x14ac:dyDescent="0.25">
      <c r="A190" s="2" t="str">
        <f>"69 jaar"</f>
        <v>69 jaar</v>
      </c>
      <c r="B190" s="2">
        <v>15207</v>
      </c>
      <c r="C190" s="2">
        <v>14974</v>
      </c>
      <c r="D190" s="2">
        <v>14859</v>
      </c>
      <c r="E190" s="2">
        <v>15066</v>
      </c>
      <c r="F190" s="2">
        <v>15134</v>
      </c>
      <c r="G190" s="2">
        <v>14820</v>
      </c>
      <c r="H190" s="2">
        <v>14586</v>
      </c>
      <c r="I190" s="2">
        <v>14473</v>
      </c>
      <c r="J190" s="2">
        <v>14538</v>
      </c>
      <c r="K190" s="2">
        <v>15086</v>
      </c>
      <c r="L190" s="2">
        <v>14869</v>
      </c>
      <c r="M190" s="2">
        <v>14493</v>
      </c>
      <c r="N190" s="2">
        <v>13625</v>
      </c>
      <c r="O190" s="2">
        <v>13374</v>
      </c>
      <c r="P190" s="2">
        <v>12751</v>
      </c>
      <c r="Q190" s="2">
        <v>12826</v>
      </c>
      <c r="R190" s="2">
        <v>13217</v>
      </c>
      <c r="S190" s="2">
        <v>13418</v>
      </c>
      <c r="T190" s="2">
        <v>13392</v>
      </c>
      <c r="U190" s="2">
        <v>12511</v>
      </c>
      <c r="V190" s="2">
        <v>10985</v>
      </c>
      <c r="W190" s="2">
        <v>11753</v>
      </c>
      <c r="X190" s="2">
        <v>13144</v>
      </c>
      <c r="Y190" s="2">
        <v>14099</v>
      </c>
      <c r="Z190" s="2">
        <v>13960</v>
      </c>
      <c r="AA190" s="2">
        <v>18702</v>
      </c>
      <c r="AB190" s="2">
        <v>19058</v>
      </c>
      <c r="AC190" s="2">
        <v>19041</v>
      </c>
      <c r="AD190" s="2">
        <v>18643</v>
      </c>
      <c r="AE190" s="2">
        <v>18609</v>
      </c>
      <c r="AF190" s="2">
        <v>18181</v>
      </c>
      <c r="AG190" s="2">
        <v>18633</v>
      </c>
      <c r="AH190" s="2">
        <v>18953</v>
      </c>
      <c r="AI190" s="2">
        <v>19259</v>
      </c>
      <c r="AJ190" s="2">
        <v>19281</v>
      </c>
      <c r="AK190" s="2">
        <v>19601</v>
      </c>
      <c r="AL190" s="2">
        <v>20088</v>
      </c>
      <c r="AM190" s="2">
        <v>20304</v>
      </c>
      <c r="AN190" s="2">
        <v>20786</v>
      </c>
      <c r="AO190" s="2">
        <v>21093</v>
      </c>
      <c r="AP190" s="2">
        <v>20994</v>
      </c>
      <c r="AQ190" s="2">
        <v>20740</v>
      </c>
      <c r="AR190" s="2">
        <v>21433</v>
      </c>
      <c r="AS190" s="2">
        <v>21906</v>
      </c>
      <c r="AT190" s="2">
        <v>21470</v>
      </c>
      <c r="AU190" s="2">
        <v>20932</v>
      </c>
      <c r="AV190" s="2">
        <v>20585</v>
      </c>
      <c r="AW190" s="2">
        <v>20334</v>
      </c>
      <c r="AX190" s="2">
        <v>20808</v>
      </c>
      <c r="AY190" s="2">
        <v>21109</v>
      </c>
      <c r="AZ190" s="2">
        <v>21456</v>
      </c>
      <c r="BA190" s="2">
        <v>21294</v>
      </c>
      <c r="BB190" s="2">
        <v>20793</v>
      </c>
      <c r="BC190" s="2">
        <v>20155</v>
      </c>
      <c r="BD190" s="2">
        <v>19508</v>
      </c>
      <c r="BE190" s="2">
        <v>19478</v>
      </c>
      <c r="BF190" s="2">
        <v>19379</v>
      </c>
      <c r="BG190" s="2">
        <v>19438</v>
      </c>
      <c r="BH190" s="2">
        <v>19858</v>
      </c>
      <c r="BI190" s="2">
        <v>20176</v>
      </c>
      <c r="BJ190" s="2">
        <v>20069</v>
      </c>
      <c r="BK190" s="2">
        <v>19973</v>
      </c>
      <c r="BL190" s="2">
        <v>19918</v>
      </c>
      <c r="BM190" s="2">
        <v>20036</v>
      </c>
      <c r="BN190" s="2">
        <v>20308</v>
      </c>
      <c r="BO190" s="2">
        <v>21107</v>
      </c>
      <c r="BP190" s="2">
        <v>21181</v>
      </c>
      <c r="BQ190" s="2">
        <v>21901</v>
      </c>
      <c r="BR190" s="2">
        <v>22137</v>
      </c>
      <c r="BS190" s="2">
        <v>22261</v>
      </c>
      <c r="BT190" s="2">
        <v>22572</v>
      </c>
      <c r="BU190" s="2">
        <v>22237</v>
      </c>
      <c r="BV190" s="2">
        <v>21501</v>
      </c>
      <c r="BW190" s="2">
        <v>20893</v>
      </c>
      <c r="BX190" s="2">
        <v>20831</v>
      </c>
      <c r="BY190" s="2">
        <v>21290</v>
      </c>
      <c r="BZ190" s="2">
        <v>21279</v>
      </c>
      <c r="CA190" s="2">
        <v>21309</v>
      </c>
      <c r="CB190" s="2">
        <v>21443</v>
      </c>
      <c r="CC190" s="2">
        <v>22044</v>
      </c>
      <c r="CD190" s="2">
        <v>21801</v>
      </c>
    </row>
    <row r="191" spans="1:82" x14ac:dyDescent="0.25">
      <c r="A191" s="2" t="str">
        <f>"70 jaar"</f>
        <v>70 jaar</v>
      </c>
      <c r="B191" s="2">
        <v>14308</v>
      </c>
      <c r="C191" s="2">
        <v>14580</v>
      </c>
      <c r="D191" s="2">
        <v>14382</v>
      </c>
      <c r="E191" s="2">
        <v>14308</v>
      </c>
      <c r="F191" s="2">
        <v>14528</v>
      </c>
      <c r="G191" s="2">
        <v>14559</v>
      </c>
      <c r="H191" s="2">
        <v>14275</v>
      </c>
      <c r="I191" s="2">
        <v>14060</v>
      </c>
      <c r="J191" s="2">
        <v>13905</v>
      </c>
      <c r="K191" s="2">
        <v>14035</v>
      </c>
      <c r="L191" s="2">
        <v>14510</v>
      </c>
      <c r="M191" s="2">
        <v>14399</v>
      </c>
      <c r="N191" s="2">
        <v>14014</v>
      </c>
      <c r="O191" s="2">
        <v>13233</v>
      </c>
      <c r="P191" s="2">
        <v>12989</v>
      </c>
      <c r="Q191" s="2">
        <v>12360</v>
      </c>
      <c r="R191" s="2">
        <v>12487</v>
      </c>
      <c r="S191" s="2">
        <v>12839</v>
      </c>
      <c r="T191" s="2">
        <v>13051</v>
      </c>
      <c r="U191" s="2">
        <v>13112</v>
      </c>
      <c r="V191" s="2">
        <v>12167</v>
      </c>
      <c r="W191" s="2">
        <v>10751</v>
      </c>
      <c r="X191" s="2">
        <v>11431</v>
      </c>
      <c r="Y191" s="2">
        <v>12803</v>
      </c>
      <c r="Z191" s="2">
        <v>13728</v>
      </c>
      <c r="AA191" s="2">
        <v>13582</v>
      </c>
      <c r="AB191" s="2">
        <v>18227</v>
      </c>
      <c r="AC191" s="2">
        <v>18568</v>
      </c>
      <c r="AD191" s="2">
        <v>18584</v>
      </c>
      <c r="AE191" s="2">
        <v>18199</v>
      </c>
      <c r="AF191" s="2">
        <v>18175</v>
      </c>
      <c r="AG191" s="2">
        <v>17765</v>
      </c>
      <c r="AH191" s="2">
        <v>18214</v>
      </c>
      <c r="AI191" s="2">
        <v>18540</v>
      </c>
      <c r="AJ191" s="2">
        <v>18849</v>
      </c>
      <c r="AK191" s="2">
        <v>18875</v>
      </c>
      <c r="AL191" s="2">
        <v>19193</v>
      </c>
      <c r="AM191" s="2">
        <v>19691</v>
      </c>
      <c r="AN191" s="2">
        <v>19907</v>
      </c>
      <c r="AO191" s="2">
        <v>20391</v>
      </c>
      <c r="AP191" s="2">
        <v>20698</v>
      </c>
      <c r="AQ191" s="2">
        <v>20612</v>
      </c>
      <c r="AR191" s="2">
        <v>20366</v>
      </c>
      <c r="AS191" s="2">
        <v>21055</v>
      </c>
      <c r="AT191" s="2">
        <v>21530</v>
      </c>
      <c r="AU191" s="2">
        <v>21109</v>
      </c>
      <c r="AV191" s="2">
        <v>20583</v>
      </c>
      <c r="AW191" s="2">
        <v>20251</v>
      </c>
      <c r="AX191" s="2">
        <v>20011</v>
      </c>
      <c r="AY191" s="2">
        <v>20488</v>
      </c>
      <c r="AZ191" s="2">
        <v>20788</v>
      </c>
      <c r="BA191" s="2">
        <v>21139</v>
      </c>
      <c r="BB191" s="2">
        <v>20985</v>
      </c>
      <c r="BC191" s="2">
        <v>20500</v>
      </c>
      <c r="BD191" s="2">
        <v>19873</v>
      </c>
      <c r="BE191" s="2">
        <v>19234</v>
      </c>
      <c r="BF191" s="2">
        <v>19214</v>
      </c>
      <c r="BG191" s="2">
        <v>19123</v>
      </c>
      <c r="BH191" s="2">
        <v>19186</v>
      </c>
      <c r="BI191" s="2">
        <v>19610</v>
      </c>
      <c r="BJ191" s="2">
        <v>19924</v>
      </c>
      <c r="BK191" s="2">
        <v>19825</v>
      </c>
      <c r="BL191" s="2">
        <v>19731</v>
      </c>
      <c r="BM191" s="2">
        <v>19684</v>
      </c>
      <c r="BN191" s="2">
        <v>19804</v>
      </c>
      <c r="BO191" s="2">
        <v>20080</v>
      </c>
      <c r="BP191" s="2">
        <v>20874</v>
      </c>
      <c r="BQ191" s="2">
        <v>20959</v>
      </c>
      <c r="BR191" s="2">
        <v>21677</v>
      </c>
      <c r="BS191" s="2">
        <v>21915</v>
      </c>
      <c r="BT191" s="2">
        <v>22045</v>
      </c>
      <c r="BU191" s="2">
        <v>22358</v>
      </c>
      <c r="BV191" s="2">
        <v>22029</v>
      </c>
      <c r="BW191" s="2">
        <v>21299</v>
      </c>
      <c r="BX191" s="2">
        <v>20704</v>
      </c>
      <c r="BY191" s="2">
        <v>20646</v>
      </c>
      <c r="BZ191" s="2">
        <v>21103</v>
      </c>
      <c r="CA191" s="2">
        <v>21096</v>
      </c>
      <c r="CB191" s="2">
        <v>21129</v>
      </c>
      <c r="CC191" s="2">
        <v>21265</v>
      </c>
      <c r="CD191" s="2">
        <v>21870</v>
      </c>
    </row>
    <row r="192" spans="1:82" x14ac:dyDescent="0.25">
      <c r="A192" s="2" t="str">
        <f>"71 jaar"</f>
        <v>71 jaar</v>
      </c>
      <c r="B192" s="2">
        <v>10012</v>
      </c>
      <c r="C192" s="2">
        <v>13723</v>
      </c>
      <c r="D192" s="2">
        <v>13982</v>
      </c>
      <c r="E192" s="2">
        <v>13747</v>
      </c>
      <c r="F192" s="2">
        <v>13687</v>
      </c>
      <c r="G192" s="2">
        <v>13912</v>
      </c>
      <c r="H192" s="2">
        <v>13956</v>
      </c>
      <c r="I192" s="2">
        <v>13677</v>
      </c>
      <c r="J192" s="2">
        <v>13509</v>
      </c>
      <c r="K192" s="2">
        <v>13398</v>
      </c>
      <c r="L192" s="2">
        <v>13491</v>
      </c>
      <c r="M192" s="2">
        <v>13961</v>
      </c>
      <c r="N192" s="2">
        <v>13913</v>
      </c>
      <c r="O192" s="2">
        <v>13531</v>
      </c>
      <c r="P192" s="2">
        <v>12845</v>
      </c>
      <c r="Q192" s="2">
        <v>12592</v>
      </c>
      <c r="R192" s="2">
        <v>11962</v>
      </c>
      <c r="S192" s="2">
        <v>12125</v>
      </c>
      <c r="T192" s="2">
        <v>12480</v>
      </c>
      <c r="U192" s="2">
        <v>12672</v>
      </c>
      <c r="V192" s="2">
        <v>12775</v>
      </c>
      <c r="W192" s="2">
        <v>11823</v>
      </c>
      <c r="X192" s="2">
        <v>10424</v>
      </c>
      <c r="Y192" s="2">
        <v>11089</v>
      </c>
      <c r="Z192" s="2">
        <v>12460</v>
      </c>
      <c r="AA192" s="2">
        <v>13349</v>
      </c>
      <c r="AB192" s="2">
        <v>13222</v>
      </c>
      <c r="AC192" s="2">
        <v>17777</v>
      </c>
      <c r="AD192" s="2">
        <v>18096</v>
      </c>
      <c r="AE192" s="2">
        <v>18117</v>
      </c>
      <c r="AF192" s="2">
        <v>17752</v>
      </c>
      <c r="AG192" s="2">
        <v>17738</v>
      </c>
      <c r="AH192" s="2">
        <v>17347</v>
      </c>
      <c r="AI192" s="2">
        <v>17794</v>
      </c>
      <c r="AJ192" s="2">
        <v>18119</v>
      </c>
      <c r="AK192" s="2">
        <v>18434</v>
      </c>
      <c r="AL192" s="2">
        <v>18469</v>
      </c>
      <c r="AM192" s="2">
        <v>18788</v>
      </c>
      <c r="AN192" s="2">
        <v>19283</v>
      </c>
      <c r="AO192" s="2">
        <v>19507</v>
      </c>
      <c r="AP192" s="2">
        <v>19990</v>
      </c>
      <c r="AQ192" s="2">
        <v>20300</v>
      </c>
      <c r="AR192" s="2">
        <v>20229</v>
      </c>
      <c r="AS192" s="2">
        <v>19991</v>
      </c>
      <c r="AT192" s="2">
        <v>20675</v>
      </c>
      <c r="AU192" s="2">
        <v>21150</v>
      </c>
      <c r="AV192" s="2">
        <v>20746</v>
      </c>
      <c r="AW192" s="2">
        <v>20233</v>
      </c>
      <c r="AX192" s="2">
        <v>19916</v>
      </c>
      <c r="AY192" s="2">
        <v>19689</v>
      </c>
      <c r="AZ192" s="2">
        <v>20168</v>
      </c>
      <c r="BA192" s="2">
        <v>20470</v>
      </c>
      <c r="BB192" s="2">
        <v>20824</v>
      </c>
      <c r="BC192" s="2">
        <v>20680</v>
      </c>
      <c r="BD192" s="2">
        <v>20211</v>
      </c>
      <c r="BE192" s="2">
        <v>19594</v>
      </c>
      <c r="BF192" s="2">
        <v>18969</v>
      </c>
      <c r="BG192" s="2">
        <v>18957</v>
      </c>
      <c r="BH192" s="2">
        <v>18869</v>
      </c>
      <c r="BI192" s="2">
        <v>18937</v>
      </c>
      <c r="BJ192" s="2">
        <v>19362</v>
      </c>
      <c r="BK192" s="2">
        <v>19679</v>
      </c>
      <c r="BL192" s="2">
        <v>19586</v>
      </c>
      <c r="BM192" s="2">
        <v>19497</v>
      </c>
      <c r="BN192" s="2">
        <v>19454</v>
      </c>
      <c r="BO192" s="2">
        <v>19581</v>
      </c>
      <c r="BP192" s="2">
        <v>19856</v>
      </c>
      <c r="BQ192" s="2">
        <v>20647</v>
      </c>
      <c r="BR192" s="2">
        <v>20735</v>
      </c>
      <c r="BS192" s="2">
        <v>21455</v>
      </c>
      <c r="BT192" s="2">
        <v>21694</v>
      </c>
      <c r="BU192" s="2">
        <v>21827</v>
      </c>
      <c r="BV192" s="2">
        <v>22144</v>
      </c>
      <c r="BW192" s="2">
        <v>21820</v>
      </c>
      <c r="BX192" s="2">
        <v>21101</v>
      </c>
      <c r="BY192" s="2">
        <v>20517</v>
      </c>
      <c r="BZ192" s="2">
        <v>20463</v>
      </c>
      <c r="CA192" s="2">
        <v>20918</v>
      </c>
      <c r="CB192" s="2">
        <v>20916</v>
      </c>
      <c r="CC192" s="2">
        <v>20952</v>
      </c>
      <c r="CD192" s="2">
        <v>21093</v>
      </c>
    </row>
    <row r="193" spans="1:82" x14ac:dyDescent="0.25">
      <c r="A193" s="2" t="str">
        <f>"72 jaar"</f>
        <v>72 jaar</v>
      </c>
      <c r="B193" s="2">
        <v>6875</v>
      </c>
      <c r="C193" s="2">
        <v>9509</v>
      </c>
      <c r="D193" s="2">
        <v>13107</v>
      </c>
      <c r="E193" s="2">
        <v>13332</v>
      </c>
      <c r="F193" s="2">
        <v>13127</v>
      </c>
      <c r="G193" s="2">
        <v>13100</v>
      </c>
      <c r="H193" s="2">
        <v>13289</v>
      </c>
      <c r="I193" s="2">
        <v>13324</v>
      </c>
      <c r="J193" s="2">
        <v>13087</v>
      </c>
      <c r="K193" s="2">
        <v>12906</v>
      </c>
      <c r="L193" s="2">
        <v>12848</v>
      </c>
      <c r="M193" s="2">
        <v>12963</v>
      </c>
      <c r="N193" s="2">
        <v>13494</v>
      </c>
      <c r="O193" s="2">
        <v>13420</v>
      </c>
      <c r="P193" s="2">
        <v>13063</v>
      </c>
      <c r="Q193" s="2">
        <v>12381</v>
      </c>
      <c r="R193" s="2">
        <v>12199</v>
      </c>
      <c r="S193" s="2">
        <v>11597</v>
      </c>
      <c r="T193" s="2">
        <v>11734</v>
      </c>
      <c r="U193" s="2">
        <v>12105</v>
      </c>
      <c r="V193" s="2">
        <v>12279</v>
      </c>
      <c r="W193" s="2">
        <v>12400</v>
      </c>
      <c r="X193" s="2">
        <v>11467</v>
      </c>
      <c r="Y193" s="2">
        <v>10159</v>
      </c>
      <c r="Z193" s="2">
        <v>10783</v>
      </c>
      <c r="AA193" s="2">
        <v>12101</v>
      </c>
      <c r="AB193" s="2">
        <v>12964</v>
      </c>
      <c r="AC193" s="2">
        <v>12834</v>
      </c>
      <c r="AD193" s="2">
        <v>17288</v>
      </c>
      <c r="AE193" s="2">
        <v>17612</v>
      </c>
      <c r="AF193" s="2">
        <v>17642</v>
      </c>
      <c r="AG193" s="2">
        <v>17298</v>
      </c>
      <c r="AH193" s="2">
        <v>17291</v>
      </c>
      <c r="AI193" s="2">
        <v>16918</v>
      </c>
      <c r="AJ193" s="2">
        <v>17367</v>
      </c>
      <c r="AK193" s="2">
        <v>17691</v>
      </c>
      <c r="AL193" s="2">
        <v>18008</v>
      </c>
      <c r="AM193" s="2">
        <v>18050</v>
      </c>
      <c r="AN193" s="2">
        <v>18371</v>
      </c>
      <c r="AO193" s="2">
        <v>18861</v>
      </c>
      <c r="AP193" s="2">
        <v>19098</v>
      </c>
      <c r="AQ193" s="2">
        <v>19577</v>
      </c>
      <c r="AR193" s="2">
        <v>19893</v>
      </c>
      <c r="AS193" s="2">
        <v>19832</v>
      </c>
      <c r="AT193" s="2">
        <v>19605</v>
      </c>
      <c r="AU193" s="2">
        <v>20286</v>
      </c>
      <c r="AV193" s="2">
        <v>20762</v>
      </c>
      <c r="AW193" s="2">
        <v>20375</v>
      </c>
      <c r="AX193" s="2">
        <v>19878</v>
      </c>
      <c r="AY193" s="2">
        <v>19572</v>
      </c>
      <c r="AZ193" s="2">
        <v>19352</v>
      </c>
      <c r="BA193" s="2">
        <v>19836</v>
      </c>
      <c r="BB193" s="2">
        <v>20137</v>
      </c>
      <c r="BC193" s="2">
        <v>20495</v>
      </c>
      <c r="BD193" s="2">
        <v>20361</v>
      </c>
      <c r="BE193" s="2">
        <v>19903</v>
      </c>
      <c r="BF193" s="2">
        <v>19304</v>
      </c>
      <c r="BG193" s="2">
        <v>18695</v>
      </c>
      <c r="BH193" s="2">
        <v>18690</v>
      </c>
      <c r="BI193" s="2">
        <v>18610</v>
      </c>
      <c r="BJ193" s="2">
        <v>18678</v>
      </c>
      <c r="BK193" s="2">
        <v>19104</v>
      </c>
      <c r="BL193" s="2">
        <v>19425</v>
      </c>
      <c r="BM193" s="2">
        <v>19338</v>
      </c>
      <c r="BN193" s="2">
        <v>19258</v>
      </c>
      <c r="BO193" s="2">
        <v>19217</v>
      </c>
      <c r="BP193" s="2">
        <v>19346</v>
      </c>
      <c r="BQ193" s="2">
        <v>19625</v>
      </c>
      <c r="BR193" s="2">
        <v>20409</v>
      </c>
      <c r="BS193" s="2">
        <v>20505</v>
      </c>
      <c r="BT193" s="2">
        <v>21221</v>
      </c>
      <c r="BU193" s="2">
        <v>21464</v>
      </c>
      <c r="BV193" s="2">
        <v>21597</v>
      </c>
      <c r="BW193" s="2">
        <v>21916</v>
      </c>
      <c r="BX193" s="2">
        <v>21602</v>
      </c>
      <c r="BY193" s="2">
        <v>20892</v>
      </c>
      <c r="BZ193" s="2">
        <v>20318</v>
      </c>
      <c r="CA193" s="2">
        <v>20268</v>
      </c>
      <c r="CB193" s="2">
        <v>20722</v>
      </c>
      <c r="CC193" s="2">
        <v>20725</v>
      </c>
      <c r="CD193" s="2">
        <v>20765</v>
      </c>
    </row>
    <row r="194" spans="1:82" x14ac:dyDescent="0.25">
      <c r="A194" s="2" t="str">
        <f>"73 jaar"</f>
        <v>73 jaar</v>
      </c>
      <c r="B194" s="2">
        <v>6193</v>
      </c>
      <c r="C194" s="2">
        <v>6530</v>
      </c>
      <c r="D194" s="2">
        <v>9060</v>
      </c>
      <c r="E194" s="2">
        <v>12411</v>
      </c>
      <c r="F194" s="2">
        <v>12677</v>
      </c>
      <c r="G194" s="2">
        <v>12444</v>
      </c>
      <c r="H194" s="2">
        <v>12449</v>
      </c>
      <c r="I194" s="2">
        <v>12629</v>
      </c>
      <c r="J194" s="2">
        <v>12683</v>
      </c>
      <c r="K194" s="2">
        <v>12500</v>
      </c>
      <c r="L194" s="2">
        <v>12363</v>
      </c>
      <c r="M194" s="2">
        <v>12328</v>
      </c>
      <c r="N194" s="2">
        <v>12428</v>
      </c>
      <c r="O194" s="2">
        <v>12967</v>
      </c>
      <c r="P194" s="2">
        <v>12890</v>
      </c>
      <c r="Q194" s="2">
        <v>12554</v>
      </c>
      <c r="R194" s="2">
        <v>11947</v>
      </c>
      <c r="S194" s="2">
        <v>11804</v>
      </c>
      <c r="T194" s="2">
        <v>11223</v>
      </c>
      <c r="U194" s="2">
        <v>11371</v>
      </c>
      <c r="V194" s="2">
        <v>11723</v>
      </c>
      <c r="W194" s="2">
        <v>11902</v>
      </c>
      <c r="X194" s="2">
        <v>12000</v>
      </c>
      <c r="Y194" s="2">
        <v>11107</v>
      </c>
      <c r="Z194" s="2">
        <v>9843</v>
      </c>
      <c r="AA194" s="2">
        <v>10466</v>
      </c>
      <c r="AB194" s="2">
        <v>11708</v>
      </c>
      <c r="AC194" s="2">
        <v>12572</v>
      </c>
      <c r="AD194" s="2">
        <v>12462</v>
      </c>
      <c r="AE194" s="2">
        <v>16786</v>
      </c>
      <c r="AF194" s="2">
        <v>17113</v>
      </c>
      <c r="AG194" s="2">
        <v>17150</v>
      </c>
      <c r="AH194" s="2">
        <v>16823</v>
      </c>
      <c r="AI194" s="2">
        <v>16827</v>
      </c>
      <c r="AJ194" s="2">
        <v>16474</v>
      </c>
      <c r="AK194" s="2">
        <v>16921</v>
      </c>
      <c r="AL194" s="2">
        <v>17247</v>
      </c>
      <c r="AM194" s="2">
        <v>17561</v>
      </c>
      <c r="AN194" s="2">
        <v>17613</v>
      </c>
      <c r="AO194" s="2">
        <v>17939</v>
      </c>
      <c r="AP194" s="2">
        <v>18428</v>
      </c>
      <c r="AQ194" s="2">
        <v>18670</v>
      </c>
      <c r="AR194" s="2">
        <v>19145</v>
      </c>
      <c r="AS194" s="2">
        <v>19464</v>
      </c>
      <c r="AT194" s="2">
        <v>19417</v>
      </c>
      <c r="AU194" s="2">
        <v>19205</v>
      </c>
      <c r="AV194" s="2">
        <v>19880</v>
      </c>
      <c r="AW194" s="2">
        <v>20361</v>
      </c>
      <c r="AX194" s="2">
        <v>19985</v>
      </c>
      <c r="AY194" s="2">
        <v>19506</v>
      </c>
      <c r="AZ194" s="2">
        <v>19215</v>
      </c>
      <c r="BA194" s="2">
        <v>19007</v>
      </c>
      <c r="BB194" s="2">
        <v>19489</v>
      </c>
      <c r="BC194" s="2">
        <v>19790</v>
      </c>
      <c r="BD194" s="2">
        <v>20150</v>
      </c>
      <c r="BE194" s="2">
        <v>20026</v>
      </c>
      <c r="BF194" s="2">
        <v>19584</v>
      </c>
      <c r="BG194" s="2">
        <v>18999</v>
      </c>
      <c r="BH194" s="2">
        <v>18409</v>
      </c>
      <c r="BI194" s="2">
        <v>18406</v>
      </c>
      <c r="BJ194" s="2">
        <v>18336</v>
      </c>
      <c r="BK194" s="2">
        <v>18407</v>
      </c>
      <c r="BL194" s="2">
        <v>18829</v>
      </c>
      <c r="BM194" s="2">
        <v>19151</v>
      </c>
      <c r="BN194" s="2">
        <v>19074</v>
      </c>
      <c r="BO194" s="2">
        <v>19003</v>
      </c>
      <c r="BP194" s="2">
        <v>18966</v>
      </c>
      <c r="BQ194" s="2">
        <v>19102</v>
      </c>
      <c r="BR194" s="2">
        <v>19376</v>
      </c>
      <c r="BS194" s="2">
        <v>20160</v>
      </c>
      <c r="BT194" s="2">
        <v>20259</v>
      </c>
      <c r="BU194" s="2">
        <v>20971</v>
      </c>
      <c r="BV194" s="2">
        <v>21218</v>
      </c>
      <c r="BW194" s="2">
        <v>21355</v>
      </c>
      <c r="BX194" s="2">
        <v>21672</v>
      </c>
      <c r="BY194" s="2">
        <v>21370</v>
      </c>
      <c r="BZ194" s="2">
        <v>20671</v>
      </c>
      <c r="CA194" s="2">
        <v>20107</v>
      </c>
      <c r="CB194" s="2">
        <v>20062</v>
      </c>
      <c r="CC194" s="2">
        <v>20519</v>
      </c>
      <c r="CD194" s="2">
        <v>20522</v>
      </c>
    </row>
    <row r="195" spans="1:82" x14ac:dyDescent="0.25">
      <c r="A195" s="2" t="str">
        <f>"74 jaar"</f>
        <v>74 jaar</v>
      </c>
      <c r="B195" s="2">
        <v>6713</v>
      </c>
      <c r="C195" s="2">
        <v>5839</v>
      </c>
      <c r="D195" s="2">
        <v>6144</v>
      </c>
      <c r="E195" s="2">
        <v>8540</v>
      </c>
      <c r="F195" s="2">
        <v>11772</v>
      </c>
      <c r="G195" s="2">
        <v>11953</v>
      </c>
      <c r="H195" s="2">
        <v>11775</v>
      </c>
      <c r="I195" s="2">
        <v>11825</v>
      </c>
      <c r="J195" s="2">
        <v>12003</v>
      </c>
      <c r="K195" s="2">
        <v>12058</v>
      </c>
      <c r="L195" s="2">
        <v>11907</v>
      </c>
      <c r="M195" s="2">
        <v>11831</v>
      </c>
      <c r="N195" s="2">
        <v>11773</v>
      </c>
      <c r="O195" s="2">
        <v>11850</v>
      </c>
      <c r="P195" s="2">
        <v>12364</v>
      </c>
      <c r="Q195" s="2">
        <v>12338</v>
      </c>
      <c r="R195" s="2">
        <v>12078</v>
      </c>
      <c r="S195" s="2">
        <v>11475</v>
      </c>
      <c r="T195" s="2">
        <v>11313</v>
      </c>
      <c r="U195" s="2">
        <v>10825</v>
      </c>
      <c r="V195" s="2">
        <v>11016</v>
      </c>
      <c r="W195" s="2">
        <v>11287</v>
      </c>
      <c r="X195" s="2">
        <v>11446</v>
      </c>
      <c r="Y195" s="2">
        <v>11561</v>
      </c>
      <c r="Z195" s="2">
        <v>10750</v>
      </c>
      <c r="AA195" s="2">
        <v>9501</v>
      </c>
      <c r="AB195" s="2">
        <v>10106</v>
      </c>
      <c r="AC195" s="2">
        <v>11292</v>
      </c>
      <c r="AD195" s="2">
        <v>12174</v>
      </c>
      <c r="AE195" s="2">
        <v>12071</v>
      </c>
      <c r="AF195" s="2">
        <v>16272</v>
      </c>
      <c r="AG195" s="2">
        <v>16603</v>
      </c>
      <c r="AH195" s="2">
        <v>16649</v>
      </c>
      <c r="AI195" s="2">
        <v>16340</v>
      </c>
      <c r="AJ195" s="2">
        <v>16355</v>
      </c>
      <c r="AK195" s="2">
        <v>16021</v>
      </c>
      <c r="AL195" s="2">
        <v>16466</v>
      </c>
      <c r="AM195" s="2">
        <v>16794</v>
      </c>
      <c r="AN195" s="2">
        <v>17113</v>
      </c>
      <c r="AO195" s="2">
        <v>17178</v>
      </c>
      <c r="AP195" s="2">
        <v>17501</v>
      </c>
      <c r="AQ195" s="2">
        <v>17986</v>
      </c>
      <c r="AR195" s="2">
        <v>18241</v>
      </c>
      <c r="AS195" s="2">
        <v>18715</v>
      </c>
      <c r="AT195" s="2">
        <v>19031</v>
      </c>
      <c r="AU195" s="2">
        <v>18997</v>
      </c>
      <c r="AV195" s="2">
        <v>18795</v>
      </c>
      <c r="AW195" s="2">
        <v>19471</v>
      </c>
      <c r="AX195" s="2">
        <v>19947</v>
      </c>
      <c r="AY195" s="2">
        <v>19590</v>
      </c>
      <c r="AZ195" s="2">
        <v>19126</v>
      </c>
      <c r="BA195" s="2">
        <v>18849</v>
      </c>
      <c r="BB195" s="2">
        <v>18649</v>
      </c>
      <c r="BC195" s="2">
        <v>19128</v>
      </c>
      <c r="BD195" s="2">
        <v>19436</v>
      </c>
      <c r="BE195" s="2">
        <v>19801</v>
      </c>
      <c r="BF195" s="2">
        <v>19685</v>
      </c>
      <c r="BG195" s="2">
        <v>19252</v>
      </c>
      <c r="BH195" s="2">
        <v>18686</v>
      </c>
      <c r="BI195" s="2">
        <v>18115</v>
      </c>
      <c r="BJ195" s="2">
        <v>18116</v>
      </c>
      <c r="BK195" s="2">
        <v>18059</v>
      </c>
      <c r="BL195" s="2">
        <v>18134</v>
      </c>
      <c r="BM195" s="2">
        <v>18557</v>
      </c>
      <c r="BN195" s="2">
        <v>18876</v>
      </c>
      <c r="BO195" s="2">
        <v>18811</v>
      </c>
      <c r="BP195" s="2">
        <v>18747</v>
      </c>
      <c r="BQ195" s="2">
        <v>18711</v>
      </c>
      <c r="BR195" s="2">
        <v>18853</v>
      </c>
      <c r="BS195" s="2">
        <v>19128</v>
      </c>
      <c r="BT195" s="2">
        <v>19910</v>
      </c>
      <c r="BU195" s="2">
        <v>20013</v>
      </c>
      <c r="BV195" s="2">
        <v>20725</v>
      </c>
      <c r="BW195" s="2">
        <v>20973</v>
      </c>
      <c r="BX195" s="2">
        <v>21112</v>
      </c>
      <c r="BY195" s="2">
        <v>21434</v>
      </c>
      <c r="BZ195" s="2">
        <v>21140</v>
      </c>
      <c r="CA195" s="2">
        <v>20452</v>
      </c>
      <c r="CB195" s="2">
        <v>19901</v>
      </c>
      <c r="CC195" s="2">
        <v>19859</v>
      </c>
      <c r="CD195" s="2">
        <v>20316</v>
      </c>
    </row>
    <row r="196" spans="1:82" x14ac:dyDescent="0.25">
      <c r="A196" s="2" t="str">
        <f>"75 jaar"</f>
        <v>75 jaar</v>
      </c>
      <c r="B196" s="2">
        <v>7539</v>
      </c>
      <c r="C196" s="2">
        <v>6317</v>
      </c>
      <c r="D196" s="2">
        <v>5491</v>
      </c>
      <c r="E196" s="2">
        <v>5743</v>
      </c>
      <c r="F196" s="2">
        <v>8011</v>
      </c>
      <c r="G196" s="2">
        <v>11068</v>
      </c>
      <c r="H196" s="2">
        <v>11249</v>
      </c>
      <c r="I196" s="2">
        <v>11097</v>
      </c>
      <c r="J196" s="2">
        <v>11170</v>
      </c>
      <c r="K196" s="2">
        <v>11329</v>
      </c>
      <c r="L196" s="2">
        <v>11397</v>
      </c>
      <c r="M196" s="2">
        <v>11348</v>
      </c>
      <c r="N196" s="2">
        <v>11232</v>
      </c>
      <c r="O196" s="2">
        <v>11188</v>
      </c>
      <c r="P196" s="2">
        <v>11280</v>
      </c>
      <c r="Q196" s="2">
        <v>11768</v>
      </c>
      <c r="R196" s="2">
        <v>11825</v>
      </c>
      <c r="S196" s="2">
        <v>11539</v>
      </c>
      <c r="T196" s="2">
        <v>10965</v>
      </c>
      <c r="U196" s="2">
        <v>10890</v>
      </c>
      <c r="V196" s="2">
        <v>10400</v>
      </c>
      <c r="W196" s="2">
        <v>10596</v>
      </c>
      <c r="X196" s="2">
        <v>10845</v>
      </c>
      <c r="Y196" s="2">
        <v>10989</v>
      </c>
      <c r="Z196" s="2">
        <v>11157</v>
      </c>
      <c r="AA196" s="2">
        <v>10356</v>
      </c>
      <c r="AB196" s="2">
        <v>9170</v>
      </c>
      <c r="AC196" s="2">
        <v>9737</v>
      </c>
      <c r="AD196" s="2">
        <v>10895</v>
      </c>
      <c r="AE196" s="2">
        <v>11756</v>
      </c>
      <c r="AF196" s="2">
        <v>11663</v>
      </c>
      <c r="AG196" s="2">
        <v>15736</v>
      </c>
      <c r="AH196" s="2">
        <v>16063</v>
      </c>
      <c r="AI196" s="2">
        <v>16120</v>
      </c>
      <c r="AJ196" s="2">
        <v>15833</v>
      </c>
      <c r="AK196" s="2">
        <v>15857</v>
      </c>
      <c r="AL196" s="2">
        <v>15547</v>
      </c>
      <c r="AM196" s="2">
        <v>15991</v>
      </c>
      <c r="AN196" s="2">
        <v>16316</v>
      </c>
      <c r="AO196" s="2">
        <v>16636</v>
      </c>
      <c r="AP196" s="2">
        <v>16714</v>
      </c>
      <c r="AQ196" s="2">
        <v>17034</v>
      </c>
      <c r="AR196" s="2">
        <v>17520</v>
      </c>
      <c r="AS196" s="2">
        <v>17779</v>
      </c>
      <c r="AT196" s="2">
        <v>18247</v>
      </c>
      <c r="AU196" s="2">
        <v>18568</v>
      </c>
      <c r="AV196" s="2">
        <v>18552</v>
      </c>
      <c r="AW196" s="2">
        <v>18360</v>
      </c>
      <c r="AX196" s="2">
        <v>19034</v>
      </c>
      <c r="AY196" s="2">
        <v>19502</v>
      </c>
      <c r="AZ196" s="2">
        <v>19166</v>
      </c>
      <c r="BA196" s="2">
        <v>18730</v>
      </c>
      <c r="BB196" s="2">
        <v>18464</v>
      </c>
      <c r="BC196" s="2">
        <v>18274</v>
      </c>
      <c r="BD196" s="2">
        <v>18757</v>
      </c>
      <c r="BE196" s="2">
        <v>19064</v>
      </c>
      <c r="BF196" s="2">
        <v>19428</v>
      </c>
      <c r="BG196" s="2">
        <v>19324</v>
      </c>
      <c r="BH196" s="2">
        <v>18907</v>
      </c>
      <c r="BI196" s="2">
        <v>18360</v>
      </c>
      <c r="BJ196" s="2">
        <v>17805</v>
      </c>
      <c r="BK196" s="2">
        <v>17810</v>
      </c>
      <c r="BL196" s="2">
        <v>17759</v>
      </c>
      <c r="BM196" s="2">
        <v>17843</v>
      </c>
      <c r="BN196" s="2">
        <v>18263</v>
      </c>
      <c r="BO196" s="2">
        <v>18584</v>
      </c>
      <c r="BP196" s="2">
        <v>18524</v>
      </c>
      <c r="BQ196" s="2">
        <v>18469</v>
      </c>
      <c r="BR196" s="2">
        <v>18438</v>
      </c>
      <c r="BS196" s="2">
        <v>18584</v>
      </c>
      <c r="BT196" s="2">
        <v>18865</v>
      </c>
      <c r="BU196" s="2">
        <v>19641</v>
      </c>
      <c r="BV196" s="2">
        <v>19747</v>
      </c>
      <c r="BW196" s="2">
        <v>20455</v>
      </c>
      <c r="BX196" s="2">
        <v>20706</v>
      </c>
      <c r="BY196" s="2">
        <v>20849</v>
      </c>
      <c r="BZ196" s="2">
        <v>21170</v>
      </c>
      <c r="CA196" s="2">
        <v>20887</v>
      </c>
      <c r="CB196" s="2">
        <v>20213</v>
      </c>
      <c r="CC196" s="2">
        <v>19673</v>
      </c>
      <c r="CD196" s="2">
        <v>19637</v>
      </c>
    </row>
    <row r="197" spans="1:82" x14ac:dyDescent="0.25">
      <c r="A197" s="2" t="str">
        <f>"76 jaar"</f>
        <v>76 jaar</v>
      </c>
      <c r="B197" s="2">
        <v>8309</v>
      </c>
      <c r="C197" s="2">
        <v>7030</v>
      </c>
      <c r="D197" s="2">
        <v>5923</v>
      </c>
      <c r="E197" s="2">
        <v>5108</v>
      </c>
      <c r="F197" s="2">
        <v>5356</v>
      </c>
      <c r="G197" s="2">
        <v>7470</v>
      </c>
      <c r="H197" s="2">
        <v>10396</v>
      </c>
      <c r="I197" s="2">
        <v>10598</v>
      </c>
      <c r="J197" s="2">
        <v>10394</v>
      </c>
      <c r="K197" s="2">
        <v>10514</v>
      </c>
      <c r="L197" s="2">
        <v>10652</v>
      </c>
      <c r="M197" s="2">
        <v>10766</v>
      </c>
      <c r="N197" s="2">
        <v>10659</v>
      </c>
      <c r="O197" s="2">
        <v>10605</v>
      </c>
      <c r="P197" s="2">
        <v>10573</v>
      </c>
      <c r="Q197" s="2">
        <v>10687</v>
      </c>
      <c r="R197" s="2">
        <v>11203</v>
      </c>
      <c r="S197" s="2">
        <v>11272</v>
      </c>
      <c r="T197" s="2">
        <v>11005</v>
      </c>
      <c r="U197" s="2">
        <v>10451</v>
      </c>
      <c r="V197" s="2">
        <v>10397</v>
      </c>
      <c r="W197" s="2">
        <v>9951</v>
      </c>
      <c r="X197" s="2">
        <v>10140</v>
      </c>
      <c r="Y197" s="2">
        <v>10360</v>
      </c>
      <c r="Z197" s="2">
        <v>10596</v>
      </c>
      <c r="AA197" s="2">
        <v>10717</v>
      </c>
      <c r="AB197" s="2">
        <v>9940</v>
      </c>
      <c r="AC197" s="2">
        <v>8801</v>
      </c>
      <c r="AD197" s="2">
        <v>9365</v>
      </c>
      <c r="AE197" s="2">
        <v>10487</v>
      </c>
      <c r="AF197" s="2">
        <v>11331</v>
      </c>
      <c r="AG197" s="2">
        <v>11248</v>
      </c>
      <c r="AH197" s="2">
        <v>15187</v>
      </c>
      <c r="AI197" s="2">
        <v>15516</v>
      </c>
      <c r="AJ197" s="2">
        <v>15583</v>
      </c>
      <c r="AK197" s="2">
        <v>15316</v>
      </c>
      <c r="AL197" s="2">
        <v>15351</v>
      </c>
      <c r="AM197" s="2">
        <v>15063</v>
      </c>
      <c r="AN197" s="2">
        <v>15506</v>
      </c>
      <c r="AO197" s="2">
        <v>15831</v>
      </c>
      <c r="AP197" s="2">
        <v>16155</v>
      </c>
      <c r="AQ197" s="2">
        <v>16239</v>
      </c>
      <c r="AR197" s="2">
        <v>16559</v>
      </c>
      <c r="AS197" s="2">
        <v>17047</v>
      </c>
      <c r="AT197" s="2">
        <v>17303</v>
      </c>
      <c r="AU197" s="2">
        <v>17774</v>
      </c>
      <c r="AV197" s="2">
        <v>18097</v>
      </c>
      <c r="AW197" s="2">
        <v>18095</v>
      </c>
      <c r="AX197" s="2">
        <v>17914</v>
      </c>
      <c r="AY197" s="2">
        <v>18583</v>
      </c>
      <c r="AZ197" s="2">
        <v>19045</v>
      </c>
      <c r="BA197" s="2">
        <v>18729</v>
      </c>
      <c r="BB197" s="2">
        <v>18312</v>
      </c>
      <c r="BC197" s="2">
        <v>18064</v>
      </c>
      <c r="BD197" s="2">
        <v>17888</v>
      </c>
      <c r="BE197" s="2">
        <v>18368</v>
      </c>
      <c r="BF197" s="2">
        <v>18676</v>
      </c>
      <c r="BG197" s="2">
        <v>19042</v>
      </c>
      <c r="BH197" s="2">
        <v>18951</v>
      </c>
      <c r="BI197" s="2">
        <v>18550</v>
      </c>
      <c r="BJ197" s="2">
        <v>18018</v>
      </c>
      <c r="BK197" s="2">
        <v>17482</v>
      </c>
      <c r="BL197" s="2">
        <v>17495</v>
      </c>
      <c r="BM197" s="2">
        <v>17453</v>
      </c>
      <c r="BN197" s="2">
        <v>17542</v>
      </c>
      <c r="BO197" s="2">
        <v>17962</v>
      </c>
      <c r="BP197" s="2">
        <v>18285</v>
      </c>
      <c r="BQ197" s="2">
        <v>18230</v>
      </c>
      <c r="BR197" s="2">
        <v>18185</v>
      </c>
      <c r="BS197" s="2">
        <v>18160</v>
      </c>
      <c r="BT197" s="2">
        <v>18308</v>
      </c>
      <c r="BU197" s="2">
        <v>18592</v>
      </c>
      <c r="BV197" s="2">
        <v>19363</v>
      </c>
      <c r="BW197" s="2">
        <v>19477</v>
      </c>
      <c r="BX197" s="2">
        <v>20181</v>
      </c>
      <c r="BY197" s="2">
        <v>20434</v>
      </c>
      <c r="BZ197" s="2">
        <v>20581</v>
      </c>
      <c r="CA197" s="2">
        <v>20904</v>
      </c>
      <c r="CB197" s="2">
        <v>20629</v>
      </c>
      <c r="CC197" s="2">
        <v>19970</v>
      </c>
      <c r="CD197" s="2">
        <v>19439</v>
      </c>
    </row>
    <row r="198" spans="1:82" x14ac:dyDescent="0.25">
      <c r="A198" s="2" t="str">
        <f>"77 jaar"</f>
        <v>77 jaar</v>
      </c>
      <c r="B198" s="2">
        <v>7759</v>
      </c>
      <c r="C198" s="2">
        <v>7723</v>
      </c>
      <c r="D198" s="2">
        <v>6526</v>
      </c>
      <c r="E198" s="2">
        <v>5491</v>
      </c>
      <c r="F198" s="2">
        <v>4744</v>
      </c>
      <c r="G198" s="2">
        <v>4937</v>
      </c>
      <c r="H198" s="2">
        <v>6946</v>
      </c>
      <c r="I198" s="2">
        <v>9675</v>
      </c>
      <c r="J198" s="2">
        <v>9861</v>
      </c>
      <c r="K198" s="2">
        <v>9740</v>
      </c>
      <c r="L198" s="2">
        <v>9798</v>
      </c>
      <c r="M198" s="2">
        <v>10020</v>
      </c>
      <c r="N198" s="2">
        <v>10053</v>
      </c>
      <c r="O198" s="2">
        <v>10006</v>
      </c>
      <c r="P198" s="2">
        <v>9955</v>
      </c>
      <c r="Q198" s="2">
        <v>9964</v>
      </c>
      <c r="R198" s="2">
        <v>10113</v>
      </c>
      <c r="S198" s="2">
        <v>10627</v>
      </c>
      <c r="T198" s="2">
        <v>10690</v>
      </c>
      <c r="U198" s="2">
        <v>10426</v>
      </c>
      <c r="V198" s="2">
        <v>9928</v>
      </c>
      <c r="W198" s="2">
        <v>9928</v>
      </c>
      <c r="X198" s="2">
        <v>9520</v>
      </c>
      <c r="Y198" s="2">
        <v>9639</v>
      </c>
      <c r="Z198" s="2">
        <v>9929</v>
      </c>
      <c r="AA198" s="2">
        <v>10101</v>
      </c>
      <c r="AB198" s="2">
        <v>10249</v>
      </c>
      <c r="AC198" s="2">
        <v>9483</v>
      </c>
      <c r="AD198" s="2">
        <v>8421</v>
      </c>
      <c r="AE198" s="2">
        <v>8966</v>
      </c>
      <c r="AF198" s="2">
        <v>10056</v>
      </c>
      <c r="AG198" s="2">
        <v>10875</v>
      </c>
      <c r="AH198" s="2">
        <v>10807</v>
      </c>
      <c r="AI198" s="2">
        <v>14608</v>
      </c>
      <c r="AJ198" s="2">
        <v>14934</v>
      </c>
      <c r="AK198" s="2">
        <v>15015</v>
      </c>
      <c r="AL198" s="2">
        <v>14763</v>
      </c>
      <c r="AM198" s="2">
        <v>14820</v>
      </c>
      <c r="AN198" s="2">
        <v>14549</v>
      </c>
      <c r="AO198" s="2">
        <v>14988</v>
      </c>
      <c r="AP198" s="2">
        <v>15316</v>
      </c>
      <c r="AQ198" s="2">
        <v>15636</v>
      </c>
      <c r="AR198" s="2">
        <v>15732</v>
      </c>
      <c r="AS198" s="2">
        <v>16051</v>
      </c>
      <c r="AT198" s="2">
        <v>16541</v>
      </c>
      <c r="AU198" s="2">
        <v>16798</v>
      </c>
      <c r="AV198" s="2">
        <v>17268</v>
      </c>
      <c r="AW198" s="2">
        <v>17592</v>
      </c>
      <c r="AX198" s="2">
        <v>17602</v>
      </c>
      <c r="AY198" s="2">
        <v>17435</v>
      </c>
      <c r="AZ198" s="2">
        <v>18097</v>
      </c>
      <c r="BA198" s="2">
        <v>18559</v>
      </c>
      <c r="BB198" s="2">
        <v>18263</v>
      </c>
      <c r="BC198" s="2">
        <v>17862</v>
      </c>
      <c r="BD198" s="2">
        <v>17632</v>
      </c>
      <c r="BE198" s="2">
        <v>17469</v>
      </c>
      <c r="BF198" s="2">
        <v>17948</v>
      </c>
      <c r="BG198" s="2">
        <v>18260</v>
      </c>
      <c r="BH198" s="2">
        <v>18628</v>
      </c>
      <c r="BI198" s="2">
        <v>18551</v>
      </c>
      <c r="BJ198" s="2">
        <v>18167</v>
      </c>
      <c r="BK198" s="2">
        <v>17649</v>
      </c>
      <c r="BL198" s="2">
        <v>17131</v>
      </c>
      <c r="BM198" s="2">
        <v>17154</v>
      </c>
      <c r="BN198" s="2">
        <v>17117</v>
      </c>
      <c r="BO198" s="2">
        <v>17210</v>
      </c>
      <c r="BP198" s="2">
        <v>17629</v>
      </c>
      <c r="BQ198" s="2">
        <v>17956</v>
      </c>
      <c r="BR198" s="2">
        <v>17911</v>
      </c>
      <c r="BS198" s="2">
        <v>17875</v>
      </c>
      <c r="BT198" s="2">
        <v>17852</v>
      </c>
      <c r="BU198" s="2">
        <v>18001</v>
      </c>
      <c r="BV198" s="2">
        <v>18288</v>
      </c>
      <c r="BW198" s="2">
        <v>19059</v>
      </c>
      <c r="BX198" s="2">
        <v>19171</v>
      </c>
      <c r="BY198" s="2">
        <v>19872</v>
      </c>
      <c r="BZ198" s="2">
        <v>20130</v>
      </c>
      <c r="CA198" s="2">
        <v>20284</v>
      </c>
      <c r="CB198" s="2">
        <v>20610</v>
      </c>
      <c r="CC198" s="2">
        <v>20344</v>
      </c>
      <c r="CD198" s="2">
        <v>19700</v>
      </c>
    </row>
    <row r="199" spans="1:82" x14ac:dyDescent="0.25">
      <c r="A199" s="2" t="str">
        <f>"78 jaar"</f>
        <v>78 jaar</v>
      </c>
      <c r="B199" s="2">
        <v>6859</v>
      </c>
      <c r="C199" s="2">
        <v>7133</v>
      </c>
      <c r="D199" s="2">
        <v>7096</v>
      </c>
      <c r="E199" s="2">
        <v>5956</v>
      </c>
      <c r="F199" s="2">
        <v>5061</v>
      </c>
      <c r="G199" s="2">
        <v>4394</v>
      </c>
      <c r="H199" s="2">
        <v>4524</v>
      </c>
      <c r="I199" s="2">
        <v>6427</v>
      </c>
      <c r="J199" s="2">
        <v>8906</v>
      </c>
      <c r="K199" s="2">
        <v>9100</v>
      </c>
      <c r="L199" s="2">
        <v>9054</v>
      </c>
      <c r="M199" s="2">
        <v>9154</v>
      </c>
      <c r="N199" s="2">
        <v>9330</v>
      </c>
      <c r="O199" s="2">
        <v>9407</v>
      </c>
      <c r="P199" s="2">
        <v>9382</v>
      </c>
      <c r="Q199" s="2">
        <v>9338</v>
      </c>
      <c r="R199" s="2">
        <v>9356</v>
      </c>
      <c r="S199" s="2">
        <v>9514</v>
      </c>
      <c r="T199" s="2">
        <v>10042</v>
      </c>
      <c r="U199" s="2">
        <v>10107</v>
      </c>
      <c r="V199" s="2">
        <v>9843</v>
      </c>
      <c r="W199" s="2">
        <v>9436</v>
      </c>
      <c r="X199" s="2">
        <v>9398</v>
      </c>
      <c r="Y199" s="2">
        <v>9009</v>
      </c>
      <c r="Z199" s="2">
        <v>9166</v>
      </c>
      <c r="AA199" s="2">
        <v>9435</v>
      </c>
      <c r="AB199" s="2">
        <v>9620</v>
      </c>
      <c r="AC199" s="2">
        <v>9759</v>
      </c>
      <c r="AD199" s="2">
        <v>9033</v>
      </c>
      <c r="AE199" s="2">
        <v>8029</v>
      </c>
      <c r="AF199" s="2">
        <v>8563</v>
      </c>
      <c r="AG199" s="2">
        <v>9611</v>
      </c>
      <c r="AH199" s="2">
        <v>10406</v>
      </c>
      <c r="AI199" s="2">
        <v>10351</v>
      </c>
      <c r="AJ199" s="2">
        <v>14001</v>
      </c>
      <c r="AK199" s="2">
        <v>14331</v>
      </c>
      <c r="AL199" s="2">
        <v>14423</v>
      </c>
      <c r="AM199" s="2">
        <v>14192</v>
      </c>
      <c r="AN199" s="2">
        <v>14261</v>
      </c>
      <c r="AO199" s="2">
        <v>14009</v>
      </c>
      <c r="AP199" s="2">
        <v>14449</v>
      </c>
      <c r="AQ199" s="2">
        <v>14778</v>
      </c>
      <c r="AR199" s="2">
        <v>15093</v>
      </c>
      <c r="AS199" s="2">
        <v>15200</v>
      </c>
      <c r="AT199" s="2">
        <v>15521</v>
      </c>
      <c r="AU199" s="2">
        <v>16005</v>
      </c>
      <c r="AV199" s="2">
        <v>16270</v>
      </c>
      <c r="AW199" s="2">
        <v>16732</v>
      </c>
      <c r="AX199" s="2">
        <v>17057</v>
      </c>
      <c r="AY199" s="2">
        <v>17078</v>
      </c>
      <c r="AZ199" s="2">
        <v>16928</v>
      </c>
      <c r="BA199" s="2">
        <v>17582</v>
      </c>
      <c r="BB199" s="2">
        <v>18042</v>
      </c>
      <c r="BC199" s="2">
        <v>17762</v>
      </c>
      <c r="BD199" s="2">
        <v>17385</v>
      </c>
      <c r="BE199" s="2">
        <v>17175</v>
      </c>
      <c r="BF199" s="2">
        <v>17022</v>
      </c>
      <c r="BG199" s="2">
        <v>17503</v>
      </c>
      <c r="BH199" s="2">
        <v>17811</v>
      </c>
      <c r="BI199" s="2">
        <v>18184</v>
      </c>
      <c r="BJ199" s="2">
        <v>18113</v>
      </c>
      <c r="BK199" s="2">
        <v>17753</v>
      </c>
      <c r="BL199" s="2">
        <v>17252</v>
      </c>
      <c r="BM199" s="2">
        <v>16758</v>
      </c>
      <c r="BN199" s="2">
        <v>16788</v>
      </c>
      <c r="BO199" s="2">
        <v>16759</v>
      </c>
      <c r="BP199" s="2">
        <v>16857</v>
      </c>
      <c r="BQ199" s="2">
        <v>17273</v>
      </c>
      <c r="BR199" s="2">
        <v>17603</v>
      </c>
      <c r="BS199" s="2">
        <v>17566</v>
      </c>
      <c r="BT199" s="2">
        <v>17536</v>
      </c>
      <c r="BU199" s="2">
        <v>17523</v>
      </c>
      <c r="BV199" s="2">
        <v>17677</v>
      </c>
      <c r="BW199" s="2">
        <v>17969</v>
      </c>
      <c r="BX199" s="2">
        <v>18731</v>
      </c>
      <c r="BY199" s="2">
        <v>18848</v>
      </c>
      <c r="BZ199" s="2">
        <v>19544</v>
      </c>
      <c r="CA199" s="2">
        <v>19805</v>
      </c>
      <c r="CB199" s="2">
        <v>19965</v>
      </c>
      <c r="CC199" s="2">
        <v>20289</v>
      </c>
      <c r="CD199" s="2">
        <v>20036</v>
      </c>
    </row>
    <row r="200" spans="1:82" x14ac:dyDescent="0.25">
      <c r="A200" s="2" t="str">
        <f>"79 jaar"</f>
        <v>79 jaar</v>
      </c>
      <c r="B200" s="2">
        <v>5756</v>
      </c>
      <c r="C200" s="2">
        <v>6234</v>
      </c>
      <c r="D200" s="2">
        <v>6473</v>
      </c>
      <c r="E200" s="2">
        <v>6471</v>
      </c>
      <c r="F200" s="2">
        <v>5440</v>
      </c>
      <c r="G200" s="2">
        <v>4638</v>
      </c>
      <c r="H200" s="2">
        <v>4036</v>
      </c>
      <c r="I200" s="2">
        <v>4173</v>
      </c>
      <c r="J200" s="2">
        <v>5916</v>
      </c>
      <c r="K200" s="2">
        <v>8214</v>
      </c>
      <c r="L200" s="2">
        <v>8335</v>
      </c>
      <c r="M200" s="2">
        <v>8334</v>
      </c>
      <c r="N200" s="2">
        <v>8435</v>
      </c>
      <c r="O200" s="2">
        <v>8632</v>
      </c>
      <c r="P200" s="2">
        <v>8733</v>
      </c>
      <c r="Q200" s="2">
        <v>8697</v>
      </c>
      <c r="R200" s="2">
        <v>8750</v>
      </c>
      <c r="S200" s="2">
        <v>8768</v>
      </c>
      <c r="T200" s="2">
        <v>8882</v>
      </c>
      <c r="U200" s="2">
        <v>9448</v>
      </c>
      <c r="V200" s="2">
        <v>9479</v>
      </c>
      <c r="W200" s="2">
        <v>9289</v>
      </c>
      <c r="X200" s="2">
        <v>8882</v>
      </c>
      <c r="Y200" s="2">
        <v>8838</v>
      </c>
      <c r="Z200" s="2">
        <v>8545</v>
      </c>
      <c r="AA200" s="2">
        <v>8678</v>
      </c>
      <c r="AB200" s="2">
        <v>8879</v>
      </c>
      <c r="AC200" s="2">
        <v>9080</v>
      </c>
      <c r="AD200" s="2">
        <v>9247</v>
      </c>
      <c r="AE200" s="2">
        <v>8573</v>
      </c>
      <c r="AF200" s="2">
        <v>7629</v>
      </c>
      <c r="AG200" s="2">
        <v>8143</v>
      </c>
      <c r="AH200" s="2">
        <v>9144</v>
      </c>
      <c r="AI200" s="2">
        <v>9913</v>
      </c>
      <c r="AJ200" s="2">
        <v>9872</v>
      </c>
      <c r="AK200" s="2">
        <v>13363</v>
      </c>
      <c r="AL200" s="2">
        <v>13690</v>
      </c>
      <c r="AM200" s="2">
        <v>13794</v>
      </c>
      <c r="AN200" s="2">
        <v>13586</v>
      </c>
      <c r="AO200" s="2">
        <v>13663</v>
      </c>
      <c r="AP200" s="2">
        <v>13434</v>
      </c>
      <c r="AQ200" s="2">
        <v>13871</v>
      </c>
      <c r="AR200" s="2">
        <v>14196</v>
      </c>
      <c r="AS200" s="2">
        <v>14513</v>
      </c>
      <c r="AT200" s="2">
        <v>14634</v>
      </c>
      <c r="AU200" s="2">
        <v>14949</v>
      </c>
      <c r="AV200" s="2">
        <v>15432</v>
      </c>
      <c r="AW200" s="2">
        <v>15694</v>
      </c>
      <c r="AX200" s="2">
        <v>16159</v>
      </c>
      <c r="AY200" s="2">
        <v>16489</v>
      </c>
      <c r="AZ200" s="2">
        <v>16519</v>
      </c>
      <c r="BA200" s="2">
        <v>16383</v>
      </c>
      <c r="BB200" s="2">
        <v>17026</v>
      </c>
      <c r="BC200" s="2">
        <v>17481</v>
      </c>
      <c r="BD200" s="2">
        <v>17229</v>
      </c>
      <c r="BE200" s="2">
        <v>16871</v>
      </c>
      <c r="BF200" s="2">
        <v>16677</v>
      </c>
      <c r="BG200" s="2">
        <v>16541</v>
      </c>
      <c r="BH200" s="2">
        <v>17017</v>
      </c>
      <c r="BI200" s="2">
        <v>17332</v>
      </c>
      <c r="BJ200" s="2">
        <v>17705</v>
      </c>
      <c r="BK200" s="2">
        <v>17643</v>
      </c>
      <c r="BL200" s="2">
        <v>17301</v>
      </c>
      <c r="BM200" s="2">
        <v>16821</v>
      </c>
      <c r="BN200" s="2">
        <v>16349</v>
      </c>
      <c r="BO200" s="2">
        <v>16385</v>
      </c>
      <c r="BP200" s="2">
        <v>16369</v>
      </c>
      <c r="BQ200" s="2">
        <v>16472</v>
      </c>
      <c r="BR200" s="2">
        <v>16887</v>
      </c>
      <c r="BS200" s="2">
        <v>17217</v>
      </c>
      <c r="BT200" s="2">
        <v>17185</v>
      </c>
      <c r="BU200" s="2">
        <v>17170</v>
      </c>
      <c r="BV200" s="2">
        <v>17160</v>
      </c>
      <c r="BW200" s="2">
        <v>17321</v>
      </c>
      <c r="BX200" s="2">
        <v>17613</v>
      </c>
      <c r="BY200" s="2">
        <v>18369</v>
      </c>
      <c r="BZ200" s="2">
        <v>18490</v>
      </c>
      <c r="CA200" s="2">
        <v>19177</v>
      </c>
      <c r="CB200" s="2">
        <v>19444</v>
      </c>
      <c r="CC200" s="2">
        <v>19611</v>
      </c>
      <c r="CD200" s="2">
        <v>19935</v>
      </c>
    </row>
    <row r="201" spans="1:82" x14ac:dyDescent="0.25">
      <c r="A201" s="2" t="str">
        <f>"80 jaar"</f>
        <v>80 jaar</v>
      </c>
      <c r="B201" s="2">
        <v>5330</v>
      </c>
      <c r="C201" s="2">
        <v>5214</v>
      </c>
      <c r="D201" s="2">
        <v>5612</v>
      </c>
      <c r="E201" s="2">
        <v>5823</v>
      </c>
      <c r="F201" s="2">
        <v>5907</v>
      </c>
      <c r="G201" s="2">
        <v>4905</v>
      </c>
      <c r="H201" s="2">
        <v>4227</v>
      </c>
      <c r="I201" s="2">
        <v>3659</v>
      </c>
      <c r="J201" s="2">
        <v>3788</v>
      </c>
      <c r="K201" s="2">
        <v>5401</v>
      </c>
      <c r="L201" s="2">
        <v>7500</v>
      </c>
      <c r="M201" s="2">
        <v>7657</v>
      </c>
      <c r="N201" s="2">
        <v>7630</v>
      </c>
      <c r="O201" s="2">
        <v>7749</v>
      </c>
      <c r="P201" s="2">
        <v>7960</v>
      </c>
      <c r="Q201" s="2">
        <v>8068</v>
      </c>
      <c r="R201" s="2">
        <v>8013</v>
      </c>
      <c r="S201" s="2">
        <v>8127</v>
      </c>
      <c r="T201" s="2">
        <v>8098</v>
      </c>
      <c r="U201" s="2">
        <v>8281</v>
      </c>
      <c r="V201" s="2">
        <v>8809</v>
      </c>
      <c r="W201" s="2">
        <v>8840</v>
      </c>
      <c r="X201" s="2">
        <v>8681</v>
      </c>
      <c r="Y201" s="2">
        <v>8351</v>
      </c>
      <c r="Z201" s="2">
        <v>8284</v>
      </c>
      <c r="AA201" s="2">
        <v>7980</v>
      </c>
      <c r="AB201" s="2">
        <v>8137</v>
      </c>
      <c r="AC201" s="2">
        <v>8387</v>
      </c>
      <c r="AD201" s="2">
        <v>8561</v>
      </c>
      <c r="AE201" s="2">
        <v>8728</v>
      </c>
      <c r="AF201" s="2">
        <v>8100</v>
      </c>
      <c r="AG201" s="2">
        <v>7220</v>
      </c>
      <c r="AH201" s="2">
        <v>7714</v>
      </c>
      <c r="AI201" s="2">
        <v>8674</v>
      </c>
      <c r="AJ201" s="2">
        <v>9413</v>
      </c>
      <c r="AK201" s="2">
        <v>9382</v>
      </c>
      <c r="AL201" s="2">
        <v>12716</v>
      </c>
      <c r="AM201" s="2">
        <v>13042</v>
      </c>
      <c r="AN201" s="2">
        <v>13151</v>
      </c>
      <c r="AO201" s="2">
        <v>12964</v>
      </c>
      <c r="AP201" s="2">
        <v>13053</v>
      </c>
      <c r="AQ201" s="2">
        <v>12843</v>
      </c>
      <c r="AR201" s="2">
        <v>13274</v>
      </c>
      <c r="AS201" s="2">
        <v>13604</v>
      </c>
      <c r="AT201" s="2">
        <v>13916</v>
      </c>
      <c r="AU201" s="2">
        <v>14048</v>
      </c>
      <c r="AV201" s="2">
        <v>14365</v>
      </c>
      <c r="AW201" s="2">
        <v>14839</v>
      </c>
      <c r="AX201" s="2">
        <v>15102</v>
      </c>
      <c r="AY201" s="2">
        <v>15565</v>
      </c>
      <c r="AZ201" s="2">
        <v>15895</v>
      </c>
      <c r="BA201" s="2">
        <v>15935</v>
      </c>
      <c r="BB201" s="2">
        <v>15820</v>
      </c>
      <c r="BC201" s="2">
        <v>16450</v>
      </c>
      <c r="BD201" s="2">
        <v>16903</v>
      </c>
      <c r="BE201" s="2">
        <v>16673</v>
      </c>
      <c r="BF201" s="2">
        <v>16338</v>
      </c>
      <c r="BG201" s="2">
        <v>16161</v>
      </c>
      <c r="BH201" s="2">
        <v>16037</v>
      </c>
      <c r="BI201" s="2">
        <v>16513</v>
      </c>
      <c r="BJ201" s="2">
        <v>16826</v>
      </c>
      <c r="BK201" s="2">
        <v>17192</v>
      </c>
      <c r="BL201" s="2">
        <v>17148</v>
      </c>
      <c r="BM201" s="2">
        <v>16822</v>
      </c>
      <c r="BN201" s="2">
        <v>16367</v>
      </c>
      <c r="BO201" s="2">
        <v>15919</v>
      </c>
      <c r="BP201" s="2">
        <v>15967</v>
      </c>
      <c r="BQ201" s="2">
        <v>15955</v>
      </c>
      <c r="BR201" s="2">
        <v>16064</v>
      </c>
      <c r="BS201" s="2">
        <v>16479</v>
      </c>
      <c r="BT201" s="2">
        <v>16810</v>
      </c>
      <c r="BU201" s="2">
        <v>16785</v>
      </c>
      <c r="BV201" s="2">
        <v>16781</v>
      </c>
      <c r="BW201" s="2">
        <v>16778</v>
      </c>
      <c r="BX201" s="2">
        <v>16944</v>
      </c>
      <c r="BY201" s="2">
        <v>17236</v>
      </c>
      <c r="BZ201" s="2">
        <v>17987</v>
      </c>
      <c r="CA201" s="2">
        <v>18114</v>
      </c>
      <c r="CB201" s="2">
        <v>18794</v>
      </c>
      <c r="CC201" s="2">
        <v>19065</v>
      </c>
      <c r="CD201" s="2">
        <v>19236</v>
      </c>
    </row>
    <row r="202" spans="1:82" x14ac:dyDescent="0.25">
      <c r="A202" s="2" t="str">
        <f>"81 jaar"</f>
        <v>81 jaar</v>
      </c>
      <c r="B202" s="2">
        <v>4508</v>
      </c>
      <c r="C202" s="2">
        <v>4750</v>
      </c>
      <c r="D202" s="2">
        <v>4626</v>
      </c>
      <c r="E202" s="2">
        <v>5015</v>
      </c>
      <c r="F202" s="2">
        <v>5223</v>
      </c>
      <c r="G202" s="2">
        <v>5300</v>
      </c>
      <c r="H202" s="2">
        <v>4429</v>
      </c>
      <c r="I202" s="2">
        <v>3841</v>
      </c>
      <c r="J202" s="2">
        <v>3291</v>
      </c>
      <c r="K202" s="2">
        <v>3417</v>
      </c>
      <c r="L202" s="2">
        <v>4876</v>
      </c>
      <c r="M202" s="2">
        <v>6760</v>
      </c>
      <c r="N202" s="2">
        <v>6926</v>
      </c>
      <c r="O202" s="2">
        <v>6976</v>
      </c>
      <c r="P202" s="2">
        <v>7072</v>
      </c>
      <c r="Q202" s="2">
        <v>7295</v>
      </c>
      <c r="R202" s="2">
        <v>7425</v>
      </c>
      <c r="S202" s="2">
        <v>7382</v>
      </c>
      <c r="T202" s="2">
        <v>7485</v>
      </c>
      <c r="U202" s="2">
        <v>7492</v>
      </c>
      <c r="V202" s="2">
        <v>7672</v>
      </c>
      <c r="W202" s="2">
        <v>8201</v>
      </c>
      <c r="X202" s="2">
        <v>8200</v>
      </c>
      <c r="Y202" s="2">
        <v>8093</v>
      </c>
      <c r="Z202" s="2">
        <v>7810</v>
      </c>
      <c r="AA202" s="2">
        <v>7714</v>
      </c>
      <c r="AB202" s="2">
        <v>7493</v>
      </c>
      <c r="AC202" s="2">
        <v>7623</v>
      </c>
      <c r="AD202" s="2">
        <v>7849</v>
      </c>
      <c r="AE202" s="2">
        <v>8021</v>
      </c>
      <c r="AF202" s="2">
        <v>8186</v>
      </c>
      <c r="AG202" s="2">
        <v>7604</v>
      </c>
      <c r="AH202" s="2">
        <v>6787</v>
      </c>
      <c r="AI202" s="2">
        <v>7261</v>
      </c>
      <c r="AJ202" s="2">
        <v>8181</v>
      </c>
      <c r="AK202" s="2">
        <v>8883</v>
      </c>
      <c r="AL202" s="2">
        <v>8861</v>
      </c>
      <c r="AM202" s="2">
        <v>12029</v>
      </c>
      <c r="AN202" s="2">
        <v>12350</v>
      </c>
      <c r="AO202" s="2">
        <v>12466</v>
      </c>
      <c r="AP202" s="2">
        <v>12302</v>
      </c>
      <c r="AQ202" s="2">
        <v>12399</v>
      </c>
      <c r="AR202" s="2">
        <v>12212</v>
      </c>
      <c r="AS202" s="2">
        <v>12638</v>
      </c>
      <c r="AT202" s="2">
        <v>12964</v>
      </c>
      <c r="AU202" s="2">
        <v>13275</v>
      </c>
      <c r="AV202" s="2">
        <v>13416</v>
      </c>
      <c r="AW202" s="2">
        <v>13728</v>
      </c>
      <c r="AX202" s="2">
        <v>14198</v>
      </c>
      <c r="AY202" s="2">
        <v>14461</v>
      </c>
      <c r="AZ202" s="2">
        <v>14919</v>
      </c>
      <c r="BA202" s="2">
        <v>15250</v>
      </c>
      <c r="BB202" s="2">
        <v>15302</v>
      </c>
      <c r="BC202" s="2">
        <v>15205</v>
      </c>
      <c r="BD202" s="2">
        <v>15819</v>
      </c>
      <c r="BE202" s="2">
        <v>16264</v>
      </c>
      <c r="BF202" s="2">
        <v>16059</v>
      </c>
      <c r="BG202" s="2">
        <v>15747</v>
      </c>
      <c r="BH202" s="2">
        <v>15588</v>
      </c>
      <c r="BI202" s="2">
        <v>15474</v>
      </c>
      <c r="BJ202" s="2">
        <v>15947</v>
      </c>
      <c r="BK202" s="2">
        <v>16263</v>
      </c>
      <c r="BL202" s="2">
        <v>16629</v>
      </c>
      <c r="BM202" s="2">
        <v>16593</v>
      </c>
      <c r="BN202" s="2">
        <v>16290</v>
      </c>
      <c r="BO202" s="2">
        <v>15856</v>
      </c>
      <c r="BP202" s="2">
        <v>15432</v>
      </c>
      <c r="BQ202" s="2">
        <v>15488</v>
      </c>
      <c r="BR202" s="2">
        <v>15481</v>
      </c>
      <c r="BS202" s="2">
        <v>15600</v>
      </c>
      <c r="BT202" s="2">
        <v>16010</v>
      </c>
      <c r="BU202" s="2">
        <v>16341</v>
      </c>
      <c r="BV202" s="2">
        <v>16323</v>
      </c>
      <c r="BW202" s="2">
        <v>16335</v>
      </c>
      <c r="BX202" s="2">
        <v>16338</v>
      </c>
      <c r="BY202" s="2">
        <v>16507</v>
      </c>
      <c r="BZ202" s="2">
        <v>16799</v>
      </c>
      <c r="CA202" s="2">
        <v>17542</v>
      </c>
      <c r="CB202" s="2">
        <v>17676</v>
      </c>
      <c r="CC202" s="2">
        <v>18352</v>
      </c>
      <c r="CD202" s="2">
        <v>18623</v>
      </c>
    </row>
    <row r="203" spans="1:82" x14ac:dyDescent="0.25">
      <c r="A203" s="2" t="str">
        <f>"82 jaar"</f>
        <v>82 jaar</v>
      </c>
      <c r="B203" s="2">
        <v>4002</v>
      </c>
      <c r="C203" s="2">
        <v>3961</v>
      </c>
      <c r="D203" s="2">
        <v>4178</v>
      </c>
      <c r="E203" s="2">
        <v>4091</v>
      </c>
      <c r="F203" s="2">
        <v>4454</v>
      </c>
      <c r="G203" s="2">
        <v>4645</v>
      </c>
      <c r="H203" s="2">
        <v>4709</v>
      </c>
      <c r="I203" s="2">
        <v>3954</v>
      </c>
      <c r="J203" s="2">
        <v>3410</v>
      </c>
      <c r="K203" s="2">
        <v>2927</v>
      </c>
      <c r="L203" s="2">
        <v>3055</v>
      </c>
      <c r="M203" s="2">
        <v>4403</v>
      </c>
      <c r="N203" s="2">
        <v>6097</v>
      </c>
      <c r="O203" s="2">
        <v>6194</v>
      </c>
      <c r="P203" s="2">
        <v>6291</v>
      </c>
      <c r="Q203" s="2">
        <v>6372</v>
      </c>
      <c r="R203" s="2">
        <v>6667</v>
      </c>
      <c r="S203" s="2">
        <v>6772</v>
      </c>
      <c r="T203" s="2">
        <v>6739</v>
      </c>
      <c r="U203" s="2">
        <v>6860</v>
      </c>
      <c r="V203" s="2">
        <v>6825</v>
      </c>
      <c r="W203" s="2">
        <v>7118</v>
      </c>
      <c r="X203" s="2">
        <v>7489</v>
      </c>
      <c r="Y203" s="2">
        <v>7585</v>
      </c>
      <c r="Z203" s="2">
        <v>7502</v>
      </c>
      <c r="AA203" s="2">
        <v>7216</v>
      </c>
      <c r="AB203" s="2">
        <v>7130</v>
      </c>
      <c r="AC203" s="2">
        <v>6943</v>
      </c>
      <c r="AD203" s="2">
        <v>7073</v>
      </c>
      <c r="AE203" s="2">
        <v>7296</v>
      </c>
      <c r="AF203" s="2">
        <v>7457</v>
      </c>
      <c r="AG203" s="2">
        <v>7633</v>
      </c>
      <c r="AH203" s="2">
        <v>7097</v>
      </c>
      <c r="AI203" s="2">
        <v>6342</v>
      </c>
      <c r="AJ203" s="2">
        <v>6796</v>
      </c>
      <c r="AK203" s="2">
        <v>7660</v>
      </c>
      <c r="AL203" s="2">
        <v>8332</v>
      </c>
      <c r="AM203" s="2">
        <v>8319</v>
      </c>
      <c r="AN203" s="2">
        <v>11307</v>
      </c>
      <c r="AO203" s="2">
        <v>11629</v>
      </c>
      <c r="AP203" s="2">
        <v>11752</v>
      </c>
      <c r="AQ203" s="2">
        <v>11608</v>
      </c>
      <c r="AR203" s="2">
        <v>11713</v>
      </c>
      <c r="AS203" s="2">
        <v>11553</v>
      </c>
      <c r="AT203" s="2">
        <v>11969</v>
      </c>
      <c r="AU203" s="2">
        <v>12295</v>
      </c>
      <c r="AV203" s="2">
        <v>12597</v>
      </c>
      <c r="AW203" s="2">
        <v>12747</v>
      </c>
      <c r="AX203" s="2">
        <v>13054</v>
      </c>
      <c r="AY203" s="2">
        <v>13514</v>
      </c>
      <c r="AZ203" s="2">
        <v>13776</v>
      </c>
      <c r="BA203" s="2">
        <v>14229</v>
      </c>
      <c r="BB203" s="2">
        <v>14556</v>
      </c>
      <c r="BC203" s="2">
        <v>14621</v>
      </c>
      <c r="BD203" s="2">
        <v>14541</v>
      </c>
      <c r="BE203" s="2">
        <v>15146</v>
      </c>
      <c r="BF203" s="2">
        <v>15583</v>
      </c>
      <c r="BG203" s="2">
        <v>15400</v>
      </c>
      <c r="BH203" s="2">
        <v>15110</v>
      </c>
      <c r="BI203" s="2">
        <v>14971</v>
      </c>
      <c r="BJ203" s="2">
        <v>14877</v>
      </c>
      <c r="BK203" s="2">
        <v>15344</v>
      </c>
      <c r="BL203" s="2">
        <v>15659</v>
      </c>
      <c r="BM203" s="2">
        <v>16025</v>
      </c>
      <c r="BN203" s="2">
        <v>15997</v>
      </c>
      <c r="BO203" s="2">
        <v>15716</v>
      </c>
      <c r="BP203" s="2">
        <v>15307</v>
      </c>
      <c r="BQ203" s="2">
        <v>14911</v>
      </c>
      <c r="BR203" s="2">
        <v>14968</v>
      </c>
      <c r="BS203" s="2">
        <v>14979</v>
      </c>
      <c r="BT203" s="2">
        <v>15103</v>
      </c>
      <c r="BU203" s="2">
        <v>15508</v>
      </c>
      <c r="BV203" s="2">
        <v>15836</v>
      </c>
      <c r="BW203" s="2">
        <v>15831</v>
      </c>
      <c r="BX203" s="2">
        <v>15849</v>
      </c>
      <c r="BY203" s="2">
        <v>15862</v>
      </c>
      <c r="BZ203" s="2">
        <v>16035</v>
      </c>
      <c r="CA203" s="2">
        <v>16325</v>
      </c>
      <c r="CB203" s="2">
        <v>17057</v>
      </c>
      <c r="CC203" s="2">
        <v>17198</v>
      </c>
      <c r="CD203" s="2">
        <v>17875</v>
      </c>
    </row>
    <row r="204" spans="1:82" x14ac:dyDescent="0.25">
      <c r="A204" s="2" t="str">
        <f>"83 jaar"</f>
        <v>83 jaar</v>
      </c>
      <c r="B204" s="2">
        <v>3431</v>
      </c>
      <c r="C204" s="2">
        <v>3448</v>
      </c>
      <c r="D204" s="2">
        <v>3478</v>
      </c>
      <c r="E204" s="2">
        <v>3632</v>
      </c>
      <c r="F204" s="2">
        <v>3608</v>
      </c>
      <c r="G204" s="2">
        <v>3951</v>
      </c>
      <c r="H204" s="2">
        <v>4102</v>
      </c>
      <c r="I204" s="2">
        <v>4145</v>
      </c>
      <c r="J204" s="2">
        <v>3508</v>
      </c>
      <c r="K204" s="2">
        <v>2992</v>
      </c>
      <c r="L204" s="2">
        <v>2613</v>
      </c>
      <c r="M204" s="2">
        <v>2695</v>
      </c>
      <c r="N204" s="2">
        <v>3894</v>
      </c>
      <c r="O204" s="2">
        <v>5409</v>
      </c>
      <c r="P204" s="2">
        <v>5565</v>
      </c>
      <c r="Q204" s="2">
        <v>5649</v>
      </c>
      <c r="R204" s="2">
        <v>5725</v>
      </c>
      <c r="S204" s="2">
        <v>6048</v>
      </c>
      <c r="T204" s="2">
        <v>6118</v>
      </c>
      <c r="U204" s="2">
        <v>6144</v>
      </c>
      <c r="V204" s="2">
        <v>6173</v>
      </c>
      <c r="W204" s="2">
        <v>6187</v>
      </c>
      <c r="X204" s="2">
        <v>6487</v>
      </c>
      <c r="Y204" s="2">
        <v>6886</v>
      </c>
      <c r="Z204" s="2">
        <v>6934</v>
      </c>
      <c r="AA204" s="2">
        <v>6849</v>
      </c>
      <c r="AB204" s="2">
        <v>6607</v>
      </c>
      <c r="AC204" s="2">
        <v>6553</v>
      </c>
      <c r="AD204" s="2">
        <v>6380</v>
      </c>
      <c r="AE204" s="2">
        <v>6510</v>
      </c>
      <c r="AF204" s="2">
        <v>6730</v>
      </c>
      <c r="AG204" s="2">
        <v>6889</v>
      </c>
      <c r="AH204" s="2">
        <v>7060</v>
      </c>
      <c r="AI204" s="2">
        <v>6576</v>
      </c>
      <c r="AJ204" s="2">
        <v>5884</v>
      </c>
      <c r="AK204" s="2">
        <v>6311</v>
      </c>
      <c r="AL204" s="2">
        <v>7128</v>
      </c>
      <c r="AM204" s="2">
        <v>7764</v>
      </c>
      <c r="AN204" s="2">
        <v>7767</v>
      </c>
      <c r="AO204" s="2">
        <v>10563</v>
      </c>
      <c r="AP204" s="2">
        <v>10879</v>
      </c>
      <c r="AQ204" s="2">
        <v>11009</v>
      </c>
      <c r="AR204" s="2">
        <v>10886</v>
      </c>
      <c r="AS204" s="2">
        <v>10999</v>
      </c>
      <c r="AT204" s="2">
        <v>10862</v>
      </c>
      <c r="AU204" s="2">
        <v>11265</v>
      </c>
      <c r="AV204" s="2">
        <v>11585</v>
      </c>
      <c r="AW204" s="2">
        <v>11880</v>
      </c>
      <c r="AX204" s="2">
        <v>12042</v>
      </c>
      <c r="AY204" s="2">
        <v>12346</v>
      </c>
      <c r="AZ204" s="2">
        <v>12798</v>
      </c>
      <c r="BA204" s="2">
        <v>13051</v>
      </c>
      <c r="BB204" s="2">
        <v>13495</v>
      </c>
      <c r="BC204" s="2">
        <v>13820</v>
      </c>
      <c r="BD204" s="2">
        <v>13902</v>
      </c>
      <c r="BE204" s="2">
        <v>13838</v>
      </c>
      <c r="BF204" s="2">
        <v>14423</v>
      </c>
      <c r="BG204" s="2">
        <v>14857</v>
      </c>
      <c r="BH204" s="2">
        <v>14695</v>
      </c>
      <c r="BI204" s="2">
        <v>14426</v>
      </c>
      <c r="BJ204" s="2">
        <v>14310</v>
      </c>
      <c r="BK204" s="2">
        <v>14226</v>
      </c>
      <c r="BL204" s="2">
        <v>14686</v>
      </c>
      <c r="BM204" s="2">
        <v>15006</v>
      </c>
      <c r="BN204" s="2">
        <v>15367</v>
      </c>
      <c r="BO204" s="2">
        <v>15349</v>
      </c>
      <c r="BP204" s="2">
        <v>15091</v>
      </c>
      <c r="BQ204" s="2">
        <v>14708</v>
      </c>
      <c r="BR204" s="2">
        <v>14337</v>
      </c>
      <c r="BS204" s="2">
        <v>14404</v>
      </c>
      <c r="BT204" s="2">
        <v>14425</v>
      </c>
      <c r="BU204" s="2">
        <v>14549</v>
      </c>
      <c r="BV204" s="2">
        <v>14951</v>
      </c>
      <c r="BW204" s="2">
        <v>15276</v>
      </c>
      <c r="BX204" s="2">
        <v>15284</v>
      </c>
      <c r="BY204" s="2">
        <v>15309</v>
      </c>
      <c r="BZ204" s="2">
        <v>15336</v>
      </c>
      <c r="CA204" s="2">
        <v>15507</v>
      </c>
      <c r="CB204" s="2">
        <v>15803</v>
      </c>
      <c r="CC204" s="2">
        <v>16520</v>
      </c>
      <c r="CD204" s="2">
        <v>16667</v>
      </c>
    </row>
    <row r="205" spans="1:82" x14ac:dyDescent="0.25">
      <c r="A205" s="2" t="str">
        <f>"84 jaar"</f>
        <v>84 jaar</v>
      </c>
      <c r="B205" s="2">
        <v>2945</v>
      </c>
      <c r="C205" s="2">
        <v>2949</v>
      </c>
      <c r="D205" s="2">
        <v>2946</v>
      </c>
      <c r="E205" s="2">
        <v>3022</v>
      </c>
      <c r="F205" s="2">
        <v>3177</v>
      </c>
      <c r="G205" s="2">
        <v>3096</v>
      </c>
      <c r="H205" s="2">
        <v>3426</v>
      </c>
      <c r="I205" s="2">
        <v>3574</v>
      </c>
      <c r="J205" s="2">
        <v>3619</v>
      </c>
      <c r="K205" s="2">
        <v>3039</v>
      </c>
      <c r="L205" s="2">
        <v>2616</v>
      </c>
      <c r="M205" s="2">
        <v>2311</v>
      </c>
      <c r="N205" s="2">
        <v>2387</v>
      </c>
      <c r="O205" s="2">
        <v>3429</v>
      </c>
      <c r="P205" s="2">
        <v>4804</v>
      </c>
      <c r="Q205" s="2">
        <v>4926</v>
      </c>
      <c r="R205" s="2">
        <v>5028</v>
      </c>
      <c r="S205" s="2">
        <v>5132</v>
      </c>
      <c r="T205" s="2">
        <v>5381</v>
      </c>
      <c r="U205" s="2">
        <v>5510</v>
      </c>
      <c r="V205" s="2">
        <v>5465</v>
      </c>
      <c r="W205" s="2">
        <v>5558</v>
      </c>
      <c r="X205" s="2">
        <v>5575</v>
      </c>
      <c r="Y205" s="2">
        <v>5857</v>
      </c>
      <c r="Z205" s="2">
        <v>6243</v>
      </c>
      <c r="AA205" s="2">
        <v>6309</v>
      </c>
      <c r="AB205" s="2">
        <v>6250</v>
      </c>
      <c r="AC205" s="2">
        <v>6023</v>
      </c>
      <c r="AD205" s="2">
        <v>5961</v>
      </c>
      <c r="AE205" s="2">
        <v>5816</v>
      </c>
      <c r="AF205" s="2">
        <v>5948</v>
      </c>
      <c r="AG205" s="2">
        <v>6156</v>
      </c>
      <c r="AH205" s="2">
        <v>6314</v>
      </c>
      <c r="AI205" s="2">
        <v>6474</v>
      </c>
      <c r="AJ205" s="2">
        <v>6044</v>
      </c>
      <c r="AK205" s="2">
        <v>5415</v>
      </c>
      <c r="AL205" s="2">
        <v>5815</v>
      </c>
      <c r="AM205" s="2">
        <v>6582</v>
      </c>
      <c r="AN205" s="2">
        <v>7182</v>
      </c>
      <c r="AO205" s="2">
        <v>7195</v>
      </c>
      <c r="AP205" s="2">
        <v>9800</v>
      </c>
      <c r="AQ205" s="2">
        <v>10108</v>
      </c>
      <c r="AR205" s="2">
        <v>10242</v>
      </c>
      <c r="AS205" s="2">
        <v>10138</v>
      </c>
      <c r="AT205" s="2">
        <v>10258</v>
      </c>
      <c r="AU205" s="2">
        <v>10143</v>
      </c>
      <c r="AV205" s="2">
        <v>10533</v>
      </c>
      <c r="AW205" s="2">
        <v>10848</v>
      </c>
      <c r="AX205" s="2">
        <v>11135</v>
      </c>
      <c r="AY205" s="2">
        <v>11300</v>
      </c>
      <c r="AZ205" s="2">
        <v>11592</v>
      </c>
      <c r="BA205" s="2">
        <v>12035</v>
      </c>
      <c r="BB205" s="2">
        <v>12286</v>
      </c>
      <c r="BC205" s="2">
        <v>12715</v>
      </c>
      <c r="BD205" s="2">
        <v>13037</v>
      </c>
      <c r="BE205" s="2">
        <v>13126</v>
      </c>
      <c r="BF205" s="2">
        <v>13077</v>
      </c>
      <c r="BG205" s="2">
        <v>13647</v>
      </c>
      <c r="BH205" s="2">
        <v>14069</v>
      </c>
      <c r="BI205" s="2">
        <v>13931</v>
      </c>
      <c r="BJ205" s="2">
        <v>13691</v>
      </c>
      <c r="BK205" s="2">
        <v>13593</v>
      </c>
      <c r="BL205" s="2">
        <v>13525</v>
      </c>
      <c r="BM205" s="2">
        <v>13972</v>
      </c>
      <c r="BN205" s="2">
        <v>14288</v>
      </c>
      <c r="BO205" s="2">
        <v>14647</v>
      </c>
      <c r="BP205" s="2">
        <v>14641</v>
      </c>
      <c r="BQ205" s="2">
        <v>14405</v>
      </c>
      <c r="BR205" s="2">
        <v>14053</v>
      </c>
      <c r="BS205" s="2">
        <v>13705</v>
      </c>
      <c r="BT205" s="2">
        <v>13786</v>
      </c>
      <c r="BU205" s="2">
        <v>13815</v>
      </c>
      <c r="BV205" s="2">
        <v>13944</v>
      </c>
      <c r="BW205" s="2">
        <v>14342</v>
      </c>
      <c r="BX205" s="2">
        <v>14665</v>
      </c>
      <c r="BY205" s="2">
        <v>14685</v>
      </c>
      <c r="BZ205" s="2">
        <v>14718</v>
      </c>
      <c r="CA205" s="2">
        <v>14751</v>
      </c>
      <c r="CB205" s="2">
        <v>14926</v>
      </c>
      <c r="CC205" s="2">
        <v>15226</v>
      </c>
      <c r="CD205" s="2">
        <v>15928</v>
      </c>
    </row>
    <row r="206" spans="1:82" x14ac:dyDescent="0.25">
      <c r="A206" s="2" t="str">
        <f>"85 jaar"</f>
        <v>85 jaar</v>
      </c>
      <c r="B206" s="2">
        <v>2365</v>
      </c>
      <c r="C206" s="2">
        <v>2490</v>
      </c>
      <c r="D206" s="2">
        <v>2488</v>
      </c>
      <c r="E206" s="2">
        <v>2517</v>
      </c>
      <c r="F206" s="2">
        <v>2575</v>
      </c>
      <c r="G206" s="2">
        <v>2716</v>
      </c>
      <c r="H206" s="2">
        <v>2640</v>
      </c>
      <c r="I206" s="2">
        <v>2963</v>
      </c>
      <c r="J206" s="2">
        <v>3040</v>
      </c>
      <c r="K206" s="2">
        <v>3100</v>
      </c>
      <c r="L206" s="2">
        <v>2608</v>
      </c>
      <c r="M206" s="2">
        <v>2291</v>
      </c>
      <c r="N206" s="2">
        <v>1985</v>
      </c>
      <c r="O206" s="2">
        <v>2057</v>
      </c>
      <c r="P206" s="2">
        <v>2983</v>
      </c>
      <c r="Q206" s="2">
        <v>4199</v>
      </c>
      <c r="R206" s="2">
        <v>4382</v>
      </c>
      <c r="S206" s="2">
        <v>4402</v>
      </c>
      <c r="T206" s="2">
        <v>4522</v>
      </c>
      <c r="U206" s="2">
        <v>4739</v>
      </c>
      <c r="V206" s="2">
        <v>4852</v>
      </c>
      <c r="W206" s="2">
        <v>4846</v>
      </c>
      <c r="X206" s="2">
        <v>4907</v>
      </c>
      <c r="Y206" s="2">
        <v>4991</v>
      </c>
      <c r="Z206" s="2">
        <v>5272</v>
      </c>
      <c r="AA206" s="2">
        <v>5620</v>
      </c>
      <c r="AB206" s="2">
        <v>5648</v>
      </c>
      <c r="AC206" s="2">
        <v>5618</v>
      </c>
      <c r="AD206" s="2">
        <v>5408</v>
      </c>
      <c r="AE206" s="2">
        <v>5367</v>
      </c>
      <c r="AF206" s="2">
        <v>5245</v>
      </c>
      <c r="AG206" s="2">
        <v>5371</v>
      </c>
      <c r="AH206" s="2">
        <v>5569</v>
      </c>
      <c r="AI206" s="2">
        <v>5722</v>
      </c>
      <c r="AJ206" s="2">
        <v>5875</v>
      </c>
      <c r="AK206" s="2">
        <v>5489</v>
      </c>
      <c r="AL206" s="2">
        <v>4927</v>
      </c>
      <c r="AM206" s="2">
        <v>5304</v>
      </c>
      <c r="AN206" s="2">
        <v>6015</v>
      </c>
      <c r="AO206" s="2">
        <v>6577</v>
      </c>
      <c r="AP206" s="2">
        <v>6595</v>
      </c>
      <c r="AQ206" s="2">
        <v>8995</v>
      </c>
      <c r="AR206" s="2">
        <v>9294</v>
      </c>
      <c r="AS206" s="2">
        <v>9433</v>
      </c>
      <c r="AT206" s="2">
        <v>9345</v>
      </c>
      <c r="AU206" s="2">
        <v>9473</v>
      </c>
      <c r="AV206" s="2">
        <v>9372</v>
      </c>
      <c r="AW206" s="2">
        <v>9748</v>
      </c>
      <c r="AX206" s="2">
        <v>10053</v>
      </c>
      <c r="AY206" s="2">
        <v>10334</v>
      </c>
      <c r="AZ206" s="2">
        <v>10494</v>
      </c>
      <c r="BA206" s="2">
        <v>10780</v>
      </c>
      <c r="BB206" s="2">
        <v>11204</v>
      </c>
      <c r="BC206" s="2">
        <v>11453</v>
      </c>
      <c r="BD206" s="2">
        <v>11865</v>
      </c>
      <c r="BE206" s="2">
        <v>12183</v>
      </c>
      <c r="BF206" s="2">
        <v>12283</v>
      </c>
      <c r="BG206" s="2">
        <v>12252</v>
      </c>
      <c r="BH206" s="2">
        <v>12795</v>
      </c>
      <c r="BI206" s="2">
        <v>13205</v>
      </c>
      <c r="BJ206" s="2">
        <v>13084</v>
      </c>
      <c r="BK206" s="2">
        <v>12874</v>
      </c>
      <c r="BL206" s="2">
        <v>12793</v>
      </c>
      <c r="BM206" s="2">
        <v>12741</v>
      </c>
      <c r="BN206" s="2">
        <v>13176</v>
      </c>
      <c r="BO206" s="2">
        <v>13487</v>
      </c>
      <c r="BP206" s="2">
        <v>13838</v>
      </c>
      <c r="BQ206" s="2">
        <v>13847</v>
      </c>
      <c r="BR206" s="2">
        <v>13634</v>
      </c>
      <c r="BS206" s="2">
        <v>13313</v>
      </c>
      <c r="BT206" s="2">
        <v>12996</v>
      </c>
      <c r="BU206" s="2">
        <v>13083</v>
      </c>
      <c r="BV206" s="2">
        <v>13122</v>
      </c>
      <c r="BW206" s="2">
        <v>13256</v>
      </c>
      <c r="BX206" s="2">
        <v>13644</v>
      </c>
      <c r="BY206" s="2">
        <v>13963</v>
      </c>
      <c r="BZ206" s="2">
        <v>13992</v>
      </c>
      <c r="CA206" s="2">
        <v>14038</v>
      </c>
      <c r="CB206" s="2">
        <v>14077</v>
      </c>
      <c r="CC206" s="2">
        <v>14253</v>
      </c>
      <c r="CD206" s="2">
        <v>14553</v>
      </c>
    </row>
    <row r="207" spans="1:82" x14ac:dyDescent="0.25">
      <c r="A207" s="2" t="str">
        <f>"86 jaar"</f>
        <v>86 jaar</v>
      </c>
      <c r="B207" s="2">
        <v>1984</v>
      </c>
      <c r="C207" s="2">
        <v>1983</v>
      </c>
      <c r="D207" s="2">
        <v>2088</v>
      </c>
      <c r="E207" s="2">
        <v>2086</v>
      </c>
      <c r="F207" s="2">
        <v>2094</v>
      </c>
      <c r="G207" s="2">
        <v>2128</v>
      </c>
      <c r="H207" s="2">
        <v>2297</v>
      </c>
      <c r="I207" s="2">
        <v>2219</v>
      </c>
      <c r="J207" s="2">
        <v>2542</v>
      </c>
      <c r="K207" s="2">
        <v>2581</v>
      </c>
      <c r="L207" s="2">
        <v>2598</v>
      </c>
      <c r="M207" s="2">
        <v>2192</v>
      </c>
      <c r="N207" s="2">
        <v>1961</v>
      </c>
      <c r="O207" s="2">
        <v>1641</v>
      </c>
      <c r="P207" s="2">
        <v>1754</v>
      </c>
      <c r="Q207" s="2">
        <v>2568</v>
      </c>
      <c r="R207" s="2">
        <v>3585</v>
      </c>
      <c r="S207" s="2">
        <v>3797</v>
      </c>
      <c r="T207" s="2">
        <v>3796</v>
      </c>
      <c r="U207" s="2">
        <v>3956</v>
      </c>
      <c r="V207" s="2">
        <v>4114</v>
      </c>
      <c r="W207" s="2">
        <v>4276</v>
      </c>
      <c r="X207" s="2">
        <v>4227</v>
      </c>
      <c r="Y207" s="2">
        <v>4289</v>
      </c>
      <c r="Z207" s="2">
        <v>4389</v>
      </c>
      <c r="AA207" s="2">
        <v>4650</v>
      </c>
      <c r="AB207" s="2">
        <v>4965</v>
      </c>
      <c r="AC207" s="2">
        <v>5050</v>
      </c>
      <c r="AD207" s="2">
        <v>4970</v>
      </c>
      <c r="AE207" s="2">
        <v>4797</v>
      </c>
      <c r="AF207" s="2">
        <v>4769</v>
      </c>
      <c r="AG207" s="2">
        <v>4673</v>
      </c>
      <c r="AH207" s="2">
        <v>4795</v>
      </c>
      <c r="AI207" s="2">
        <v>4977</v>
      </c>
      <c r="AJ207" s="2">
        <v>5121</v>
      </c>
      <c r="AK207" s="2">
        <v>5275</v>
      </c>
      <c r="AL207" s="2">
        <v>4932</v>
      </c>
      <c r="AM207" s="2">
        <v>4438</v>
      </c>
      <c r="AN207" s="2">
        <v>4786</v>
      </c>
      <c r="AO207" s="2">
        <v>5435</v>
      </c>
      <c r="AP207" s="2">
        <v>5954</v>
      </c>
      <c r="AQ207" s="2">
        <v>5977</v>
      </c>
      <c r="AR207" s="2">
        <v>8164</v>
      </c>
      <c r="AS207" s="2">
        <v>8447</v>
      </c>
      <c r="AT207" s="2">
        <v>8590</v>
      </c>
      <c r="AU207" s="2">
        <v>8520</v>
      </c>
      <c r="AV207" s="2">
        <v>8650</v>
      </c>
      <c r="AW207" s="2">
        <v>8572</v>
      </c>
      <c r="AX207" s="2">
        <v>8923</v>
      </c>
      <c r="AY207" s="2">
        <v>9218</v>
      </c>
      <c r="AZ207" s="2">
        <v>9486</v>
      </c>
      <c r="BA207" s="2">
        <v>9650</v>
      </c>
      <c r="BB207" s="2">
        <v>9925</v>
      </c>
      <c r="BC207" s="2">
        <v>10326</v>
      </c>
      <c r="BD207" s="2">
        <v>10569</v>
      </c>
      <c r="BE207" s="2">
        <v>10963</v>
      </c>
      <c r="BF207" s="2">
        <v>11274</v>
      </c>
      <c r="BG207" s="2">
        <v>11382</v>
      </c>
      <c r="BH207" s="2">
        <v>11366</v>
      </c>
      <c r="BI207" s="2">
        <v>11883</v>
      </c>
      <c r="BJ207" s="2">
        <v>12272</v>
      </c>
      <c r="BK207" s="2">
        <v>12180</v>
      </c>
      <c r="BL207" s="2">
        <v>11997</v>
      </c>
      <c r="BM207" s="2">
        <v>11931</v>
      </c>
      <c r="BN207" s="2">
        <v>11898</v>
      </c>
      <c r="BO207" s="2">
        <v>12313</v>
      </c>
      <c r="BP207" s="2">
        <v>12617</v>
      </c>
      <c r="BQ207" s="2">
        <v>12954</v>
      </c>
      <c r="BR207" s="2">
        <v>12979</v>
      </c>
      <c r="BS207" s="2">
        <v>12789</v>
      </c>
      <c r="BT207" s="2">
        <v>12503</v>
      </c>
      <c r="BU207" s="2">
        <v>12215</v>
      </c>
      <c r="BV207" s="2">
        <v>12312</v>
      </c>
      <c r="BW207" s="2">
        <v>12360</v>
      </c>
      <c r="BX207" s="2">
        <v>12497</v>
      </c>
      <c r="BY207" s="2">
        <v>12875</v>
      </c>
      <c r="BZ207" s="2">
        <v>13186</v>
      </c>
      <c r="CA207" s="2">
        <v>13225</v>
      </c>
      <c r="CB207" s="2">
        <v>13278</v>
      </c>
      <c r="CC207" s="2">
        <v>13324</v>
      </c>
      <c r="CD207" s="2">
        <v>13509</v>
      </c>
    </row>
    <row r="208" spans="1:82" x14ac:dyDescent="0.25">
      <c r="A208" s="2" t="str">
        <f>"87 jaar"</f>
        <v>87 jaar</v>
      </c>
      <c r="B208" s="2">
        <v>1603</v>
      </c>
      <c r="C208" s="2">
        <v>1622</v>
      </c>
      <c r="D208" s="2">
        <v>1644</v>
      </c>
      <c r="E208" s="2">
        <v>1700</v>
      </c>
      <c r="F208" s="2">
        <v>1714</v>
      </c>
      <c r="G208" s="2">
        <v>1715</v>
      </c>
      <c r="H208" s="2">
        <v>1775</v>
      </c>
      <c r="I208" s="2">
        <v>1899</v>
      </c>
      <c r="J208" s="2">
        <v>1847</v>
      </c>
      <c r="K208" s="2">
        <v>2090</v>
      </c>
      <c r="L208" s="2">
        <v>2167</v>
      </c>
      <c r="M208" s="2">
        <v>2203</v>
      </c>
      <c r="N208" s="2">
        <v>1826</v>
      </c>
      <c r="O208" s="2">
        <v>1628</v>
      </c>
      <c r="P208" s="2">
        <v>1419</v>
      </c>
      <c r="Q208" s="2">
        <v>1461</v>
      </c>
      <c r="R208" s="2">
        <v>2220</v>
      </c>
      <c r="S208" s="2">
        <v>3051</v>
      </c>
      <c r="T208" s="2">
        <v>3225</v>
      </c>
      <c r="U208" s="2">
        <v>3226</v>
      </c>
      <c r="V208" s="2">
        <v>3380</v>
      </c>
      <c r="W208" s="2">
        <v>3535</v>
      </c>
      <c r="X208" s="2">
        <v>3695</v>
      </c>
      <c r="Y208" s="2">
        <v>3627</v>
      </c>
      <c r="Z208" s="2">
        <v>3717</v>
      </c>
      <c r="AA208" s="2">
        <v>3797</v>
      </c>
      <c r="AB208" s="2">
        <v>4059</v>
      </c>
      <c r="AC208" s="2">
        <v>4366</v>
      </c>
      <c r="AD208" s="2">
        <v>4414</v>
      </c>
      <c r="AE208" s="2">
        <v>4351</v>
      </c>
      <c r="AF208" s="2">
        <v>4218</v>
      </c>
      <c r="AG208" s="2">
        <v>4193</v>
      </c>
      <c r="AH208" s="2">
        <v>4121</v>
      </c>
      <c r="AI208" s="2">
        <v>4236</v>
      </c>
      <c r="AJ208" s="2">
        <v>4403</v>
      </c>
      <c r="AK208" s="2">
        <v>4541</v>
      </c>
      <c r="AL208" s="2">
        <v>4681</v>
      </c>
      <c r="AM208" s="2">
        <v>4386</v>
      </c>
      <c r="AN208" s="2">
        <v>3956</v>
      </c>
      <c r="AO208" s="2">
        <v>4273</v>
      </c>
      <c r="AP208" s="2">
        <v>4857</v>
      </c>
      <c r="AQ208" s="2">
        <v>5331</v>
      </c>
      <c r="AR208" s="2">
        <v>5361</v>
      </c>
      <c r="AS208" s="2">
        <v>7334</v>
      </c>
      <c r="AT208" s="2">
        <v>7599</v>
      </c>
      <c r="AU208" s="2">
        <v>7733</v>
      </c>
      <c r="AV208" s="2">
        <v>7682</v>
      </c>
      <c r="AW208" s="2">
        <v>7815</v>
      </c>
      <c r="AX208" s="2">
        <v>7755</v>
      </c>
      <c r="AY208" s="2">
        <v>8083</v>
      </c>
      <c r="AZ208" s="2">
        <v>8362</v>
      </c>
      <c r="BA208" s="2">
        <v>8610</v>
      </c>
      <c r="BB208" s="2">
        <v>8776</v>
      </c>
      <c r="BC208" s="2">
        <v>9042</v>
      </c>
      <c r="BD208" s="2">
        <v>9419</v>
      </c>
      <c r="BE208" s="2">
        <v>9652</v>
      </c>
      <c r="BF208" s="2">
        <v>10023</v>
      </c>
      <c r="BG208" s="2">
        <v>10326</v>
      </c>
      <c r="BH208" s="2">
        <v>10434</v>
      </c>
      <c r="BI208" s="2">
        <v>10433</v>
      </c>
      <c r="BJ208" s="2">
        <v>10921</v>
      </c>
      <c r="BK208" s="2">
        <v>11291</v>
      </c>
      <c r="BL208" s="2">
        <v>11222</v>
      </c>
      <c r="BM208" s="2">
        <v>11065</v>
      </c>
      <c r="BN208" s="2">
        <v>11018</v>
      </c>
      <c r="BO208" s="2">
        <v>10999</v>
      </c>
      <c r="BP208" s="2">
        <v>11394</v>
      </c>
      <c r="BQ208" s="2">
        <v>11687</v>
      </c>
      <c r="BR208" s="2">
        <v>12017</v>
      </c>
      <c r="BS208" s="2">
        <v>12056</v>
      </c>
      <c r="BT208" s="2">
        <v>11888</v>
      </c>
      <c r="BU208" s="2">
        <v>11635</v>
      </c>
      <c r="BV208" s="2">
        <v>11377</v>
      </c>
      <c r="BW208" s="2">
        <v>11475</v>
      </c>
      <c r="BX208" s="2">
        <v>11537</v>
      </c>
      <c r="BY208" s="2">
        <v>11676</v>
      </c>
      <c r="BZ208" s="2">
        <v>12039</v>
      </c>
      <c r="CA208" s="2">
        <v>12343</v>
      </c>
      <c r="CB208" s="2">
        <v>12395</v>
      </c>
      <c r="CC208" s="2">
        <v>12454</v>
      </c>
      <c r="CD208" s="2">
        <v>12512</v>
      </c>
    </row>
    <row r="209" spans="1:82" x14ac:dyDescent="0.25">
      <c r="A209" s="2" t="str">
        <f>"88 jaar"</f>
        <v>88 jaar</v>
      </c>
      <c r="B209" s="2">
        <v>1247</v>
      </c>
      <c r="C209" s="2">
        <v>1267</v>
      </c>
      <c r="D209" s="2">
        <v>1316</v>
      </c>
      <c r="E209" s="2">
        <v>1317</v>
      </c>
      <c r="F209" s="2">
        <v>1352</v>
      </c>
      <c r="G209" s="2">
        <v>1391</v>
      </c>
      <c r="H209" s="2">
        <v>1413</v>
      </c>
      <c r="I209" s="2">
        <v>1443</v>
      </c>
      <c r="J209" s="2">
        <v>1530</v>
      </c>
      <c r="K209" s="2">
        <v>1555</v>
      </c>
      <c r="L209" s="2">
        <v>1692</v>
      </c>
      <c r="M209" s="2">
        <v>1802</v>
      </c>
      <c r="N209" s="2">
        <v>1817</v>
      </c>
      <c r="O209" s="2">
        <v>1489</v>
      </c>
      <c r="P209" s="2">
        <v>1327</v>
      </c>
      <c r="Q209" s="2">
        <v>1173</v>
      </c>
      <c r="R209" s="2">
        <v>1235</v>
      </c>
      <c r="S209" s="2">
        <v>1894</v>
      </c>
      <c r="T209" s="2">
        <v>2546</v>
      </c>
      <c r="U209" s="2">
        <v>2718</v>
      </c>
      <c r="V209" s="2">
        <v>2715</v>
      </c>
      <c r="W209" s="2">
        <v>2886</v>
      </c>
      <c r="X209" s="2">
        <v>2981</v>
      </c>
      <c r="Y209" s="2">
        <v>3150</v>
      </c>
      <c r="Z209" s="2">
        <v>3103</v>
      </c>
      <c r="AA209" s="2">
        <v>3174</v>
      </c>
      <c r="AB209" s="2">
        <v>3272</v>
      </c>
      <c r="AC209" s="2">
        <v>3461</v>
      </c>
      <c r="AD209" s="2">
        <v>3759</v>
      </c>
      <c r="AE209" s="2">
        <v>3807</v>
      </c>
      <c r="AF209" s="2">
        <v>3762</v>
      </c>
      <c r="AG209" s="2">
        <v>3654</v>
      </c>
      <c r="AH209" s="2">
        <v>3641</v>
      </c>
      <c r="AI209" s="2">
        <v>3583</v>
      </c>
      <c r="AJ209" s="2">
        <v>3695</v>
      </c>
      <c r="AK209" s="2">
        <v>3842</v>
      </c>
      <c r="AL209" s="2">
        <v>3975</v>
      </c>
      <c r="AM209" s="2">
        <v>4106</v>
      </c>
      <c r="AN209" s="2">
        <v>3848</v>
      </c>
      <c r="AO209" s="2">
        <v>3482</v>
      </c>
      <c r="AP209" s="2">
        <v>3769</v>
      </c>
      <c r="AQ209" s="2">
        <v>4287</v>
      </c>
      <c r="AR209" s="2">
        <v>4713</v>
      </c>
      <c r="AS209" s="2">
        <v>4750</v>
      </c>
      <c r="AT209" s="2">
        <v>6499</v>
      </c>
      <c r="AU209" s="2">
        <v>6742</v>
      </c>
      <c r="AV209" s="2">
        <v>6869</v>
      </c>
      <c r="AW209" s="2">
        <v>6832</v>
      </c>
      <c r="AX209" s="2">
        <v>6964</v>
      </c>
      <c r="AY209" s="2">
        <v>6920</v>
      </c>
      <c r="AZ209" s="2">
        <v>7223</v>
      </c>
      <c r="BA209" s="2">
        <v>7483</v>
      </c>
      <c r="BB209" s="2">
        <v>7718</v>
      </c>
      <c r="BC209" s="2">
        <v>7876</v>
      </c>
      <c r="BD209" s="2">
        <v>8131</v>
      </c>
      <c r="BE209" s="2">
        <v>8479</v>
      </c>
      <c r="BF209" s="2">
        <v>8700</v>
      </c>
      <c r="BG209" s="2">
        <v>9046</v>
      </c>
      <c r="BH209" s="2">
        <v>9331</v>
      </c>
      <c r="BI209" s="2">
        <v>9443</v>
      </c>
      <c r="BJ209" s="2">
        <v>9453</v>
      </c>
      <c r="BK209" s="2">
        <v>9905</v>
      </c>
      <c r="BL209" s="2">
        <v>10255</v>
      </c>
      <c r="BM209" s="2">
        <v>10208</v>
      </c>
      <c r="BN209" s="2">
        <v>10075</v>
      </c>
      <c r="BO209" s="2">
        <v>10045</v>
      </c>
      <c r="BP209" s="2">
        <v>10039</v>
      </c>
      <c r="BQ209" s="2">
        <v>10410</v>
      </c>
      <c r="BR209" s="2">
        <v>10688</v>
      </c>
      <c r="BS209" s="2">
        <v>11004</v>
      </c>
      <c r="BT209" s="2">
        <v>11053</v>
      </c>
      <c r="BU209" s="2">
        <v>10912</v>
      </c>
      <c r="BV209" s="2">
        <v>10692</v>
      </c>
      <c r="BW209" s="2">
        <v>10465</v>
      </c>
      <c r="BX209" s="2">
        <v>10566</v>
      </c>
      <c r="BY209" s="2">
        <v>10636</v>
      </c>
      <c r="BZ209" s="2">
        <v>10779</v>
      </c>
      <c r="CA209" s="2">
        <v>11124</v>
      </c>
      <c r="CB209" s="2">
        <v>11415</v>
      </c>
      <c r="CC209" s="2">
        <v>11477</v>
      </c>
      <c r="CD209" s="2">
        <v>11544</v>
      </c>
    </row>
    <row r="210" spans="1:82" x14ac:dyDescent="0.25">
      <c r="A210" s="2" t="str">
        <f>"89 jaar"</f>
        <v>89 jaar</v>
      </c>
      <c r="B210" s="2">
        <v>977</v>
      </c>
      <c r="C210" s="2">
        <v>982</v>
      </c>
      <c r="D210" s="2">
        <v>1025</v>
      </c>
      <c r="E210" s="2">
        <v>1042</v>
      </c>
      <c r="F210" s="2">
        <v>1084</v>
      </c>
      <c r="G210" s="2">
        <v>1105</v>
      </c>
      <c r="H210" s="2">
        <v>1094</v>
      </c>
      <c r="I210" s="2">
        <v>1142</v>
      </c>
      <c r="J210" s="2">
        <v>1153</v>
      </c>
      <c r="K210" s="2">
        <v>1270</v>
      </c>
      <c r="L210" s="2">
        <v>1244</v>
      </c>
      <c r="M210" s="2">
        <v>1359</v>
      </c>
      <c r="N210" s="2">
        <v>1444</v>
      </c>
      <c r="O210" s="2">
        <v>1498</v>
      </c>
      <c r="P210" s="2">
        <v>1206</v>
      </c>
      <c r="Q210" s="2">
        <v>1084</v>
      </c>
      <c r="R210" s="2">
        <v>951</v>
      </c>
      <c r="S210" s="2">
        <v>1049</v>
      </c>
      <c r="T210" s="2">
        <v>1546</v>
      </c>
      <c r="U210" s="2">
        <v>2091</v>
      </c>
      <c r="V210" s="2">
        <v>2301</v>
      </c>
      <c r="W210" s="2">
        <v>2255</v>
      </c>
      <c r="X210" s="2">
        <v>2374</v>
      </c>
      <c r="Y210" s="2">
        <v>2431</v>
      </c>
      <c r="Z210" s="2">
        <v>2682</v>
      </c>
      <c r="AA210" s="2">
        <v>2598</v>
      </c>
      <c r="AB210" s="2">
        <v>2689</v>
      </c>
      <c r="AC210" s="2">
        <v>2765</v>
      </c>
      <c r="AD210" s="2">
        <v>2920</v>
      </c>
      <c r="AE210" s="2">
        <v>3180</v>
      </c>
      <c r="AF210" s="2">
        <v>3223</v>
      </c>
      <c r="AG210" s="2">
        <v>3192</v>
      </c>
      <c r="AH210" s="2">
        <v>3114</v>
      </c>
      <c r="AI210" s="2">
        <v>3105</v>
      </c>
      <c r="AJ210" s="2">
        <v>3060</v>
      </c>
      <c r="AK210" s="2">
        <v>3164</v>
      </c>
      <c r="AL210" s="2">
        <v>3298</v>
      </c>
      <c r="AM210" s="2">
        <v>3422</v>
      </c>
      <c r="AN210" s="2">
        <v>3536</v>
      </c>
      <c r="AO210" s="2">
        <v>3321</v>
      </c>
      <c r="AP210" s="2">
        <v>3010</v>
      </c>
      <c r="AQ210" s="2">
        <v>3265</v>
      </c>
      <c r="AR210" s="2">
        <v>3717</v>
      </c>
      <c r="AS210" s="2">
        <v>4091</v>
      </c>
      <c r="AT210" s="2">
        <v>4137</v>
      </c>
      <c r="AU210" s="2">
        <v>5661</v>
      </c>
      <c r="AV210" s="2">
        <v>5878</v>
      </c>
      <c r="AW210" s="2">
        <v>5999</v>
      </c>
      <c r="AX210" s="2">
        <v>5979</v>
      </c>
      <c r="AY210" s="2">
        <v>6103</v>
      </c>
      <c r="AZ210" s="2">
        <v>6074</v>
      </c>
      <c r="BA210" s="2">
        <v>6347</v>
      </c>
      <c r="BB210" s="2">
        <v>6592</v>
      </c>
      <c r="BC210" s="2">
        <v>6804</v>
      </c>
      <c r="BD210" s="2">
        <v>6954</v>
      </c>
      <c r="BE210" s="2">
        <v>7190</v>
      </c>
      <c r="BF210" s="2">
        <v>7506</v>
      </c>
      <c r="BG210" s="2">
        <v>7711</v>
      </c>
      <c r="BH210" s="2">
        <v>8030</v>
      </c>
      <c r="BI210" s="2">
        <v>8298</v>
      </c>
      <c r="BJ210" s="2">
        <v>8411</v>
      </c>
      <c r="BK210" s="2">
        <v>8431</v>
      </c>
      <c r="BL210" s="2">
        <v>8842</v>
      </c>
      <c r="BM210" s="2">
        <v>9166</v>
      </c>
      <c r="BN210" s="2">
        <v>9135</v>
      </c>
      <c r="BO210" s="2">
        <v>9032</v>
      </c>
      <c r="BP210" s="2">
        <v>9015</v>
      </c>
      <c r="BQ210" s="2">
        <v>9022</v>
      </c>
      <c r="BR210" s="2">
        <v>9367</v>
      </c>
      <c r="BS210" s="2">
        <v>9628</v>
      </c>
      <c r="BT210" s="2">
        <v>9925</v>
      </c>
      <c r="BU210" s="2">
        <v>9982</v>
      </c>
      <c r="BV210" s="2">
        <v>9863</v>
      </c>
      <c r="BW210" s="2">
        <v>9679</v>
      </c>
      <c r="BX210" s="2">
        <v>9484</v>
      </c>
      <c r="BY210" s="2">
        <v>9584</v>
      </c>
      <c r="BZ210" s="2">
        <v>9659</v>
      </c>
      <c r="CA210" s="2">
        <v>9799</v>
      </c>
      <c r="CB210" s="2">
        <v>10126</v>
      </c>
      <c r="CC210" s="2">
        <v>10400</v>
      </c>
      <c r="CD210" s="2">
        <v>10468</v>
      </c>
    </row>
    <row r="211" spans="1:82" x14ac:dyDescent="0.25">
      <c r="A211" s="2" t="str">
        <f>"90 jaar"</f>
        <v>90 jaar</v>
      </c>
      <c r="B211" s="2">
        <v>729</v>
      </c>
      <c r="C211" s="2">
        <v>770</v>
      </c>
      <c r="D211" s="2">
        <v>754</v>
      </c>
      <c r="E211" s="2">
        <v>795</v>
      </c>
      <c r="F211" s="2">
        <v>794</v>
      </c>
      <c r="G211" s="2">
        <v>858</v>
      </c>
      <c r="H211" s="2">
        <v>875</v>
      </c>
      <c r="I211" s="2">
        <v>858</v>
      </c>
      <c r="J211" s="2">
        <v>919</v>
      </c>
      <c r="K211" s="2">
        <v>902</v>
      </c>
      <c r="L211" s="2">
        <v>990</v>
      </c>
      <c r="M211" s="2">
        <v>975</v>
      </c>
      <c r="N211" s="2">
        <v>1060</v>
      </c>
      <c r="O211" s="2">
        <v>1138</v>
      </c>
      <c r="P211" s="2">
        <v>1224</v>
      </c>
      <c r="Q211" s="2">
        <v>978</v>
      </c>
      <c r="R211" s="2">
        <v>885</v>
      </c>
      <c r="S211" s="2">
        <v>807</v>
      </c>
      <c r="T211" s="2">
        <v>826</v>
      </c>
      <c r="U211" s="2">
        <v>1257</v>
      </c>
      <c r="V211" s="2">
        <v>1706</v>
      </c>
      <c r="W211" s="2">
        <v>1873</v>
      </c>
      <c r="X211" s="2">
        <v>1831</v>
      </c>
      <c r="Y211" s="2">
        <v>1921</v>
      </c>
      <c r="Z211" s="2">
        <v>2008</v>
      </c>
      <c r="AA211" s="2">
        <v>2193</v>
      </c>
      <c r="AB211" s="2">
        <v>2132</v>
      </c>
      <c r="AC211" s="2">
        <v>2215</v>
      </c>
      <c r="AD211" s="2">
        <v>2283</v>
      </c>
      <c r="AE211" s="2">
        <v>2419</v>
      </c>
      <c r="AF211" s="2">
        <v>2646</v>
      </c>
      <c r="AG211" s="2">
        <v>2686</v>
      </c>
      <c r="AH211" s="2">
        <v>2665</v>
      </c>
      <c r="AI211" s="2">
        <v>2607</v>
      </c>
      <c r="AJ211" s="2">
        <v>2603</v>
      </c>
      <c r="AK211" s="2">
        <v>2569</v>
      </c>
      <c r="AL211" s="2">
        <v>2663</v>
      </c>
      <c r="AM211" s="2">
        <v>2780</v>
      </c>
      <c r="AN211" s="2">
        <v>2883</v>
      </c>
      <c r="AO211" s="2">
        <v>2988</v>
      </c>
      <c r="AP211" s="2">
        <v>2812</v>
      </c>
      <c r="AQ211" s="2">
        <v>2554</v>
      </c>
      <c r="AR211" s="2">
        <v>2778</v>
      </c>
      <c r="AS211" s="2">
        <v>3164</v>
      </c>
      <c r="AT211" s="2">
        <v>3492</v>
      </c>
      <c r="AU211" s="2">
        <v>3540</v>
      </c>
      <c r="AV211" s="2">
        <v>4841</v>
      </c>
      <c r="AW211" s="2">
        <v>5039</v>
      </c>
      <c r="AX211" s="2">
        <v>5148</v>
      </c>
      <c r="AY211" s="2">
        <v>5140</v>
      </c>
      <c r="AZ211" s="2">
        <v>5257</v>
      </c>
      <c r="BA211" s="2">
        <v>5240</v>
      </c>
      <c r="BB211" s="2">
        <v>5484</v>
      </c>
      <c r="BC211" s="2">
        <v>5706</v>
      </c>
      <c r="BD211" s="2">
        <v>5897</v>
      </c>
      <c r="BE211" s="2">
        <v>6032</v>
      </c>
      <c r="BF211" s="2">
        <v>6245</v>
      </c>
      <c r="BG211" s="2">
        <v>6533</v>
      </c>
      <c r="BH211" s="2">
        <v>6720</v>
      </c>
      <c r="BI211" s="2">
        <v>7013</v>
      </c>
      <c r="BJ211" s="2">
        <v>7255</v>
      </c>
      <c r="BK211" s="2">
        <v>7364</v>
      </c>
      <c r="BL211" s="2">
        <v>7393</v>
      </c>
      <c r="BM211" s="2">
        <v>7764</v>
      </c>
      <c r="BN211" s="2">
        <v>8059</v>
      </c>
      <c r="BO211" s="2">
        <v>8047</v>
      </c>
      <c r="BP211" s="2">
        <v>7961</v>
      </c>
      <c r="BQ211" s="2">
        <v>7954</v>
      </c>
      <c r="BR211" s="2">
        <v>7974</v>
      </c>
      <c r="BS211" s="2">
        <v>8289</v>
      </c>
      <c r="BT211" s="2">
        <v>8530</v>
      </c>
      <c r="BU211" s="2">
        <v>8805</v>
      </c>
      <c r="BV211" s="2">
        <v>8866</v>
      </c>
      <c r="BW211" s="2">
        <v>8771</v>
      </c>
      <c r="BX211" s="2">
        <v>8619</v>
      </c>
      <c r="BY211" s="2">
        <v>8458</v>
      </c>
      <c r="BZ211" s="2">
        <v>8555</v>
      </c>
      <c r="CA211" s="2">
        <v>8632</v>
      </c>
      <c r="CB211" s="2">
        <v>8773</v>
      </c>
      <c r="CC211" s="2">
        <v>9076</v>
      </c>
      <c r="CD211" s="2">
        <v>9328</v>
      </c>
    </row>
    <row r="212" spans="1:82" x14ac:dyDescent="0.25">
      <c r="A212" s="2" t="str">
        <f>"91 jaar"</f>
        <v>91 jaar</v>
      </c>
      <c r="B212" s="2">
        <v>546</v>
      </c>
      <c r="C212" s="2">
        <v>539</v>
      </c>
      <c r="D212" s="2">
        <v>611</v>
      </c>
      <c r="E212" s="2">
        <v>569</v>
      </c>
      <c r="F212" s="2">
        <v>615</v>
      </c>
      <c r="G212" s="2">
        <v>633</v>
      </c>
      <c r="H212" s="2">
        <v>660</v>
      </c>
      <c r="I212" s="2">
        <v>682</v>
      </c>
      <c r="J212" s="2">
        <v>666</v>
      </c>
      <c r="K212" s="2">
        <v>707</v>
      </c>
      <c r="L212" s="2">
        <v>698</v>
      </c>
      <c r="M212" s="2">
        <v>776</v>
      </c>
      <c r="N212" s="2">
        <v>734</v>
      </c>
      <c r="O212" s="2">
        <v>826</v>
      </c>
      <c r="P212" s="2">
        <v>902</v>
      </c>
      <c r="Q212" s="2">
        <v>947</v>
      </c>
      <c r="R212" s="2">
        <v>739</v>
      </c>
      <c r="S212" s="2">
        <v>697</v>
      </c>
      <c r="T212" s="2">
        <v>633</v>
      </c>
      <c r="U212" s="2">
        <v>681</v>
      </c>
      <c r="V212" s="2">
        <v>1029</v>
      </c>
      <c r="W212" s="2">
        <v>1376</v>
      </c>
      <c r="X212" s="2">
        <v>1508</v>
      </c>
      <c r="Y212" s="2">
        <v>1490</v>
      </c>
      <c r="Z212" s="2">
        <v>1547</v>
      </c>
      <c r="AA212" s="2">
        <v>1643</v>
      </c>
      <c r="AB212" s="2">
        <v>1749</v>
      </c>
      <c r="AC212" s="2">
        <v>1700</v>
      </c>
      <c r="AD212" s="2">
        <v>1794</v>
      </c>
      <c r="AE212" s="2">
        <v>1850</v>
      </c>
      <c r="AF212" s="2">
        <v>1969</v>
      </c>
      <c r="AG212" s="2">
        <v>2161</v>
      </c>
      <c r="AH212" s="2">
        <v>2199</v>
      </c>
      <c r="AI212" s="2">
        <v>2189</v>
      </c>
      <c r="AJ212" s="2">
        <v>2143</v>
      </c>
      <c r="AK212" s="2">
        <v>2148</v>
      </c>
      <c r="AL212" s="2">
        <v>2121</v>
      </c>
      <c r="AM212" s="2">
        <v>2203</v>
      </c>
      <c r="AN212" s="2">
        <v>2304</v>
      </c>
      <c r="AO212" s="2">
        <v>2392</v>
      </c>
      <c r="AP212" s="2">
        <v>2484</v>
      </c>
      <c r="AQ212" s="2">
        <v>2343</v>
      </c>
      <c r="AR212" s="2">
        <v>2133</v>
      </c>
      <c r="AS212" s="2">
        <v>2323</v>
      </c>
      <c r="AT212" s="2">
        <v>2652</v>
      </c>
      <c r="AU212" s="2">
        <v>2930</v>
      </c>
      <c r="AV212" s="2">
        <v>2972</v>
      </c>
      <c r="AW212" s="2">
        <v>4068</v>
      </c>
      <c r="AX212" s="2">
        <v>4237</v>
      </c>
      <c r="AY212" s="2">
        <v>4336</v>
      </c>
      <c r="AZ212" s="2">
        <v>4340</v>
      </c>
      <c r="BA212" s="2">
        <v>4441</v>
      </c>
      <c r="BB212" s="2">
        <v>4438</v>
      </c>
      <c r="BC212" s="2">
        <v>4647</v>
      </c>
      <c r="BD212" s="2">
        <v>4844</v>
      </c>
      <c r="BE212" s="2">
        <v>5011</v>
      </c>
      <c r="BF212" s="2">
        <v>5140</v>
      </c>
      <c r="BG212" s="2">
        <v>5323</v>
      </c>
      <c r="BH212" s="2">
        <v>5582</v>
      </c>
      <c r="BI212" s="2">
        <v>5748</v>
      </c>
      <c r="BJ212" s="2">
        <v>6010</v>
      </c>
      <c r="BK212" s="2">
        <v>6228</v>
      </c>
      <c r="BL212" s="2">
        <v>6330</v>
      </c>
      <c r="BM212" s="2">
        <v>6365</v>
      </c>
      <c r="BN212" s="2">
        <v>6695</v>
      </c>
      <c r="BO212" s="2">
        <v>6952</v>
      </c>
      <c r="BP212" s="2">
        <v>6952</v>
      </c>
      <c r="BQ212" s="2">
        <v>6889</v>
      </c>
      <c r="BR212" s="2">
        <v>6892</v>
      </c>
      <c r="BS212" s="2">
        <v>6914</v>
      </c>
      <c r="BT212" s="2">
        <v>7194</v>
      </c>
      <c r="BU212" s="2">
        <v>7421</v>
      </c>
      <c r="BV212" s="2">
        <v>7671</v>
      </c>
      <c r="BW212" s="2">
        <v>7734</v>
      </c>
      <c r="BX212" s="2">
        <v>7657</v>
      </c>
      <c r="BY212" s="2">
        <v>7533</v>
      </c>
      <c r="BZ212" s="2">
        <v>7405</v>
      </c>
      <c r="CA212" s="2">
        <v>7500</v>
      </c>
      <c r="CB212" s="2">
        <v>7578</v>
      </c>
      <c r="CC212" s="2">
        <v>7709</v>
      </c>
      <c r="CD212" s="2">
        <v>7984</v>
      </c>
    </row>
    <row r="213" spans="1:82" x14ac:dyDescent="0.25">
      <c r="A213" s="2" t="str">
        <f>"92 jaar"</f>
        <v>92 jaar</v>
      </c>
      <c r="B213" s="2">
        <v>366</v>
      </c>
      <c r="C213" s="2">
        <v>389</v>
      </c>
      <c r="D213" s="2">
        <v>395</v>
      </c>
      <c r="E213" s="2">
        <v>450</v>
      </c>
      <c r="F213" s="2">
        <v>434</v>
      </c>
      <c r="G213" s="2">
        <v>465</v>
      </c>
      <c r="H213" s="2">
        <v>453</v>
      </c>
      <c r="I213" s="2">
        <v>477</v>
      </c>
      <c r="J213" s="2">
        <v>508</v>
      </c>
      <c r="K213" s="2">
        <v>494</v>
      </c>
      <c r="L213" s="2">
        <v>525</v>
      </c>
      <c r="M213" s="2">
        <v>521</v>
      </c>
      <c r="N213" s="2">
        <v>564</v>
      </c>
      <c r="O213" s="2">
        <v>531</v>
      </c>
      <c r="P213" s="2">
        <v>620</v>
      </c>
      <c r="Q213" s="2">
        <v>679</v>
      </c>
      <c r="R213" s="2">
        <v>711</v>
      </c>
      <c r="S213" s="2">
        <v>565</v>
      </c>
      <c r="T213" s="2">
        <v>552</v>
      </c>
      <c r="U213" s="2">
        <v>490</v>
      </c>
      <c r="V213" s="2">
        <v>511</v>
      </c>
      <c r="W213" s="2">
        <v>823</v>
      </c>
      <c r="X213" s="2">
        <v>1050</v>
      </c>
      <c r="Y213" s="2">
        <v>1173</v>
      </c>
      <c r="Z213" s="2">
        <v>1208</v>
      </c>
      <c r="AA213" s="2">
        <v>1170</v>
      </c>
      <c r="AB213" s="2">
        <v>1298</v>
      </c>
      <c r="AC213" s="2">
        <v>1365</v>
      </c>
      <c r="AD213" s="2">
        <v>1336</v>
      </c>
      <c r="AE213" s="2">
        <v>1411</v>
      </c>
      <c r="AF213" s="2">
        <v>1463</v>
      </c>
      <c r="AG213" s="2">
        <v>1566</v>
      </c>
      <c r="AH213" s="2">
        <v>1720</v>
      </c>
      <c r="AI213" s="2">
        <v>1754</v>
      </c>
      <c r="AJ213" s="2">
        <v>1748</v>
      </c>
      <c r="AK213" s="2">
        <v>1721</v>
      </c>
      <c r="AL213" s="2">
        <v>1725</v>
      </c>
      <c r="AM213" s="2">
        <v>1705</v>
      </c>
      <c r="AN213" s="2">
        <v>1776</v>
      </c>
      <c r="AO213" s="2">
        <v>1860</v>
      </c>
      <c r="AP213" s="2">
        <v>1933</v>
      </c>
      <c r="AQ213" s="2">
        <v>2012</v>
      </c>
      <c r="AR213" s="2">
        <v>1903</v>
      </c>
      <c r="AS213" s="2">
        <v>1734</v>
      </c>
      <c r="AT213" s="2">
        <v>1895</v>
      </c>
      <c r="AU213" s="2">
        <v>2164</v>
      </c>
      <c r="AV213" s="2">
        <v>2395</v>
      </c>
      <c r="AW213" s="2">
        <v>2432</v>
      </c>
      <c r="AX213" s="2">
        <v>3338</v>
      </c>
      <c r="AY213" s="2">
        <v>3485</v>
      </c>
      <c r="AZ213" s="2">
        <v>3568</v>
      </c>
      <c r="BA213" s="2">
        <v>3578</v>
      </c>
      <c r="BB213" s="2">
        <v>3670</v>
      </c>
      <c r="BC213" s="2">
        <v>3672</v>
      </c>
      <c r="BD213" s="2">
        <v>3853</v>
      </c>
      <c r="BE213" s="2">
        <v>4021</v>
      </c>
      <c r="BF213" s="2">
        <v>4165</v>
      </c>
      <c r="BG213" s="2">
        <v>4282</v>
      </c>
      <c r="BH213" s="2">
        <v>4436</v>
      </c>
      <c r="BI213" s="2">
        <v>4661</v>
      </c>
      <c r="BJ213" s="2">
        <v>4805</v>
      </c>
      <c r="BK213" s="2">
        <v>5032</v>
      </c>
      <c r="BL213" s="2">
        <v>5223</v>
      </c>
      <c r="BM213" s="2">
        <v>5315</v>
      </c>
      <c r="BN213" s="2">
        <v>5356</v>
      </c>
      <c r="BO213" s="2">
        <v>5641</v>
      </c>
      <c r="BP213" s="2">
        <v>5862</v>
      </c>
      <c r="BQ213" s="2">
        <v>5873</v>
      </c>
      <c r="BR213" s="2">
        <v>5828</v>
      </c>
      <c r="BS213" s="2">
        <v>5835</v>
      </c>
      <c r="BT213" s="2">
        <v>5863</v>
      </c>
      <c r="BU213" s="2">
        <v>6107</v>
      </c>
      <c r="BV213" s="2">
        <v>6307</v>
      </c>
      <c r="BW213" s="2">
        <v>6531</v>
      </c>
      <c r="BX213" s="2">
        <v>6596</v>
      </c>
      <c r="BY213" s="2">
        <v>6534</v>
      </c>
      <c r="BZ213" s="2">
        <v>6436</v>
      </c>
      <c r="CA213" s="2">
        <v>6340</v>
      </c>
      <c r="CB213" s="2">
        <v>6430</v>
      </c>
      <c r="CC213" s="2">
        <v>6503</v>
      </c>
      <c r="CD213" s="2">
        <v>6623</v>
      </c>
    </row>
    <row r="214" spans="1:82" x14ac:dyDescent="0.25">
      <c r="A214" s="2" t="str">
        <f>"93 jaar"</f>
        <v>93 jaar</v>
      </c>
      <c r="B214" s="2">
        <v>243</v>
      </c>
      <c r="C214" s="2">
        <v>273</v>
      </c>
      <c r="D214" s="2">
        <v>282</v>
      </c>
      <c r="E214" s="2">
        <v>289</v>
      </c>
      <c r="F214" s="2">
        <v>323</v>
      </c>
      <c r="G214" s="2">
        <v>315</v>
      </c>
      <c r="H214" s="2">
        <v>357</v>
      </c>
      <c r="I214" s="2">
        <v>330</v>
      </c>
      <c r="J214" s="2">
        <v>344</v>
      </c>
      <c r="K214" s="2">
        <v>376</v>
      </c>
      <c r="L214" s="2">
        <v>362</v>
      </c>
      <c r="M214" s="2">
        <v>369</v>
      </c>
      <c r="N214" s="2">
        <v>392</v>
      </c>
      <c r="O214" s="2">
        <v>416</v>
      </c>
      <c r="P214" s="2">
        <v>389</v>
      </c>
      <c r="Q214" s="2">
        <v>457</v>
      </c>
      <c r="R214" s="2">
        <v>511</v>
      </c>
      <c r="S214" s="2">
        <v>534</v>
      </c>
      <c r="T214" s="2">
        <v>416</v>
      </c>
      <c r="U214" s="2">
        <v>422</v>
      </c>
      <c r="V214" s="2">
        <v>379</v>
      </c>
      <c r="W214" s="2">
        <v>393</v>
      </c>
      <c r="X214" s="2">
        <v>618</v>
      </c>
      <c r="Y214" s="2">
        <v>784</v>
      </c>
      <c r="Z214" s="2">
        <v>917</v>
      </c>
      <c r="AA214" s="2">
        <v>935</v>
      </c>
      <c r="AB214" s="2">
        <v>879</v>
      </c>
      <c r="AC214" s="2">
        <v>994</v>
      </c>
      <c r="AD214" s="2">
        <v>1054</v>
      </c>
      <c r="AE214" s="2">
        <v>1031</v>
      </c>
      <c r="AF214" s="2">
        <v>1094</v>
      </c>
      <c r="AG214" s="2">
        <v>1134</v>
      </c>
      <c r="AH214" s="2">
        <v>1222</v>
      </c>
      <c r="AI214" s="2">
        <v>1342</v>
      </c>
      <c r="AJ214" s="2">
        <v>1375</v>
      </c>
      <c r="AK214" s="2">
        <v>1370</v>
      </c>
      <c r="AL214" s="2">
        <v>1351</v>
      </c>
      <c r="AM214" s="2">
        <v>1354</v>
      </c>
      <c r="AN214" s="2">
        <v>1345</v>
      </c>
      <c r="AO214" s="2">
        <v>1401</v>
      </c>
      <c r="AP214" s="2">
        <v>1474</v>
      </c>
      <c r="AQ214" s="2">
        <v>1532</v>
      </c>
      <c r="AR214" s="2">
        <v>1599</v>
      </c>
      <c r="AS214" s="2">
        <v>1512</v>
      </c>
      <c r="AT214" s="2">
        <v>1384</v>
      </c>
      <c r="AU214" s="2">
        <v>1516</v>
      </c>
      <c r="AV214" s="2">
        <v>1733</v>
      </c>
      <c r="AW214" s="2">
        <v>1920</v>
      </c>
      <c r="AX214" s="2">
        <v>1953</v>
      </c>
      <c r="AY214" s="2">
        <v>2680</v>
      </c>
      <c r="AZ214" s="2">
        <v>2805</v>
      </c>
      <c r="BA214" s="2">
        <v>2875</v>
      </c>
      <c r="BB214" s="2">
        <v>2885</v>
      </c>
      <c r="BC214" s="2">
        <v>2964</v>
      </c>
      <c r="BD214" s="2">
        <v>2975</v>
      </c>
      <c r="BE214" s="2">
        <v>3124</v>
      </c>
      <c r="BF214" s="2">
        <v>3267</v>
      </c>
      <c r="BG214" s="2">
        <v>3383</v>
      </c>
      <c r="BH214" s="2">
        <v>3486</v>
      </c>
      <c r="BI214" s="2">
        <v>3618</v>
      </c>
      <c r="BJ214" s="2">
        <v>3810</v>
      </c>
      <c r="BK214" s="2">
        <v>3932</v>
      </c>
      <c r="BL214" s="2">
        <v>4122</v>
      </c>
      <c r="BM214" s="2">
        <v>4289</v>
      </c>
      <c r="BN214" s="2">
        <v>4368</v>
      </c>
      <c r="BO214" s="2">
        <v>4412</v>
      </c>
      <c r="BP214" s="2">
        <v>4653</v>
      </c>
      <c r="BQ214" s="2">
        <v>4842</v>
      </c>
      <c r="BR214" s="2">
        <v>4855</v>
      </c>
      <c r="BS214" s="2">
        <v>4832</v>
      </c>
      <c r="BT214" s="2">
        <v>4840</v>
      </c>
      <c r="BU214" s="2">
        <v>4871</v>
      </c>
      <c r="BV214" s="2">
        <v>5081</v>
      </c>
      <c r="BW214" s="2">
        <v>5248</v>
      </c>
      <c r="BX214" s="2">
        <v>5447</v>
      </c>
      <c r="BY214" s="2">
        <v>5507</v>
      </c>
      <c r="BZ214" s="2">
        <v>5461</v>
      </c>
      <c r="CA214" s="2">
        <v>5390</v>
      </c>
      <c r="CB214" s="2">
        <v>5315</v>
      </c>
      <c r="CC214" s="2">
        <v>5396</v>
      </c>
      <c r="CD214" s="2">
        <v>5470</v>
      </c>
    </row>
    <row r="215" spans="1:82" x14ac:dyDescent="0.25">
      <c r="A215" s="2" t="str">
        <f>"94 jaar"</f>
        <v>94 jaar</v>
      </c>
      <c r="B215" s="2">
        <v>182</v>
      </c>
      <c r="C215" s="2">
        <v>171</v>
      </c>
      <c r="D215" s="2">
        <v>184</v>
      </c>
      <c r="E215" s="2">
        <v>193</v>
      </c>
      <c r="F215" s="2">
        <v>214</v>
      </c>
      <c r="G215" s="2">
        <v>237</v>
      </c>
      <c r="H215" s="2">
        <v>227</v>
      </c>
      <c r="I215" s="2">
        <v>245</v>
      </c>
      <c r="J215" s="2">
        <v>244</v>
      </c>
      <c r="K215" s="2">
        <v>247</v>
      </c>
      <c r="L215" s="2">
        <v>270</v>
      </c>
      <c r="M215" s="2">
        <v>251</v>
      </c>
      <c r="N215" s="2">
        <v>266</v>
      </c>
      <c r="O215" s="2">
        <v>265</v>
      </c>
      <c r="P215" s="2">
        <v>298</v>
      </c>
      <c r="Q215" s="2">
        <v>262</v>
      </c>
      <c r="R215" s="2">
        <v>323</v>
      </c>
      <c r="S215" s="2">
        <v>377</v>
      </c>
      <c r="T215" s="2">
        <v>386</v>
      </c>
      <c r="U215" s="2">
        <v>310</v>
      </c>
      <c r="V215" s="2">
        <v>310</v>
      </c>
      <c r="W215" s="2">
        <v>286</v>
      </c>
      <c r="X215" s="2">
        <v>280</v>
      </c>
      <c r="Y215" s="2">
        <v>462</v>
      </c>
      <c r="Z215" s="2">
        <v>602</v>
      </c>
      <c r="AA215" s="2">
        <v>667</v>
      </c>
      <c r="AB215" s="2">
        <v>690</v>
      </c>
      <c r="AC215" s="2">
        <v>651</v>
      </c>
      <c r="AD215" s="2">
        <v>742</v>
      </c>
      <c r="AE215" s="2">
        <v>783</v>
      </c>
      <c r="AF215" s="2">
        <v>780</v>
      </c>
      <c r="AG215" s="2">
        <v>827</v>
      </c>
      <c r="AH215" s="2">
        <v>858</v>
      </c>
      <c r="AI215" s="2">
        <v>927</v>
      </c>
      <c r="AJ215" s="2">
        <v>1022</v>
      </c>
      <c r="AK215" s="2">
        <v>1049</v>
      </c>
      <c r="AL215" s="2">
        <v>1045</v>
      </c>
      <c r="AM215" s="2">
        <v>1035</v>
      </c>
      <c r="AN215" s="2">
        <v>1041</v>
      </c>
      <c r="AO215" s="2">
        <v>1035</v>
      </c>
      <c r="AP215" s="2">
        <v>1081</v>
      </c>
      <c r="AQ215" s="2">
        <v>1143</v>
      </c>
      <c r="AR215" s="2">
        <v>1189</v>
      </c>
      <c r="AS215" s="2">
        <v>1244</v>
      </c>
      <c r="AT215" s="2">
        <v>1178</v>
      </c>
      <c r="AU215" s="2">
        <v>1081</v>
      </c>
      <c r="AV215" s="2">
        <v>1188</v>
      </c>
      <c r="AW215" s="2">
        <v>1355</v>
      </c>
      <c r="AX215" s="2">
        <v>1506</v>
      </c>
      <c r="AY215" s="2">
        <v>1533</v>
      </c>
      <c r="AZ215" s="2">
        <v>2105</v>
      </c>
      <c r="BA215" s="2">
        <v>2203</v>
      </c>
      <c r="BB215" s="2">
        <v>2261</v>
      </c>
      <c r="BC215" s="2">
        <v>2270</v>
      </c>
      <c r="BD215" s="2">
        <v>2335</v>
      </c>
      <c r="BE215" s="2">
        <v>2350</v>
      </c>
      <c r="BF215" s="2">
        <v>2469</v>
      </c>
      <c r="BG215" s="2">
        <v>2589</v>
      </c>
      <c r="BH215" s="2">
        <v>2683</v>
      </c>
      <c r="BI215" s="2">
        <v>2772</v>
      </c>
      <c r="BJ215" s="2">
        <v>2879</v>
      </c>
      <c r="BK215" s="2">
        <v>3038</v>
      </c>
      <c r="BL215" s="2">
        <v>3136</v>
      </c>
      <c r="BM215" s="2">
        <v>3295</v>
      </c>
      <c r="BN215" s="2">
        <v>3438</v>
      </c>
      <c r="BO215" s="2">
        <v>3506</v>
      </c>
      <c r="BP215" s="2">
        <v>3547</v>
      </c>
      <c r="BQ215" s="2">
        <v>3745</v>
      </c>
      <c r="BR215" s="2">
        <v>3902</v>
      </c>
      <c r="BS215" s="2">
        <v>3920</v>
      </c>
      <c r="BT215" s="2">
        <v>3910</v>
      </c>
      <c r="BU215" s="2">
        <v>3921</v>
      </c>
      <c r="BV215" s="2">
        <v>3949</v>
      </c>
      <c r="BW215" s="2">
        <v>4123</v>
      </c>
      <c r="BX215" s="2">
        <v>4265</v>
      </c>
      <c r="BY215" s="2">
        <v>4435</v>
      </c>
      <c r="BZ215" s="2">
        <v>4494</v>
      </c>
      <c r="CA215" s="2">
        <v>4456</v>
      </c>
      <c r="CB215" s="2">
        <v>4410</v>
      </c>
      <c r="CC215" s="2">
        <v>4351</v>
      </c>
      <c r="CD215" s="2">
        <v>4419</v>
      </c>
    </row>
    <row r="216" spans="1:82" x14ac:dyDescent="0.25">
      <c r="A216" s="2" t="str">
        <f>"95 jaar"</f>
        <v>95 jaar</v>
      </c>
      <c r="B216" s="2">
        <v>94</v>
      </c>
      <c r="C216" s="2">
        <v>119</v>
      </c>
      <c r="D216" s="2">
        <v>122</v>
      </c>
      <c r="E216" s="2">
        <v>131</v>
      </c>
      <c r="F216" s="2">
        <v>138</v>
      </c>
      <c r="G216" s="2">
        <v>144</v>
      </c>
      <c r="H216" s="2">
        <v>151</v>
      </c>
      <c r="I216" s="2">
        <v>166</v>
      </c>
      <c r="J216" s="2">
        <v>174</v>
      </c>
      <c r="K216" s="2">
        <v>162</v>
      </c>
      <c r="L216" s="2">
        <v>182</v>
      </c>
      <c r="M216" s="2">
        <v>190</v>
      </c>
      <c r="N216" s="2">
        <v>154</v>
      </c>
      <c r="O216" s="2">
        <v>182</v>
      </c>
      <c r="P216" s="2">
        <v>191</v>
      </c>
      <c r="Q216" s="2">
        <v>218</v>
      </c>
      <c r="R216" s="2">
        <v>191</v>
      </c>
      <c r="S216" s="2">
        <v>222</v>
      </c>
      <c r="T216" s="2">
        <v>267</v>
      </c>
      <c r="U216" s="2">
        <v>276</v>
      </c>
      <c r="V216" s="2">
        <v>224</v>
      </c>
      <c r="W216" s="2">
        <v>223</v>
      </c>
      <c r="X216" s="2">
        <v>196</v>
      </c>
      <c r="Y216" s="2">
        <v>208</v>
      </c>
      <c r="Z216" s="2">
        <v>343</v>
      </c>
      <c r="AA216" s="2">
        <v>422</v>
      </c>
      <c r="AB216" s="2">
        <v>504</v>
      </c>
      <c r="AC216" s="2">
        <v>483</v>
      </c>
      <c r="AD216" s="2">
        <v>469</v>
      </c>
      <c r="AE216" s="2">
        <v>536</v>
      </c>
      <c r="AF216" s="2">
        <v>568</v>
      </c>
      <c r="AG216" s="2">
        <v>568</v>
      </c>
      <c r="AH216" s="2">
        <v>604</v>
      </c>
      <c r="AI216" s="2">
        <v>625</v>
      </c>
      <c r="AJ216" s="2">
        <v>679</v>
      </c>
      <c r="AK216" s="2">
        <v>753</v>
      </c>
      <c r="AL216" s="2">
        <v>771</v>
      </c>
      <c r="AM216" s="2">
        <v>771</v>
      </c>
      <c r="AN216" s="2">
        <v>766</v>
      </c>
      <c r="AO216" s="2">
        <v>772</v>
      </c>
      <c r="AP216" s="2">
        <v>769</v>
      </c>
      <c r="AQ216" s="2">
        <v>802</v>
      </c>
      <c r="AR216" s="2">
        <v>850</v>
      </c>
      <c r="AS216" s="2">
        <v>889</v>
      </c>
      <c r="AT216" s="2">
        <v>932</v>
      </c>
      <c r="AU216" s="2">
        <v>878</v>
      </c>
      <c r="AV216" s="2">
        <v>809</v>
      </c>
      <c r="AW216" s="2">
        <v>895</v>
      </c>
      <c r="AX216" s="2">
        <v>1022</v>
      </c>
      <c r="AY216" s="2">
        <v>1136</v>
      </c>
      <c r="AZ216" s="2">
        <v>1160</v>
      </c>
      <c r="BA216" s="2">
        <v>1593</v>
      </c>
      <c r="BB216" s="2">
        <v>1672</v>
      </c>
      <c r="BC216" s="2">
        <v>1715</v>
      </c>
      <c r="BD216" s="2">
        <v>1724</v>
      </c>
      <c r="BE216" s="2">
        <v>1779</v>
      </c>
      <c r="BF216" s="2">
        <v>1791</v>
      </c>
      <c r="BG216" s="2">
        <v>1890</v>
      </c>
      <c r="BH216" s="2">
        <v>1984</v>
      </c>
      <c r="BI216" s="2">
        <v>2057</v>
      </c>
      <c r="BJ216" s="2">
        <v>2132</v>
      </c>
      <c r="BK216" s="2">
        <v>2215</v>
      </c>
      <c r="BL216" s="2">
        <v>2342</v>
      </c>
      <c r="BM216" s="2">
        <v>2422</v>
      </c>
      <c r="BN216" s="2">
        <v>2549</v>
      </c>
      <c r="BO216" s="2">
        <v>2668</v>
      </c>
      <c r="BP216" s="2">
        <v>2720</v>
      </c>
      <c r="BQ216" s="2">
        <v>2759</v>
      </c>
      <c r="BR216" s="2">
        <v>2914</v>
      </c>
      <c r="BS216" s="2">
        <v>3042</v>
      </c>
      <c r="BT216" s="2">
        <v>3065</v>
      </c>
      <c r="BU216" s="2">
        <v>3059</v>
      </c>
      <c r="BV216" s="2">
        <v>3070</v>
      </c>
      <c r="BW216" s="2">
        <v>3097</v>
      </c>
      <c r="BX216" s="2">
        <v>3235</v>
      </c>
      <c r="BY216" s="2">
        <v>3350</v>
      </c>
      <c r="BZ216" s="2">
        <v>3491</v>
      </c>
      <c r="CA216" s="2">
        <v>3546</v>
      </c>
      <c r="CB216" s="2">
        <v>3520</v>
      </c>
      <c r="CC216" s="2">
        <v>3486</v>
      </c>
      <c r="CD216" s="2">
        <v>3444</v>
      </c>
    </row>
    <row r="217" spans="1:82" x14ac:dyDescent="0.25">
      <c r="A217" s="2" t="str">
        <f>"96 jaar"</f>
        <v>96 jaar</v>
      </c>
      <c r="B217" s="2">
        <v>76</v>
      </c>
      <c r="C217" s="2">
        <v>53</v>
      </c>
      <c r="D217" s="2">
        <v>93</v>
      </c>
      <c r="E217" s="2">
        <v>75</v>
      </c>
      <c r="F217" s="2">
        <v>93</v>
      </c>
      <c r="G217" s="2">
        <v>94</v>
      </c>
      <c r="H217" s="2">
        <v>90</v>
      </c>
      <c r="I217" s="2">
        <v>106</v>
      </c>
      <c r="J217" s="2">
        <v>114</v>
      </c>
      <c r="K217" s="2">
        <v>116</v>
      </c>
      <c r="L217" s="2">
        <v>108</v>
      </c>
      <c r="M217" s="2">
        <v>117</v>
      </c>
      <c r="N217" s="2">
        <v>125</v>
      </c>
      <c r="O217" s="2">
        <v>98</v>
      </c>
      <c r="P217" s="2">
        <v>123</v>
      </c>
      <c r="Q217" s="2">
        <v>132</v>
      </c>
      <c r="R217" s="2">
        <v>145</v>
      </c>
      <c r="S217" s="2">
        <v>131</v>
      </c>
      <c r="T217" s="2">
        <v>130</v>
      </c>
      <c r="U217" s="2">
        <v>192</v>
      </c>
      <c r="V217" s="2">
        <v>178</v>
      </c>
      <c r="W217" s="2">
        <v>146</v>
      </c>
      <c r="X217" s="2">
        <v>150</v>
      </c>
      <c r="Y217" s="2">
        <v>129</v>
      </c>
      <c r="Z217" s="2">
        <v>154</v>
      </c>
      <c r="AA217" s="2">
        <v>238</v>
      </c>
      <c r="AB217" s="2">
        <v>305</v>
      </c>
      <c r="AC217" s="2">
        <v>353</v>
      </c>
      <c r="AD217" s="2">
        <v>340</v>
      </c>
      <c r="AE217" s="2">
        <v>332</v>
      </c>
      <c r="AF217" s="2">
        <v>383</v>
      </c>
      <c r="AG217" s="2">
        <v>409</v>
      </c>
      <c r="AH217" s="2">
        <v>410</v>
      </c>
      <c r="AI217" s="2">
        <v>436</v>
      </c>
      <c r="AJ217" s="2">
        <v>455</v>
      </c>
      <c r="AK217" s="2">
        <v>492</v>
      </c>
      <c r="AL217" s="2">
        <v>550</v>
      </c>
      <c r="AM217" s="2">
        <v>563</v>
      </c>
      <c r="AN217" s="2">
        <v>562</v>
      </c>
      <c r="AO217" s="2">
        <v>560</v>
      </c>
      <c r="AP217" s="2">
        <v>567</v>
      </c>
      <c r="AQ217" s="2">
        <v>567</v>
      </c>
      <c r="AR217" s="2">
        <v>592</v>
      </c>
      <c r="AS217" s="2">
        <v>630</v>
      </c>
      <c r="AT217" s="2">
        <v>658</v>
      </c>
      <c r="AU217" s="2">
        <v>693</v>
      </c>
      <c r="AV217" s="2">
        <v>652</v>
      </c>
      <c r="AW217" s="2">
        <v>604</v>
      </c>
      <c r="AX217" s="2">
        <v>669</v>
      </c>
      <c r="AY217" s="2">
        <v>763</v>
      </c>
      <c r="AZ217" s="2">
        <v>847</v>
      </c>
      <c r="BA217" s="2">
        <v>866</v>
      </c>
      <c r="BB217" s="2">
        <v>1187</v>
      </c>
      <c r="BC217" s="2">
        <v>1247</v>
      </c>
      <c r="BD217" s="2">
        <v>1281</v>
      </c>
      <c r="BE217" s="2">
        <v>1290</v>
      </c>
      <c r="BF217" s="2">
        <v>1338</v>
      </c>
      <c r="BG217" s="2">
        <v>1348</v>
      </c>
      <c r="BH217" s="2">
        <v>1425</v>
      </c>
      <c r="BI217" s="2">
        <v>1498</v>
      </c>
      <c r="BJ217" s="2">
        <v>1555</v>
      </c>
      <c r="BK217" s="2">
        <v>1616</v>
      </c>
      <c r="BL217" s="2">
        <v>1680</v>
      </c>
      <c r="BM217" s="2">
        <v>1779</v>
      </c>
      <c r="BN217" s="2">
        <v>1843</v>
      </c>
      <c r="BO217" s="2">
        <v>1945</v>
      </c>
      <c r="BP217" s="2">
        <v>2035</v>
      </c>
      <c r="BQ217" s="2">
        <v>2080</v>
      </c>
      <c r="BR217" s="2">
        <v>2112</v>
      </c>
      <c r="BS217" s="2">
        <v>2237</v>
      </c>
      <c r="BT217" s="2">
        <v>2335</v>
      </c>
      <c r="BU217" s="2">
        <v>2363</v>
      </c>
      <c r="BV217" s="2">
        <v>2359</v>
      </c>
      <c r="BW217" s="2">
        <v>2372</v>
      </c>
      <c r="BX217" s="2">
        <v>2390</v>
      </c>
      <c r="BY217" s="2">
        <v>2505</v>
      </c>
      <c r="BZ217" s="2">
        <v>2594</v>
      </c>
      <c r="CA217" s="2">
        <v>2708</v>
      </c>
      <c r="CB217" s="2">
        <v>2752</v>
      </c>
      <c r="CC217" s="2">
        <v>2739</v>
      </c>
      <c r="CD217" s="2">
        <v>2715</v>
      </c>
    </row>
    <row r="218" spans="1:82" x14ac:dyDescent="0.25">
      <c r="A218" s="2" t="str">
        <f>"97 jaar"</f>
        <v>97 jaar</v>
      </c>
      <c r="B218" s="2">
        <v>51</v>
      </c>
      <c r="C218" s="2">
        <v>55</v>
      </c>
      <c r="D218" s="2">
        <v>30</v>
      </c>
      <c r="E218" s="2">
        <v>69</v>
      </c>
      <c r="F218" s="2">
        <v>51</v>
      </c>
      <c r="G218" s="2">
        <v>61</v>
      </c>
      <c r="H218" s="2">
        <v>57</v>
      </c>
      <c r="I218" s="2">
        <v>56</v>
      </c>
      <c r="J218" s="2">
        <v>68</v>
      </c>
      <c r="K218" s="2">
        <v>76</v>
      </c>
      <c r="L218" s="2">
        <v>78</v>
      </c>
      <c r="M218" s="2">
        <v>67</v>
      </c>
      <c r="N218" s="2">
        <v>81</v>
      </c>
      <c r="O218" s="2">
        <v>71</v>
      </c>
      <c r="P218" s="2">
        <v>62</v>
      </c>
      <c r="Q218" s="2">
        <v>70</v>
      </c>
      <c r="R218" s="2">
        <v>86</v>
      </c>
      <c r="S218" s="2">
        <v>93</v>
      </c>
      <c r="T218" s="2">
        <v>80</v>
      </c>
      <c r="U218" s="2">
        <v>74</v>
      </c>
      <c r="V218" s="2">
        <v>129</v>
      </c>
      <c r="W218" s="2">
        <v>132</v>
      </c>
      <c r="X218" s="2">
        <v>102</v>
      </c>
      <c r="Y218" s="2">
        <v>93</v>
      </c>
      <c r="Z218" s="2">
        <v>95</v>
      </c>
      <c r="AA218" s="2">
        <v>109</v>
      </c>
      <c r="AB218" s="2">
        <v>169</v>
      </c>
      <c r="AC218" s="2">
        <v>202</v>
      </c>
      <c r="AD218" s="2">
        <v>240</v>
      </c>
      <c r="AE218" s="2">
        <v>230</v>
      </c>
      <c r="AF218" s="2">
        <v>229</v>
      </c>
      <c r="AG218" s="2">
        <v>262</v>
      </c>
      <c r="AH218" s="2">
        <v>281</v>
      </c>
      <c r="AI218" s="2">
        <v>284</v>
      </c>
      <c r="AJ218" s="2">
        <v>306</v>
      </c>
      <c r="AK218" s="2">
        <v>317</v>
      </c>
      <c r="AL218" s="2">
        <v>342</v>
      </c>
      <c r="AM218" s="2">
        <v>385</v>
      </c>
      <c r="AN218" s="2">
        <v>395</v>
      </c>
      <c r="AO218" s="2">
        <v>398</v>
      </c>
      <c r="AP218" s="2">
        <v>394</v>
      </c>
      <c r="AQ218" s="2">
        <v>401</v>
      </c>
      <c r="AR218" s="2">
        <v>401</v>
      </c>
      <c r="AS218" s="2">
        <v>419</v>
      </c>
      <c r="AT218" s="2">
        <v>446</v>
      </c>
      <c r="AU218" s="2">
        <v>468</v>
      </c>
      <c r="AV218" s="2">
        <v>496</v>
      </c>
      <c r="AW218" s="2">
        <v>463</v>
      </c>
      <c r="AX218" s="2">
        <v>434</v>
      </c>
      <c r="AY218" s="2">
        <v>481</v>
      </c>
      <c r="AZ218" s="2">
        <v>548</v>
      </c>
      <c r="BA218" s="2">
        <v>607</v>
      </c>
      <c r="BB218" s="2">
        <v>623</v>
      </c>
      <c r="BC218" s="2">
        <v>855</v>
      </c>
      <c r="BD218" s="2">
        <v>899</v>
      </c>
      <c r="BE218" s="2">
        <v>924</v>
      </c>
      <c r="BF218" s="2">
        <v>932</v>
      </c>
      <c r="BG218" s="2">
        <v>970</v>
      </c>
      <c r="BH218" s="2">
        <v>978</v>
      </c>
      <c r="BI218" s="2">
        <v>1035</v>
      </c>
      <c r="BJ218" s="2">
        <v>1090</v>
      </c>
      <c r="BK218" s="2">
        <v>1135</v>
      </c>
      <c r="BL218" s="2">
        <v>1179</v>
      </c>
      <c r="BM218" s="2">
        <v>1226</v>
      </c>
      <c r="BN218" s="2">
        <v>1302</v>
      </c>
      <c r="BO218" s="2">
        <v>1350</v>
      </c>
      <c r="BP218" s="2">
        <v>1426</v>
      </c>
      <c r="BQ218" s="2">
        <v>1496</v>
      </c>
      <c r="BR218" s="2">
        <v>1528</v>
      </c>
      <c r="BS218" s="2">
        <v>1553</v>
      </c>
      <c r="BT218" s="2">
        <v>1649</v>
      </c>
      <c r="BU218" s="2">
        <v>1723</v>
      </c>
      <c r="BV218" s="2">
        <v>1750</v>
      </c>
      <c r="BW218" s="2">
        <v>1746</v>
      </c>
      <c r="BX218" s="2">
        <v>1759</v>
      </c>
      <c r="BY218" s="2">
        <v>1775</v>
      </c>
      <c r="BZ218" s="2">
        <v>1862</v>
      </c>
      <c r="CA218" s="2">
        <v>1931</v>
      </c>
      <c r="CB218" s="2">
        <v>2022</v>
      </c>
      <c r="CC218" s="2">
        <v>2053</v>
      </c>
      <c r="CD218" s="2">
        <v>2048</v>
      </c>
    </row>
    <row r="219" spans="1:82" x14ac:dyDescent="0.25">
      <c r="A219" s="2" t="str">
        <f>"98 jaar"</f>
        <v>98 jaar</v>
      </c>
      <c r="B219" s="2">
        <v>24</v>
      </c>
      <c r="C219" s="2">
        <v>31</v>
      </c>
      <c r="D219" s="2">
        <v>33</v>
      </c>
      <c r="E219" s="2">
        <v>16</v>
      </c>
      <c r="F219" s="2">
        <v>44</v>
      </c>
      <c r="G219" s="2">
        <v>35</v>
      </c>
      <c r="H219" s="2">
        <v>40</v>
      </c>
      <c r="I219" s="2">
        <v>39</v>
      </c>
      <c r="J219" s="2">
        <v>34</v>
      </c>
      <c r="K219" s="2">
        <v>43</v>
      </c>
      <c r="L219" s="2">
        <v>42</v>
      </c>
      <c r="M219" s="2">
        <v>52</v>
      </c>
      <c r="N219" s="2">
        <v>45</v>
      </c>
      <c r="O219" s="2">
        <v>58</v>
      </c>
      <c r="P219" s="2">
        <v>40</v>
      </c>
      <c r="Q219" s="2">
        <v>44</v>
      </c>
      <c r="R219" s="2">
        <v>47</v>
      </c>
      <c r="S219" s="2">
        <v>63</v>
      </c>
      <c r="T219" s="2">
        <v>64</v>
      </c>
      <c r="U219" s="2">
        <v>60</v>
      </c>
      <c r="V219" s="2">
        <v>49</v>
      </c>
      <c r="W219" s="2">
        <v>91</v>
      </c>
      <c r="X219" s="2">
        <v>86</v>
      </c>
      <c r="Y219" s="2">
        <v>74</v>
      </c>
      <c r="Z219" s="2">
        <v>69</v>
      </c>
      <c r="AA219" s="2">
        <v>57</v>
      </c>
      <c r="AB219" s="2">
        <v>75</v>
      </c>
      <c r="AC219" s="2">
        <v>107</v>
      </c>
      <c r="AD219" s="2">
        <v>131</v>
      </c>
      <c r="AE219" s="2">
        <v>161</v>
      </c>
      <c r="AF219" s="2">
        <v>155</v>
      </c>
      <c r="AG219" s="2">
        <v>155</v>
      </c>
      <c r="AH219" s="2">
        <v>179</v>
      </c>
      <c r="AI219" s="2">
        <v>195</v>
      </c>
      <c r="AJ219" s="2">
        <v>190</v>
      </c>
      <c r="AK219" s="2">
        <v>205</v>
      </c>
      <c r="AL219" s="2">
        <v>214</v>
      </c>
      <c r="AM219" s="2">
        <v>232</v>
      </c>
      <c r="AN219" s="2">
        <v>262</v>
      </c>
      <c r="AO219" s="2">
        <v>270</v>
      </c>
      <c r="AP219" s="2">
        <v>267</v>
      </c>
      <c r="AQ219" s="2">
        <v>267</v>
      </c>
      <c r="AR219" s="2">
        <v>275</v>
      </c>
      <c r="AS219" s="2">
        <v>275</v>
      </c>
      <c r="AT219" s="2">
        <v>289</v>
      </c>
      <c r="AU219" s="2">
        <v>306</v>
      </c>
      <c r="AV219" s="2">
        <v>321</v>
      </c>
      <c r="AW219" s="2">
        <v>342</v>
      </c>
      <c r="AX219" s="2">
        <v>321</v>
      </c>
      <c r="AY219" s="2">
        <v>303</v>
      </c>
      <c r="AZ219" s="2">
        <v>334</v>
      </c>
      <c r="BA219" s="2">
        <v>380</v>
      </c>
      <c r="BB219" s="2">
        <v>425</v>
      </c>
      <c r="BC219" s="2">
        <v>437</v>
      </c>
      <c r="BD219" s="2">
        <v>600</v>
      </c>
      <c r="BE219" s="2">
        <v>631</v>
      </c>
      <c r="BF219" s="2">
        <v>648</v>
      </c>
      <c r="BG219" s="2">
        <v>654</v>
      </c>
      <c r="BH219" s="2">
        <v>681</v>
      </c>
      <c r="BI219" s="2">
        <v>687</v>
      </c>
      <c r="BJ219" s="2">
        <v>731</v>
      </c>
      <c r="BK219" s="2">
        <v>771</v>
      </c>
      <c r="BL219" s="2">
        <v>806</v>
      </c>
      <c r="BM219" s="2">
        <v>836</v>
      </c>
      <c r="BN219" s="2">
        <v>873</v>
      </c>
      <c r="BO219" s="2">
        <v>925</v>
      </c>
      <c r="BP219" s="2">
        <v>961</v>
      </c>
      <c r="BQ219" s="2">
        <v>1017</v>
      </c>
      <c r="BR219" s="2">
        <v>1068</v>
      </c>
      <c r="BS219" s="2">
        <v>1097</v>
      </c>
      <c r="BT219" s="2">
        <v>1112</v>
      </c>
      <c r="BU219" s="2">
        <v>1183</v>
      </c>
      <c r="BV219" s="2">
        <v>1238</v>
      </c>
      <c r="BW219" s="2">
        <v>1258</v>
      </c>
      <c r="BX219" s="2">
        <v>1260</v>
      </c>
      <c r="BY219" s="2">
        <v>1271</v>
      </c>
      <c r="BZ219" s="2">
        <v>1284</v>
      </c>
      <c r="CA219" s="2">
        <v>1348</v>
      </c>
      <c r="CB219" s="2">
        <v>1398</v>
      </c>
      <c r="CC219" s="2">
        <v>1463</v>
      </c>
      <c r="CD219" s="2">
        <v>1488</v>
      </c>
    </row>
    <row r="220" spans="1:82" x14ac:dyDescent="0.25">
      <c r="A220" s="2" t="str">
        <f>"99 jaar"</f>
        <v>99 jaar</v>
      </c>
      <c r="B220" s="2">
        <v>13</v>
      </c>
      <c r="C220" s="2">
        <v>13</v>
      </c>
      <c r="D220" s="2">
        <v>22</v>
      </c>
      <c r="E220" s="2">
        <v>20</v>
      </c>
      <c r="F220" s="2">
        <v>12</v>
      </c>
      <c r="G220" s="2">
        <v>27</v>
      </c>
      <c r="H220" s="2">
        <v>25</v>
      </c>
      <c r="I220" s="2">
        <v>25</v>
      </c>
      <c r="J220" s="2">
        <v>28</v>
      </c>
      <c r="K220" s="2">
        <v>26</v>
      </c>
      <c r="L220" s="2">
        <v>25</v>
      </c>
      <c r="M220" s="2">
        <v>28</v>
      </c>
      <c r="N220" s="2">
        <v>23</v>
      </c>
      <c r="O220" s="2">
        <v>18</v>
      </c>
      <c r="P220" s="2">
        <v>36</v>
      </c>
      <c r="Q220" s="2">
        <v>24</v>
      </c>
      <c r="R220" s="2">
        <v>28</v>
      </c>
      <c r="S220" s="2">
        <v>34</v>
      </c>
      <c r="T220" s="2">
        <v>36</v>
      </c>
      <c r="U220" s="2">
        <v>38</v>
      </c>
      <c r="V220" s="2">
        <v>33</v>
      </c>
      <c r="W220" s="2">
        <v>33</v>
      </c>
      <c r="X220" s="2">
        <v>62</v>
      </c>
      <c r="Y220" s="2">
        <v>52</v>
      </c>
      <c r="Z220" s="2">
        <v>50</v>
      </c>
      <c r="AA220" s="2">
        <v>41</v>
      </c>
      <c r="AB220" s="2">
        <v>25</v>
      </c>
      <c r="AC220" s="2">
        <v>48</v>
      </c>
      <c r="AD220" s="2">
        <v>70</v>
      </c>
      <c r="AE220" s="2">
        <v>86</v>
      </c>
      <c r="AF220" s="2">
        <v>105</v>
      </c>
      <c r="AG220" s="2">
        <v>103</v>
      </c>
      <c r="AH220" s="2">
        <v>105</v>
      </c>
      <c r="AI220" s="2">
        <v>121</v>
      </c>
      <c r="AJ220" s="2">
        <v>130</v>
      </c>
      <c r="AK220" s="2">
        <v>127</v>
      </c>
      <c r="AL220" s="2">
        <v>139</v>
      </c>
      <c r="AM220" s="2">
        <v>144</v>
      </c>
      <c r="AN220" s="2">
        <v>156</v>
      </c>
      <c r="AO220" s="2">
        <v>175</v>
      </c>
      <c r="AP220" s="2">
        <v>180</v>
      </c>
      <c r="AQ220" s="2">
        <v>181</v>
      </c>
      <c r="AR220" s="2">
        <v>180</v>
      </c>
      <c r="AS220" s="2">
        <v>184</v>
      </c>
      <c r="AT220" s="2">
        <v>185</v>
      </c>
      <c r="AU220" s="2">
        <v>194</v>
      </c>
      <c r="AV220" s="2">
        <v>210</v>
      </c>
      <c r="AW220" s="2">
        <v>221</v>
      </c>
      <c r="AX220" s="2">
        <v>231</v>
      </c>
      <c r="AY220" s="2">
        <v>217</v>
      </c>
      <c r="AZ220" s="2">
        <v>207</v>
      </c>
      <c r="BA220" s="2">
        <v>230</v>
      </c>
      <c r="BB220" s="2">
        <v>255</v>
      </c>
      <c r="BC220" s="2">
        <v>290</v>
      </c>
      <c r="BD220" s="2">
        <v>298</v>
      </c>
      <c r="BE220" s="2">
        <v>405</v>
      </c>
      <c r="BF220" s="2">
        <v>425</v>
      </c>
      <c r="BG220" s="2">
        <v>438</v>
      </c>
      <c r="BH220" s="2">
        <v>445</v>
      </c>
      <c r="BI220" s="2">
        <v>464</v>
      </c>
      <c r="BJ220" s="2">
        <v>468</v>
      </c>
      <c r="BK220" s="2">
        <v>499</v>
      </c>
      <c r="BL220" s="2">
        <v>526</v>
      </c>
      <c r="BM220" s="2">
        <v>553</v>
      </c>
      <c r="BN220" s="2">
        <v>572</v>
      </c>
      <c r="BO220" s="2">
        <v>598</v>
      </c>
      <c r="BP220" s="2">
        <v>634</v>
      </c>
      <c r="BQ220" s="2">
        <v>661</v>
      </c>
      <c r="BR220" s="2">
        <v>701</v>
      </c>
      <c r="BS220" s="2">
        <v>740</v>
      </c>
      <c r="BT220" s="2">
        <v>756</v>
      </c>
      <c r="BU220" s="2">
        <v>770</v>
      </c>
      <c r="BV220" s="2">
        <v>824</v>
      </c>
      <c r="BW220" s="2">
        <v>860</v>
      </c>
      <c r="BX220" s="2">
        <v>875</v>
      </c>
      <c r="BY220" s="2">
        <v>881</v>
      </c>
      <c r="BZ220" s="2">
        <v>886</v>
      </c>
      <c r="CA220" s="2">
        <v>898</v>
      </c>
      <c r="CB220" s="2">
        <v>941</v>
      </c>
      <c r="CC220" s="2">
        <v>978</v>
      </c>
      <c r="CD220" s="2">
        <v>1026</v>
      </c>
    </row>
    <row r="221" spans="1:82" x14ac:dyDescent="0.25">
      <c r="A221" s="2" t="str">
        <f>"100 jaar"</f>
        <v>100 jaar</v>
      </c>
      <c r="B221" s="2">
        <v>11</v>
      </c>
      <c r="C221" s="2">
        <v>10</v>
      </c>
      <c r="D221" s="2">
        <v>8</v>
      </c>
      <c r="E221" s="2">
        <v>13</v>
      </c>
      <c r="F221" s="2">
        <v>10</v>
      </c>
      <c r="G221" s="2">
        <v>8</v>
      </c>
      <c r="H221" s="2">
        <v>12</v>
      </c>
      <c r="I221" s="2">
        <v>13</v>
      </c>
      <c r="J221" s="2">
        <v>18</v>
      </c>
      <c r="K221" s="2">
        <v>19</v>
      </c>
      <c r="L221" s="2">
        <v>15</v>
      </c>
      <c r="M221" s="2">
        <v>16</v>
      </c>
      <c r="N221" s="2">
        <v>15</v>
      </c>
      <c r="O221" s="2">
        <v>14</v>
      </c>
      <c r="P221" s="2">
        <v>11</v>
      </c>
      <c r="Q221" s="2">
        <v>20</v>
      </c>
      <c r="R221" s="2">
        <v>13</v>
      </c>
      <c r="S221" s="2">
        <v>20</v>
      </c>
      <c r="T221" s="2">
        <v>24</v>
      </c>
      <c r="U221" s="2">
        <v>18</v>
      </c>
      <c r="V221" s="2">
        <v>23</v>
      </c>
      <c r="W221" s="2">
        <v>20</v>
      </c>
      <c r="X221" s="2">
        <v>20</v>
      </c>
      <c r="Y221" s="2">
        <v>41</v>
      </c>
      <c r="Z221" s="2">
        <v>32</v>
      </c>
      <c r="AA221" s="2">
        <v>30</v>
      </c>
      <c r="AB221" s="2">
        <v>29</v>
      </c>
      <c r="AC221" s="2">
        <v>13</v>
      </c>
      <c r="AD221" s="2">
        <v>30</v>
      </c>
      <c r="AE221" s="2">
        <v>46</v>
      </c>
      <c r="AF221" s="2">
        <v>59</v>
      </c>
      <c r="AG221" s="2">
        <v>70</v>
      </c>
      <c r="AH221" s="2">
        <v>67</v>
      </c>
      <c r="AI221" s="2">
        <v>70</v>
      </c>
      <c r="AJ221" s="2">
        <v>77</v>
      </c>
      <c r="AK221" s="2">
        <v>84</v>
      </c>
      <c r="AL221" s="2">
        <v>83</v>
      </c>
      <c r="AM221" s="2">
        <v>93</v>
      </c>
      <c r="AN221" s="2">
        <v>95</v>
      </c>
      <c r="AO221" s="2">
        <v>101</v>
      </c>
      <c r="AP221" s="2">
        <v>115</v>
      </c>
      <c r="AQ221" s="2">
        <v>119</v>
      </c>
      <c r="AR221" s="2">
        <v>117</v>
      </c>
      <c r="AS221" s="2">
        <v>120</v>
      </c>
      <c r="AT221" s="2">
        <v>121</v>
      </c>
      <c r="AU221" s="2">
        <v>122</v>
      </c>
      <c r="AV221" s="2">
        <v>131</v>
      </c>
      <c r="AW221" s="2">
        <v>141</v>
      </c>
      <c r="AX221" s="2">
        <v>148</v>
      </c>
      <c r="AY221" s="2">
        <v>151</v>
      </c>
      <c r="AZ221" s="2">
        <v>143</v>
      </c>
      <c r="BA221" s="2">
        <v>139</v>
      </c>
      <c r="BB221" s="2">
        <v>152</v>
      </c>
      <c r="BC221" s="2">
        <v>172</v>
      </c>
      <c r="BD221" s="2">
        <v>188</v>
      </c>
      <c r="BE221" s="2">
        <v>195</v>
      </c>
      <c r="BF221" s="2">
        <v>265</v>
      </c>
      <c r="BG221" s="2">
        <v>278</v>
      </c>
      <c r="BH221" s="2">
        <v>286</v>
      </c>
      <c r="BI221" s="2">
        <v>288</v>
      </c>
      <c r="BJ221" s="2">
        <v>301</v>
      </c>
      <c r="BK221" s="2">
        <v>308</v>
      </c>
      <c r="BL221" s="2">
        <v>329</v>
      </c>
      <c r="BM221" s="2">
        <v>346</v>
      </c>
      <c r="BN221" s="2">
        <v>365</v>
      </c>
      <c r="BO221" s="2">
        <v>373</v>
      </c>
      <c r="BP221" s="2">
        <v>396</v>
      </c>
      <c r="BQ221" s="2">
        <v>418</v>
      </c>
      <c r="BR221" s="2">
        <v>439</v>
      </c>
      <c r="BS221" s="2">
        <v>466</v>
      </c>
      <c r="BT221" s="2">
        <v>496</v>
      </c>
      <c r="BU221" s="2">
        <v>505</v>
      </c>
      <c r="BV221" s="2">
        <v>511</v>
      </c>
      <c r="BW221" s="2">
        <v>549</v>
      </c>
      <c r="BX221" s="2">
        <v>573</v>
      </c>
      <c r="BY221" s="2">
        <v>582</v>
      </c>
      <c r="BZ221" s="2">
        <v>593</v>
      </c>
      <c r="CA221" s="2">
        <v>594</v>
      </c>
      <c r="CB221" s="2">
        <v>603</v>
      </c>
      <c r="CC221" s="2">
        <v>629</v>
      </c>
      <c r="CD221" s="2">
        <v>659</v>
      </c>
    </row>
    <row r="222" spans="1:82" x14ac:dyDescent="0.25">
      <c r="A222" s="2" t="str">
        <f>"101 jaar"</f>
        <v>101 jaar</v>
      </c>
      <c r="B222" s="2">
        <v>10</v>
      </c>
      <c r="C222" s="2">
        <v>4</v>
      </c>
      <c r="D222" s="2">
        <v>8</v>
      </c>
      <c r="E222" s="2">
        <v>3</v>
      </c>
      <c r="F222" s="2">
        <v>7</v>
      </c>
      <c r="G222" s="2">
        <v>6</v>
      </c>
      <c r="H222" s="2">
        <v>6</v>
      </c>
      <c r="I222" s="2">
        <v>5</v>
      </c>
      <c r="J222" s="2">
        <v>7</v>
      </c>
      <c r="K222" s="2">
        <v>10</v>
      </c>
      <c r="L222" s="2">
        <v>12</v>
      </c>
      <c r="M222" s="2">
        <v>10</v>
      </c>
      <c r="N222" s="2">
        <v>10</v>
      </c>
      <c r="O222" s="2">
        <v>6</v>
      </c>
      <c r="P222" s="2">
        <v>10</v>
      </c>
      <c r="Q222" s="2">
        <v>4</v>
      </c>
      <c r="R222" s="2">
        <v>13</v>
      </c>
      <c r="S222" s="2">
        <v>5</v>
      </c>
      <c r="T222" s="2">
        <v>11</v>
      </c>
      <c r="U222" s="2">
        <v>15</v>
      </c>
      <c r="V222" s="2">
        <v>12</v>
      </c>
      <c r="W222" s="2">
        <v>15</v>
      </c>
      <c r="X222" s="2">
        <v>9</v>
      </c>
      <c r="Y222" s="2">
        <v>14</v>
      </c>
      <c r="Z222" s="2">
        <v>25</v>
      </c>
      <c r="AA222" s="2">
        <v>16</v>
      </c>
      <c r="AB222" s="2">
        <v>21</v>
      </c>
      <c r="AC222" s="2">
        <v>18</v>
      </c>
      <c r="AD222" s="2">
        <v>8</v>
      </c>
      <c r="AE222" s="2">
        <v>18</v>
      </c>
      <c r="AF222" s="2">
        <v>31</v>
      </c>
      <c r="AG222" s="2">
        <v>40</v>
      </c>
      <c r="AH222" s="2">
        <v>46</v>
      </c>
      <c r="AI222" s="2">
        <v>45</v>
      </c>
      <c r="AJ222" s="2">
        <v>45</v>
      </c>
      <c r="AK222" s="2">
        <v>52</v>
      </c>
      <c r="AL222" s="2">
        <v>57</v>
      </c>
      <c r="AM222" s="2">
        <v>57</v>
      </c>
      <c r="AN222" s="2">
        <v>62</v>
      </c>
      <c r="AO222" s="2">
        <v>63</v>
      </c>
      <c r="AP222" s="2">
        <v>65</v>
      </c>
      <c r="AQ222" s="2">
        <v>75</v>
      </c>
      <c r="AR222" s="2">
        <v>80</v>
      </c>
      <c r="AS222" s="2">
        <v>75</v>
      </c>
      <c r="AT222" s="2">
        <v>77</v>
      </c>
      <c r="AU222" s="2">
        <v>83</v>
      </c>
      <c r="AV222" s="2">
        <v>84</v>
      </c>
      <c r="AW222" s="2">
        <v>86</v>
      </c>
      <c r="AX222" s="2">
        <v>92</v>
      </c>
      <c r="AY222" s="2">
        <v>96</v>
      </c>
      <c r="AZ222" s="2">
        <v>99</v>
      </c>
      <c r="BA222" s="2">
        <v>97</v>
      </c>
      <c r="BB222" s="2">
        <v>92</v>
      </c>
      <c r="BC222" s="2">
        <v>101</v>
      </c>
      <c r="BD222" s="2">
        <v>115</v>
      </c>
      <c r="BE222" s="2">
        <v>124</v>
      </c>
      <c r="BF222" s="2">
        <v>129</v>
      </c>
      <c r="BG222" s="2">
        <v>174</v>
      </c>
      <c r="BH222" s="2">
        <v>183</v>
      </c>
      <c r="BI222" s="2">
        <v>189</v>
      </c>
      <c r="BJ222" s="2">
        <v>190</v>
      </c>
      <c r="BK222" s="2">
        <v>196</v>
      </c>
      <c r="BL222" s="2">
        <v>201</v>
      </c>
      <c r="BM222" s="2">
        <v>212</v>
      </c>
      <c r="BN222" s="2">
        <v>221</v>
      </c>
      <c r="BO222" s="2">
        <v>234</v>
      </c>
      <c r="BP222" s="2">
        <v>243</v>
      </c>
      <c r="BQ222" s="2">
        <v>253</v>
      </c>
      <c r="BR222" s="2">
        <v>268</v>
      </c>
      <c r="BS222" s="2">
        <v>283</v>
      </c>
      <c r="BT222" s="2">
        <v>305</v>
      </c>
      <c r="BU222" s="2">
        <v>321</v>
      </c>
      <c r="BV222" s="2">
        <v>329</v>
      </c>
      <c r="BW222" s="2">
        <v>333</v>
      </c>
      <c r="BX222" s="2">
        <v>359</v>
      </c>
      <c r="BY222" s="2">
        <v>376</v>
      </c>
      <c r="BZ222" s="2">
        <v>379</v>
      </c>
      <c r="CA222" s="2">
        <v>387</v>
      </c>
      <c r="CB222" s="2">
        <v>389</v>
      </c>
      <c r="CC222" s="2">
        <v>400</v>
      </c>
      <c r="CD222" s="2">
        <v>415</v>
      </c>
    </row>
    <row r="223" spans="1:82" x14ac:dyDescent="0.25">
      <c r="A223" s="2" t="str">
        <f>"102 jaar"</f>
        <v>102 jaar</v>
      </c>
      <c r="B223" s="2">
        <v>1</v>
      </c>
      <c r="C223" s="2">
        <v>7</v>
      </c>
      <c r="D223" s="2">
        <v>3</v>
      </c>
      <c r="E223" s="2">
        <v>1</v>
      </c>
      <c r="F223" s="2">
        <v>2</v>
      </c>
      <c r="G223" s="2">
        <v>4</v>
      </c>
      <c r="H223" s="2">
        <v>4</v>
      </c>
      <c r="I223" s="2">
        <v>3</v>
      </c>
      <c r="J223" s="2">
        <v>2</v>
      </c>
      <c r="K223" s="2">
        <v>5</v>
      </c>
      <c r="L223" s="2">
        <v>6</v>
      </c>
      <c r="M223" s="2">
        <v>8</v>
      </c>
      <c r="N223" s="2">
        <v>5</v>
      </c>
      <c r="O223" s="2">
        <v>3</v>
      </c>
      <c r="P223" s="2">
        <v>4</v>
      </c>
      <c r="Q223" s="2">
        <v>4</v>
      </c>
      <c r="R223" s="2">
        <v>1</v>
      </c>
      <c r="S223" s="2">
        <v>11</v>
      </c>
      <c r="T223" s="2">
        <v>4</v>
      </c>
      <c r="U223" s="2">
        <v>8</v>
      </c>
      <c r="V223" s="2">
        <v>8</v>
      </c>
      <c r="W223" s="2">
        <v>3</v>
      </c>
      <c r="X223" s="2">
        <v>5</v>
      </c>
      <c r="Y223" s="2">
        <v>4</v>
      </c>
      <c r="Z223" s="2">
        <v>8</v>
      </c>
      <c r="AA223" s="2">
        <v>14</v>
      </c>
      <c r="AB223" s="2">
        <v>9</v>
      </c>
      <c r="AC223" s="2">
        <v>6</v>
      </c>
      <c r="AD223" s="2">
        <v>10</v>
      </c>
      <c r="AE223" s="2">
        <v>4</v>
      </c>
      <c r="AF223" s="2">
        <v>11</v>
      </c>
      <c r="AG223" s="2">
        <v>20</v>
      </c>
      <c r="AH223" s="2">
        <v>25</v>
      </c>
      <c r="AI223" s="2">
        <v>29</v>
      </c>
      <c r="AJ223" s="2">
        <v>24</v>
      </c>
      <c r="AK223" s="2">
        <v>29</v>
      </c>
      <c r="AL223" s="2">
        <v>34</v>
      </c>
      <c r="AM223" s="2">
        <v>34</v>
      </c>
      <c r="AN223" s="2">
        <v>36</v>
      </c>
      <c r="AO223" s="2">
        <v>39</v>
      </c>
      <c r="AP223" s="2">
        <v>38</v>
      </c>
      <c r="AQ223" s="2">
        <v>43</v>
      </c>
      <c r="AR223" s="2">
        <v>47</v>
      </c>
      <c r="AS223" s="2">
        <v>47</v>
      </c>
      <c r="AT223" s="2">
        <v>48</v>
      </c>
      <c r="AU223" s="2">
        <v>46</v>
      </c>
      <c r="AV223" s="2">
        <v>51</v>
      </c>
      <c r="AW223" s="2">
        <v>50</v>
      </c>
      <c r="AX223" s="2">
        <v>54</v>
      </c>
      <c r="AY223" s="2">
        <v>57</v>
      </c>
      <c r="AZ223" s="2">
        <v>60</v>
      </c>
      <c r="BA223" s="2">
        <v>64</v>
      </c>
      <c r="BB223" s="2">
        <v>61</v>
      </c>
      <c r="BC223" s="2">
        <v>60</v>
      </c>
      <c r="BD223" s="2">
        <v>64</v>
      </c>
      <c r="BE223" s="2">
        <v>72</v>
      </c>
      <c r="BF223" s="2">
        <v>80</v>
      </c>
      <c r="BG223" s="2">
        <v>79</v>
      </c>
      <c r="BH223" s="2">
        <v>107</v>
      </c>
      <c r="BI223" s="2">
        <v>110</v>
      </c>
      <c r="BJ223" s="2">
        <v>112</v>
      </c>
      <c r="BK223" s="2">
        <v>115</v>
      </c>
      <c r="BL223" s="2">
        <v>116</v>
      </c>
      <c r="BM223" s="2">
        <v>119</v>
      </c>
      <c r="BN223" s="2">
        <v>127</v>
      </c>
      <c r="BO223" s="2">
        <v>136</v>
      </c>
      <c r="BP223" s="2">
        <v>146</v>
      </c>
      <c r="BQ223" s="2">
        <v>151</v>
      </c>
      <c r="BR223" s="2">
        <v>155</v>
      </c>
      <c r="BS223" s="2">
        <v>165</v>
      </c>
      <c r="BT223" s="2">
        <v>171</v>
      </c>
      <c r="BU223" s="2">
        <v>184</v>
      </c>
      <c r="BV223" s="2">
        <v>196</v>
      </c>
      <c r="BW223" s="2">
        <v>201</v>
      </c>
      <c r="BX223" s="2">
        <v>203</v>
      </c>
      <c r="BY223" s="2">
        <v>217</v>
      </c>
      <c r="BZ223" s="2">
        <v>228</v>
      </c>
      <c r="CA223" s="2">
        <v>230</v>
      </c>
      <c r="CB223" s="2">
        <v>235</v>
      </c>
      <c r="CC223" s="2">
        <v>237</v>
      </c>
      <c r="CD223" s="2">
        <v>244</v>
      </c>
    </row>
    <row r="224" spans="1:82" x14ac:dyDescent="0.25">
      <c r="A224" s="2" t="str">
        <f>"103 jaar"</f>
        <v>103 jaar</v>
      </c>
      <c r="B224" s="2">
        <v>2</v>
      </c>
      <c r="C224" s="2">
        <v>0</v>
      </c>
      <c r="D224" s="2">
        <v>2</v>
      </c>
      <c r="E224" s="2">
        <v>2</v>
      </c>
      <c r="F224" s="2">
        <v>0</v>
      </c>
      <c r="G224" s="2">
        <v>2</v>
      </c>
      <c r="H224" s="2">
        <v>3</v>
      </c>
      <c r="I224" s="2">
        <v>2</v>
      </c>
      <c r="J224" s="2">
        <v>1</v>
      </c>
      <c r="K224" s="2">
        <v>0</v>
      </c>
      <c r="L224" s="2">
        <v>2</v>
      </c>
      <c r="M224" s="2">
        <v>1</v>
      </c>
      <c r="N224" s="2">
        <v>3</v>
      </c>
      <c r="O224" s="2">
        <v>3</v>
      </c>
      <c r="P224" s="2">
        <v>2</v>
      </c>
      <c r="Q224" s="2">
        <v>1</v>
      </c>
      <c r="R224" s="2">
        <v>2</v>
      </c>
      <c r="S224" s="2">
        <v>0</v>
      </c>
      <c r="T224" s="2">
        <v>8</v>
      </c>
      <c r="U224" s="2">
        <v>2</v>
      </c>
      <c r="V224" s="2">
        <v>3</v>
      </c>
      <c r="W224" s="2">
        <v>2</v>
      </c>
      <c r="X224" s="2">
        <v>2</v>
      </c>
      <c r="Y224" s="2">
        <v>3</v>
      </c>
      <c r="Z224" s="2">
        <v>2</v>
      </c>
      <c r="AA224" s="2">
        <v>3</v>
      </c>
      <c r="AB224" s="2">
        <v>8</v>
      </c>
      <c r="AC224" s="2">
        <v>4</v>
      </c>
      <c r="AD224" s="2">
        <v>4</v>
      </c>
      <c r="AE224" s="2">
        <v>5</v>
      </c>
      <c r="AF224" s="2">
        <v>2</v>
      </c>
      <c r="AG224" s="2">
        <v>5</v>
      </c>
      <c r="AH224" s="2">
        <v>9</v>
      </c>
      <c r="AI224" s="2">
        <v>11</v>
      </c>
      <c r="AJ224" s="2">
        <v>17</v>
      </c>
      <c r="AK224" s="2">
        <v>14</v>
      </c>
      <c r="AL224" s="2">
        <v>16</v>
      </c>
      <c r="AM224" s="2">
        <v>15</v>
      </c>
      <c r="AN224" s="2">
        <v>18</v>
      </c>
      <c r="AO224" s="2">
        <v>21</v>
      </c>
      <c r="AP224" s="2">
        <v>20</v>
      </c>
      <c r="AQ224" s="2">
        <v>23</v>
      </c>
      <c r="AR224" s="2">
        <v>21</v>
      </c>
      <c r="AS224" s="2">
        <v>24</v>
      </c>
      <c r="AT224" s="2">
        <v>24</v>
      </c>
      <c r="AU224" s="2">
        <v>27</v>
      </c>
      <c r="AV224" s="2">
        <v>22</v>
      </c>
      <c r="AW224" s="2">
        <v>22</v>
      </c>
      <c r="AX224" s="2">
        <v>26</v>
      </c>
      <c r="AY224" s="2">
        <v>29</v>
      </c>
      <c r="AZ224" s="2">
        <v>32</v>
      </c>
      <c r="BA224" s="2">
        <v>33</v>
      </c>
      <c r="BB224" s="2">
        <v>35</v>
      </c>
      <c r="BC224" s="2">
        <v>34</v>
      </c>
      <c r="BD224" s="2">
        <v>31</v>
      </c>
      <c r="BE224" s="2">
        <v>36</v>
      </c>
      <c r="BF224" s="2">
        <v>42</v>
      </c>
      <c r="BG224" s="2">
        <v>47</v>
      </c>
      <c r="BH224" s="2">
        <v>47</v>
      </c>
      <c r="BI224" s="2">
        <v>63</v>
      </c>
      <c r="BJ224" s="2">
        <v>65</v>
      </c>
      <c r="BK224" s="2">
        <v>66</v>
      </c>
      <c r="BL224" s="2">
        <v>69</v>
      </c>
      <c r="BM224" s="2">
        <v>70</v>
      </c>
      <c r="BN224" s="2">
        <v>70</v>
      </c>
      <c r="BO224" s="2">
        <v>75</v>
      </c>
      <c r="BP224" s="2">
        <v>81</v>
      </c>
      <c r="BQ224" s="2">
        <v>84</v>
      </c>
      <c r="BR224" s="2">
        <v>90</v>
      </c>
      <c r="BS224" s="2">
        <v>91</v>
      </c>
      <c r="BT224" s="2">
        <v>96</v>
      </c>
      <c r="BU224" s="2">
        <v>100</v>
      </c>
      <c r="BV224" s="2">
        <v>107</v>
      </c>
      <c r="BW224" s="2">
        <v>114</v>
      </c>
      <c r="BX224" s="2">
        <v>118</v>
      </c>
      <c r="BY224" s="2">
        <v>118</v>
      </c>
      <c r="BZ224" s="2">
        <v>128</v>
      </c>
      <c r="CA224" s="2">
        <v>133</v>
      </c>
      <c r="CB224" s="2">
        <v>134</v>
      </c>
      <c r="CC224" s="2">
        <v>140</v>
      </c>
      <c r="CD224" s="2">
        <v>141</v>
      </c>
    </row>
    <row r="225" spans="1:83" x14ac:dyDescent="0.25">
      <c r="A225" s="2" t="str">
        <f>"104 jaar"</f>
        <v>104 jaar</v>
      </c>
      <c r="B225" s="2">
        <v>1</v>
      </c>
      <c r="C225" s="2">
        <v>0</v>
      </c>
      <c r="D225" s="2">
        <v>0</v>
      </c>
      <c r="E225" s="2">
        <v>1</v>
      </c>
      <c r="F225" s="2">
        <v>2</v>
      </c>
      <c r="G225" s="2">
        <v>0</v>
      </c>
      <c r="H225" s="2">
        <v>1</v>
      </c>
      <c r="I225" s="2">
        <v>2</v>
      </c>
      <c r="J225" s="2">
        <v>1</v>
      </c>
      <c r="K225" s="2">
        <v>1</v>
      </c>
      <c r="L225" s="2">
        <v>0</v>
      </c>
      <c r="M225" s="2">
        <v>2</v>
      </c>
      <c r="N225" s="2">
        <v>1</v>
      </c>
      <c r="O225" s="2">
        <v>2</v>
      </c>
      <c r="P225" s="2">
        <v>1</v>
      </c>
      <c r="Q225" s="2">
        <v>0</v>
      </c>
      <c r="R225" s="2">
        <v>1</v>
      </c>
      <c r="S225" s="2">
        <v>1</v>
      </c>
      <c r="T225" s="2">
        <v>0</v>
      </c>
      <c r="U225" s="2">
        <v>2</v>
      </c>
      <c r="V225" s="2">
        <v>0</v>
      </c>
      <c r="W225" s="2">
        <v>0</v>
      </c>
      <c r="X225" s="2">
        <v>1</v>
      </c>
      <c r="Y225" s="2">
        <v>2</v>
      </c>
      <c r="Z225" s="2">
        <v>1</v>
      </c>
      <c r="AA225" s="2">
        <v>1</v>
      </c>
      <c r="AB225" s="2">
        <v>1</v>
      </c>
      <c r="AC225" s="2">
        <v>4</v>
      </c>
      <c r="AD225" s="2">
        <v>0</v>
      </c>
      <c r="AE225" s="2">
        <v>2</v>
      </c>
      <c r="AF225" s="2">
        <v>3</v>
      </c>
      <c r="AG225" s="2">
        <v>1</v>
      </c>
      <c r="AH225" s="2">
        <v>3</v>
      </c>
      <c r="AI225" s="2">
        <v>3</v>
      </c>
      <c r="AJ225" s="2">
        <v>6</v>
      </c>
      <c r="AK225" s="2">
        <v>7</v>
      </c>
      <c r="AL225" s="2">
        <v>7</v>
      </c>
      <c r="AM225" s="2">
        <v>7</v>
      </c>
      <c r="AN225" s="2">
        <v>8</v>
      </c>
      <c r="AO225" s="2">
        <v>9</v>
      </c>
      <c r="AP225" s="2">
        <v>9</v>
      </c>
      <c r="AQ225" s="2">
        <v>11</v>
      </c>
      <c r="AR225" s="2">
        <v>10</v>
      </c>
      <c r="AS225" s="2">
        <v>10</v>
      </c>
      <c r="AT225" s="2">
        <v>11</v>
      </c>
      <c r="AU225" s="2">
        <v>10</v>
      </c>
      <c r="AV225" s="2">
        <v>12</v>
      </c>
      <c r="AW225" s="2">
        <v>11</v>
      </c>
      <c r="AX225" s="2">
        <v>13</v>
      </c>
      <c r="AY225" s="2">
        <v>15</v>
      </c>
      <c r="AZ225" s="2">
        <v>14</v>
      </c>
      <c r="BA225" s="2">
        <v>16</v>
      </c>
      <c r="BB225" s="2">
        <v>15</v>
      </c>
      <c r="BC225" s="2">
        <v>19</v>
      </c>
      <c r="BD225" s="2">
        <v>17</v>
      </c>
      <c r="BE225" s="2">
        <v>13</v>
      </c>
      <c r="BF225" s="2">
        <v>18</v>
      </c>
      <c r="BG225" s="2">
        <v>22</v>
      </c>
      <c r="BH225" s="2">
        <v>23</v>
      </c>
      <c r="BI225" s="2">
        <v>24</v>
      </c>
      <c r="BJ225" s="2">
        <v>32</v>
      </c>
      <c r="BK225" s="2">
        <v>33</v>
      </c>
      <c r="BL225" s="2">
        <v>35</v>
      </c>
      <c r="BM225" s="2">
        <v>37</v>
      </c>
      <c r="BN225" s="2">
        <v>37</v>
      </c>
      <c r="BO225" s="2">
        <v>40</v>
      </c>
      <c r="BP225" s="2">
        <v>42</v>
      </c>
      <c r="BQ225" s="2">
        <v>45</v>
      </c>
      <c r="BR225" s="2">
        <v>45</v>
      </c>
      <c r="BS225" s="2">
        <v>49</v>
      </c>
      <c r="BT225" s="2">
        <v>50</v>
      </c>
      <c r="BU225" s="2">
        <v>54</v>
      </c>
      <c r="BV225" s="2">
        <v>54</v>
      </c>
      <c r="BW225" s="2">
        <v>57</v>
      </c>
      <c r="BX225" s="2">
        <v>64</v>
      </c>
      <c r="BY225" s="2">
        <v>67</v>
      </c>
      <c r="BZ225" s="2">
        <v>65</v>
      </c>
      <c r="CA225" s="2">
        <v>72</v>
      </c>
      <c r="CB225" s="2">
        <v>72</v>
      </c>
      <c r="CC225" s="2">
        <v>74</v>
      </c>
      <c r="CD225" s="2">
        <v>78</v>
      </c>
    </row>
    <row r="226" spans="1:83" x14ac:dyDescent="0.25">
      <c r="A226" s="2" t="str">
        <f>"105 jaar"</f>
        <v>105 jaar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2</v>
      </c>
      <c r="K226" s="2">
        <v>1</v>
      </c>
      <c r="L226" s="2">
        <v>1</v>
      </c>
      <c r="M226" s="2">
        <v>0</v>
      </c>
      <c r="N226" s="2">
        <v>1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2</v>
      </c>
      <c r="W226" s="2">
        <v>0</v>
      </c>
      <c r="X226" s="2">
        <v>0</v>
      </c>
      <c r="Y226" s="2">
        <v>0</v>
      </c>
      <c r="Z226" s="2">
        <v>2</v>
      </c>
      <c r="AA226" s="2">
        <v>1</v>
      </c>
      <c r="AB226" s="2">
        <v>0</v>
      </c>
      <c r="AC226" s="2">
        <v>1</v>
      </c>
      <c r="AD226" s="2">
        <v>1</v>
      </c>
      <c r="AE226" s="2">
        <v>0</v>
      </c>
      <c r="AF226" s="2">
        <v>0</v>
      </c>
      <c r="AG226" s="2">
        <v>2</v>
      </c>
      <c r="AH226" s="2">
        <v>0</v>
      </c>
      <c r="AI226" s="2">
        <v>2</v>
      </c>
      <c r="AJ226" s="2">
        <v>3</v>
      </c>
      <c r="AK226" s="2">
        <v>3</v>
      </c>
      <c r="AL226" s="2">
        <v>4</v>
      </c>
      <c r="AM226" s="2">
        <v>2</v>
      </c>
      <c r="AN226" s="2">
        <v>4</v>
      </c>
      <c r="AO226" s="2">
        <v>2</v>
      </c>
      <c r="AP226" s="2">
        <v>4</v>
      </c>
      <c r="AQ226" s="2">
        <v>4</v>
      </c>
      <c r="AR226" s="2">
        <v>5</v>
      </c>
      <c r="AS226" s="2">
        <v>5</v>
      </c>
      <c r="AT226" s="2">
        <v>5</v>
      </c>
      <c r="AU226" s="2">
        <v>6</v>
      </c>
      <c r="AV226" s="2">
        <v>5</v>
      </c>
      <c r="AW226" s="2">
        <v>5</v>
      </c>
      <c r="AX226" s="2">
        <v>5</v>
      </c>
      <c r="AY226" s="2">
        <v>6</v>
      </c>
      <c r="AZ226" s="2">
        <v>8</v>
      </c>
      <c r="BA226" s="2">
        <v>8</v>
      </c>
      <c r="BB226" s="2">
        <v>8</v>
      </c>
      <c r="BC226" s="2">
        <v>8</v>
      </c>
      <c r="BD226" s="2">
        <v>10</v>
      </c>
      <c r="BE226" s="2">
        <v>8</v>
      </c>
      <c r="BF226" s="2">
        <v>6</v>
      </c>
      <c r="BG226" s="2">
        <v>7</v>
      </c>
      <c r="BH226" s="2">
        <v>10</v>
      </c>
      <c r="BI226" s="2">
        <v>10</v>
      </c>
      <c r="BJ226" s="2">
        <v>10</v>
      </c>
      <c r="BK226" s="2">
        <v>14</v>
      </c>
      <c r="BL226" s="2">
        <v>16</v>
      </c>
      <c r="BM226" s="2">
        <v>16</v>
      </c>
      <c r="BN226" s="2">
        <v>19</v>
      </c>
      <c r="BO226" s="2">
        <v>17</v>
      </c>
      <c r="BP226" s="2">
        <v>20</v>
      </c>
      <c r="BQ226" s="2">
        <v>19</v>
      </c>
      <c r="BR226" s="2">
        <v>21</v>
      </c>
      <c r="BS226" s="2">
        <v>20</v>
      </c>
      <c r="BT226" s="2">
        <v>22</v>
      </c>
      <c r="BU226" s="2">
        <v>26</v>
      </c>
      <c r="BV226" s="2">
        <v>26</v>
      </c>
      <c r="BW226" s="2">
        <v>26</v>
      </c>
      <c r="BX226" s="2">
        <v>27</v>
      </c>
      <c r="BY226" s="2">
        <v>31</v>
      </c>
      <c r="BZ226" s="2">
        <v>34</v>
      </c>
      <c r="CA226" s="2">
        <v>32</v>
      </c>
      <c r="CB226" s="2">
        <v>36</v>
      </c>
      <c r="CC226" s="2">
        <v>37</v>
      </c>
      <c r="CD226" s="2">
        <v>39</v>
      </c>
    </row>
    <row r="227" spans="1:83" x14ac:dyDescent="0.25">
      <c r="A227" s="2" t="str">
        <f>"106 jaar"</f>
        <v>106 jaar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2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1</v>
      </c>
      <c r="AK227" s="2">
        <v>1</v>
      </c>
      <c r="AL227" s="2">
        <v>3</v>
      </c>
      <c r="AM227" s="2">
        <v>2</v>
      </c>
      <c r="AN227" s="2">
        <v>1</v>
      </c>
      <c r="AO227" s="2">
        <v>2</v>
      </c>
      <c r="AP227" s="2">
        <v>1</v>
      </c>
      <c r="AQ227" s="2">
        <v>3</v>
      </c>
      <c r="AR227" s="2">
        <v>2</v>
      </c>
      <c r="AS227" s="2">
        <v>4</v>
      </c>
      <c r="AT227" s="2">
        <v>4</v>
      </c>
      <c r="AU227" s="2">
        <v>3</v>
      </c>
      <c r="AV227" s="2">
        <v>3</v>
      </c>
      <c r="AW227" s="2">
        <v>3</v>
      </c>
      <c r="AX227" s="2">
        <v>3</v>
      </c>
      <c r="AY227" s="2">
        <v>2</v>
      </c>
      <c r="AZ227" s="2">
        <v>4</v>
      </c>
      <c r="BA227" s="2">
        <v>3</v>
      </c>
      <c r="BB227" s="2">
        <v>4</v>
      </c>
      <c r="BC227" s="2">
        <v>3</v>
      </c>
      <c r="BD227" s="2">
        <v>3</v>
      </c>
      <c r="BE227" s="2">
        <v>4</v>
      </c>
      <c r="BF227" s="2">
        <v>5</v>
      </c>
      <c r="BG227" s="2">
        <v>3</v>
      </c>
      <c r="BH227" s="2">
        <v>3</v>
      </c>
      <c r="BI227" s="2">
        <v>4</v>
      </c>
      <c r="BJ227" s="2">
        <v>4</v>
      </c>
      <c r="BK227" s="2">
        <v>4</v>
      </c>
      <c r="BL227" s="2">
        <v>6</v>
      </c>
      <c r="BM227" s="2">
        <v>6</v>
      </c>
      <c r="BN227" s="2">
        <v>6</v>
      </c>
      <c r="BO227" s="2">
        <v>8</v>
      </c>
      <c r="BP227" s="2">
        <v>8</v>
      </c>
      <c r="BQ227" s="2">
        <v>9</v>
      </c>
      <c r="BR227" s="2">
        <v>9</v>
      </c>
      <c r="BS227" s="2">
        <v>10</v>
      </c>
      <c r="BT227" s="2">
        <v>10</v>
      </c>
      <c r="BU227" s="2">
        <v>11</v>
      </c>
      <c r="BV227" s="2">
        <v>12</v>
      </c>
      <c r="BW227" s="2">
        <v>11</v>
      </c>
      <c r="BX227" s="2">
        <v>11</v>
      </c>
      <c r="BY227" s="2">
        <v>12</v>
      </c>
      <c r="BZ227" s="2">
        <v>13</v>
      </c>
      <c r="CA227" s="2">
        <v>14</v>
      </c>
      <c r="CB227" s="2">
        <v>12</v>
      </c>
      <c r="CC227" s="2">
        <v>14</v>
      </c>
      <c r="CD227" s="2">
        <v>15</v>
      </c>
    </row>
    <row r="228" spans="1:83" x14ac:dyDescent="0.25">
      <c r="A228" s="2" t="str">
        <f>"107 jaar"</f>
        <v>107 jaar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1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1</v>
      </c>
      <c r="AL228" s="2">
        <v>0</v>
      </c>
      <c r="AM228" s="2">
        <v>2</v>
      </c>
      <c r="AN228" s="2">
        <v>2</v>
      </c>
      <c r="AO228" s="2">
        <v>1</v>
      </c>
      <c r="AP228" s="2">
        <v>0</v>
      </c>
      <c r="AQ228" s="2">
        <v>1</v>
      </c>
      <c r="AR228" s="2">
        <v>1</v>
      </c>
      <c r="AS228" s="2">
        <v>1</v>
      </c>
      <c r="AT228" s="2">
        <v>2</v>
      </c>
      <c r="AU228" s="2">
        <v>2</v>
      </c>
      <c r="AV228" s="2">
        <v>1</v>
      </c>
      <c r="AW228" s="2">
        <v>2</v>
      </c>
      <c r="AX228" s="2">
        <v>2</v>
      </c>
      <c r="AY228" s="2">
        <v>1</v>
      </c>
      <c r="AZ228" s="2">
        <v>2</v>
      </c>
      <c r="BA228" s="2">
        <v>2</v>
      </c>
      <c r="BB228" s="2">
        <v>2</v>
      </c>
      <c r="BC228" s="2">
        <v>2</v>
      </c>
      <c r="BD228" s="2">
        <v>2</v>
      </c>
      <c r="BE228" s="2">
        <v>2</v>
      </c>
      <c r="BF228" s="2">
        <v>2</v>
      </c>
      <c r="BG228" s="2">
        <v>2</v>
      </c>
      <c r="BH228" s="2">
        <v>2</v>
      </c>
      <c r="BI228" s="2">
        <v>2</v>
      </c>
      <c r="BJ228" s="2">
        <v>3</v>
      </c>
      <c r="BK228" s="2">
        <v>3</v>
      </c>
      <c r="BL228" s="2">
        <v>3</v>
      </c>
      <c r="BM228" s="2">
        <v>3</v>
      </c>
      <c r="BN228" s="2">
        <v>3</v>
      </c>
      <c r="BO228" s="2">
        <v>3</v>
      </c>
      <c r="BP228" s="2">
        <v>3</v>
      </c>
      <c r="BQ228" s="2">
        <v>4</v>
      </c>
      <c r="BR228" s="2">
        <v>4</v>
      </c>
      <c r="BS228" s="2">
        <v>4</v>
      </c>
      <c r="BT228" s="2">
        <v>5</v>
      </c>
      <c r="BU228" s="2">
        <v>5</v>
      </c>
      <c r="BV228" s="2">
        <v>4</v>
      </c>
      <c r="BW228" s="2">
        <v>4</v>
      </c>
      <c r="BX228" s="2">
        <v>4</v>
      </c>
      <c r="BY228" s="2">
        <v>4</v>
      </c>
      <c r="BZ228" s="2">
        <v>4</v>
      </c>
      <c r="CA228" s="2">
        <v>5</v>
      </c>
      <c r="CB228" s="2">
        <v>6</v>
      </c>
      <c r="CC228" s="2">
        <v>6</v>
      </c>
      <c r="CD228" s="2">
        <v>5</v>
      </c>
    </row>
    <row r="229" spans="1:83" x14ac:dyDescent="0.25">
      <c r="A229" s="2" t="str">
        <f>"108 jaar"</f>
        <v>108 jaar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1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1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1</v>
      </c>
      <c r="BB229" s="2">
        <v>0</v>
      </c>
      <c r="BC229" s="2">
        <v>1</v>
      </c>
      <c r="BD229" s="2">
        <v>0</v>
      </c>
      <c r="BE229" s="2">
        <v>0</v>
      </c>
      <c r="BF229" s="2">
        <v>0</v>
      </c>
      <c r="BG229" s="2">
        <v>1</v>
      </c>
      <c r="BH229" s="2">
        <v>1</v>
      </c>
      <c r="BI229" s="2">
        <v>1</v>
      </c>
      <c r="BJ229" s="2">
        <v>1</v>
      </c>
      <c r="BK229" s="2">
        <v>2</v>
      </c>
      <c r="BL229" s="2">
        <v>2</v>
      </c>
      <c r="BM229" s="2">
        <v>2</v>
      </c>
      <c r="BN229" s="2">
        <v>1</v>
      </c>
      <c r="BO229" s="2">
        <v>1</v>
      </c>
      <c r="BP229" s="2">
        <v>1</v>
      </c>
      <c r="BQ229" s="2">
        <v>1</v>
      </c>
      <c r="BR229" s="2">
        <v>2</v>
      </c>
      <c r="BS229" s="2">
        <v>1</v>
      </c>
      <c r="BT229" s="2">
        <v>1</v>
      </c>
      <c r="BU229" s="2">
        <v>1</v>
      </c>
      <c r="BV229" s="2">
        <v>1</v>
      </c>
      <c r="BW229" s="2">
        <v>2</v>
      </c>
      <c r="BX229" s="2">
        <v>2</v>
      </c>
      <c r="BY229" s="2">
        <v>2</v>
      </c>
      <c r="BZ229" s="2">
        <v>2</v>
      </c>
      <c r="CA229" s="2">
        <v>2</v>
      </c>
      <c r="CB229" s="2">
        <v>2</v>
      </c>
      <c r="CC229" s="2">
        <v>2</v>
      </c>
      <c r="CD229" s="2">
        <v>2</v>
      </c>
    </row>
    <row r="230" spans="1:83" x14ac:dyDescent="0.25">
      <c r="A230" s="2" t="str">
        <f>"109 jaar"</f>
        <v>109 jaar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1</v>
      </c>
      <c r="BZ230" s="2">
        <v>0</v>
      </c>
      <c r="CA230" s="2">
        <v>0</v>
      </c>
      <c r="CB230" s="2">
        <v>0</v>
      </c>
      <c r="CC230" s="2">
        <v>1</v>
      </c>
      <c r="CD230" s="2">
        <v>1</v>
      </c>
    </row>
    <row r="231" spans="1:83" ht="15.75" thickBot="1" x14ac:dyDescent="0.3">
      <c r="A231" s="3" t="str">
        <f>"110 jaar en meer"</f>
        <v>110 jaar en meer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</row>
    <row r="233" spans="1:83" x14ac:dyDescent="0.25">
      <c r="A233" s="1" t="s">
        <v>13</v>
      </c>
    </row>
    <row r="234" spans="1:83" x14ac:dyDescent="0.25">
      <c r="A234" t="s">
        <v>1</v>
      </c>
    </row>
    <row r="235" spans="1:83" ht="15.75" thickBot="1" x14ac:dyDescent="0.3">
      <c r="A235" t="s">
        <v>2</v>
      </c>
    </row>
    <row r="236" spans="1:83" x14ac:dyDescent="0.25">
      <c r="A236" s="4"/>
      <c r="B236" s="5" t="str">
        <f>"1991"</f>
        <v>1991</v>
      </c>
      <c r="C236" s="5" t="str">
        <f>"1992"</f>
        <v>1992</v>
      </c>
      <c r="D236" s="5" t="str">
        <f>"1993"</f>
        <v>1993</v>
      </c>
      <c r="E236" s="5" t="str">
        <f>"1994"</f>
        <v>1994</v>
      </c>
      <c r="F236" s="5" t="str">
        <f>"1995"</f>
        <v>1995</v>
      </c>
      <c r="G236" s="5" t="str">
        <f>"1996"</f>
        <v>1996</v>
      </c>
      <c r="H236" s="5" t="str">
        <f>"1997"</f>
        <v>1997</v>
      </c>
      <c r="I236" s="5" t="str">
        <f>"1998"</f>
        <v>1998</v>
      </c>
      <c r="J236" s="5" t="str">
        <f>"1999"</f>
        <v>1999</v>
      </c>
      <c r="K236" s="5" t="str">
        <f>"2000"</f>
        <v>2000</v>
      </c>
      <c r="L236" s="5" t="str">
        <f>"2001"</f>
        <v>2001</v>
      </c>
      <c r="M236" s="5" t="str">
        <f>"2002"</f>
        <v>2002</v>
      </c>
      <c r="N236" s="5" t="str">
        <f>"2003"</f>
        <v>2003</v>
      </c>
      <c r="O236" s="5" t="str">
        <f>"2004"</f>
        <v>2004</v>
      </c>
      <c r="P236" s="5" t="str">
        <f>"2005"</f>
        <v>2005</v>
      </c>
      <c r="Q236" s="5" t="str">
        <f>"2006"</f>
        <v>2006</v>
      </c>
      <c r="R236" s="5" t="str">
        <f>"2007"</f>
        <v>2007</v>
      </c>
      <c r="S236" s="5" t="str">
        <f>"2008"</f>
        <v>2008</v>
      </c>
      <c r="T236" s="5" t="str">
        <f>"2009"</f>
        <v>2009</v>
      </c>
      <c r="U236" s="5" t="str">
        <f>"2010"</f>
        <v>2010</v>
      </c>
      <c r="V236" s="5" t="str">
        <f>"2011"</f>
        <v>2011</v>
      </c>
      <c r="W236" s="5" t="str">
        <f>"2012"</f>
        <v>2012</v>
      </c>
      <c r="X236" s="5" t="str">
        <f>"2013"</f>
        <v>2013</v>
      </c>
      <c r="Y236" s="5" t="str">
        <f>"2014"</f>
        <v>2014</v>
      </c>
      <c r="Z236" s="5" t="str">
        <f>"2015"</f>
        <v>2015</v>
      </c>
      <c r="AA236" s="5" t="str">
        <f>"2016"</f>
        <v>2016</v>
      </c>
      <c r="AB236" s="5" t="str">
        <f>"2017"</f>
        <v>2017</v>
      </c>
      <c r="AC236" s="5" t="str">
        <f>"2018"</f>
        <v>2018</v>
      </c>
      <c r="AD236" s="5" t="str">
        <f>"2019"</f>
        <v>2019</v>
      </c>
      <c r="AE236" s="5" t="str">
        <f>"2020"</f>
        <v>2020</v>
      </c>
      <c r="AF236" s="5" t="str">
        <f>"2021"</f>
        <v>2021</v>
      </c>
      <c r="AG236" s="5" t="str">
        <f>"2022"</f>
        <v>2022</v>
      </c>
      <c r="AH236" s="5" t="str">
        <f>"2023"</f>
        <v>2023</v>
      </c>
      <c r="AI236" s="5" t="str">
        <f>"2024"</f>
        <v>2024</v>
      </c>
      <c r="AJ236" s="5" t="str">
        <f>"2025"</f>
        <v>2025</v>
      </c>
      <c r="AK236" s="5" t="str">
        <f>"2026"</f>
        <v>2026</v>
      </c>
      <c r="AL236" s="5" t="str">
        <f>"2027"</f>
        <v>2027</v>
      </c>
      <c r="AM236" s="5" t="str">
        <f>"2028"</f>
        <v>2028</v>
      </c>
      <c r="AN236" s="5" t="str">
        <f>"2029"</f>
        <v>2029</v>
      </c>
      <c r="AO236" s="5" t="str">
        <f>"2030"</f>
        <v>2030</v>
      </c>
      <c r="AP236" s="5" t="str">
        <f>"2031"</f>
        <v>2031</v>
      </c>
      <c r="AQ236" s="5" t="str">
        <f>"2032"</f>
        <v>2032</v>
      </c>
      <c r="AR236" s="5" t="str">
        <f>"2033"</f>
        <v>2033</v>
      </c>
      <c r="AS236" s="5" t="str">
        <f>"2034"</f>
        <v>2034</v>
      </c>
      <c r="AT236" s="5" t="str">
        <f>"2035"</f>
        <v>2035</v>
      </c>
      <c r="AU236" s="5" t="str">
        <f>"2036"</f>
        <v>2036</v>
      </c>
      <c r="AV236" s="5" t="str">
        <f>"2037"</f>
        <v>2037</v>
      </c>
      <c r="AW236" s="5" t="str">
        <f>"2038"</f>
        <v>2038</v>
      </c>
      <c r="AX236" s="5" t="str">
        <f>"2039"</f>
        <v>2039</v>
      </c>
      <c r="AY236" s="5" t="str">
        <f>"2040"</f>
        <v>2040</v>
      </c>
      <c r="AZ236" s="5" t="str">
        <f>"2041"</f>
        <v>2041</v>
      </c>
      <c r="BA236" s="5" t="str">
        <f>"2042"</f>
        <v>2042</v>
      </c>
      <c r="BB236" s="5" t="str">
        <f>"2043"</f>
        <v>2043</v>
      </c>
      <c r="BC236" s="5" t="str">
        <f>"2044"</f>
        <v>2044</v>
      </c>
      <c r="BD236" s="5" t="str">
        <f>"2045"</f>
        <v>2045</v>
      </c>
      <c r="BE236" s="5" t="str">
        <f>"2046"</f>
        <v>2046</v>
      </c>
      <c r="BF236" s="5" t="str">
        <f>"2047"</f>
        <v>2047</v>
      </c>
      <c r="BG236" s="5" t="str">
        <f>"2048"</f>
        <v>2048</v>
      </c>
      <c r="BH236" s="5" t="str">
        <f>"2049"</f>
        <v>2049</v>
      </c>
      <c r="BI236" s="5" t="str">
        <f>"2050"</f>
        <v>2050</v>
      </c>
      <c r="BJ236" s="5" t="str">
        <f>"2051"</f>
        <v>2051</v>
      </c>
      <c r="BK236" s="5" t="str">
        <f>"2052"</f>
        <v>2052</v>
      </c>
      <c r="BL236" s="5" t="str">
        <f>"2053"</f>
        <v>2053</v>
      </c>
      <c r="BM236" s="5" t="str">
        <f>"2054"</f>
        <v>2054</v>
      </c>
      <c r="BN236" s="5" t="str">
        <f>"2055"</f>
        <v>2055</v>
      </c>
      <c r="BO236" s="5" t="str">
        <f>"2056"</f>
        <v>2056</v>
      </c>
      <c r="BP236" s="5" t="str">
        <f>"2057"</f>
        <v>2057</v>
      </c>
      <c r="BQ236" s="5" t="str">
        <f>"2058"</f>
        <v>2058</v>
      </c>
      <c r="BR236" s="5" t="str">
        <f>"2059"</f>
        <v>2059</v>
      </c>
      <c r="BS236" s="5" t="str">
        <f>"2060"</f>
        <v>2060</v>
      </c>
      <c r="BT236" s="5" t="str">
        <f>"2061"</f>
        <v>2061</v>
      </c>
      <c r="BU236" s="5" t="str">
        <f>"2062"</f>
        <v>2062</v>
      </c>
      <c r="BV236" s="5" t="str">
        <f>"2063"</f>
        <v>2063</v>
      </c>
      <c r="BW236" s="5" t="str">
        <f>"2064"</f>
        <v>2064</v>
      </c>
      <c r="BX236" s="5" t="str">
        <f>"2065"</f>
        <v>2065</v>
      </c>
      <c r="BY236" s="5" t="str">
        <f>"2066"</f>
        <v>2066</v>
      </c>
      <c r="BZ236" s="5" t="str">
        <f>"2067"</f>
        <v>2067</v>
      </c>
      <c r="CA236" s="5" t="str">
        <f>"2068"</f>
        <v>2068</v>
      </c>
      <c r="CB236" s="5" t="str">
        <f>"2069"</f>
        <v>2069</v>
      </c>
      <c r="CC236" s="5" t="str">
        <f>"2070"</f>
        <v>2070</v>
      </c>
      <c r="CD236" s="5" t="str">
        <f>"2071"</f>
        <v>2071</v>
      </c>
      <c r="CE236" s="1"/>
    </row>
    <row r="237" spans="1:83" x14ac:dyDescent="0.25">
      <c r="A237" s="2" t="str">
        <f>"0 jaar"</f>
        <v>0 jaar</v>
      </c>
      <c r="B237" s="2">
        <v>20228</v>
      </c>
      <c r="C237" s="2">
        <v>20765</v>
      </c>
      <c r="D237" s="2">
        <v>20220</v>
      </c>
      <c r="E237" s="2">
        <v>19160</v>
      </c>
      <c r="F237" s="2">
        <v>18526</v>
      </c>
      <c r="G237" s="2">
        <v>18488</v>
      </c>
      <c r="H237" s="2">
        <v>18900</v>
      </c>
      <c r="I237" s="2">
        <v>18821</v>
      </c>
      <c r="J237" s="2">
        <v>18696</v>
      </c>
      <c r="K237" s="2">
        <v>18632</v>
      </c>
      <c r="L237" s="2">
        <v>19213</v>
      </c>
      <c r="M237" s="2">
        <v>19031</v>
      </c>
      <c r="N237" s="2">
        <v>18314</v>
      </c>
      <c r="O237" s="2">
        <v>18457</v>
      </c>
      <c r="P237" s="2">
        <v>18584</v>
      </c>
      <c r="Q237" s="2">
        <v>18932</v>
      </c>
      <c r="R237" s="2">
        <v>19525</v>
      </c>
      <c r="S237" s="2">
        <v>18918</v>
      </c>
      <c r="T237" s="2">
        <v>19484</v>
      </c>
      <c r="U237" s="2">
        <v>19755</v>
      </c>
      <c r="V237" s="2">
        <v>19865</v>
      </c>
      <c r="W237" s="2">
        <v>19725</v>
      </c>
      <c r="X237" s="2">
        <v>19702</v>
      </c>
      <c r="Y237" s="2">
        <v>19128</v>
      </c>
      <c r="Z237" s="2">
        <v>18797</v>
      </c>
      <c r="AA237" s="2">
        <v>18696</v>
      </c>
      <c r="AB237" s="2">
        <v>18233</v>
      </c>
      <c r="AC237" s="2">
        <v>18129</v>
      </c>
      <c r="AD237" s="2">
        <v>18238</v>
      </c>
      <c r="AE237" s="2">
        <v>18431</v>
      </c>
      <c r="AF237" s="2">
        <v>18609</v>
      </c>
      <c r="AG237" s="2">
        <v>18767</v>
      </c>
      <c r="AH237" s="2">
        <v>18921</v>
      </c>
      <c r="AI237" s="2">
        <v>19057</v>
      </c>
      <c r="AJ237" s="2">
        <v>19197</v>
      </c>
      <c r="AK237" s="2">
        <v>19351</v>
      </c>
      <c r="AL237" s="2">
        <v>19534</v>
      </c>
      <c r="AM237" s="2">
        <v>19728</v>
      </c>
      <c r="AN237" s="2">
        <v>19946</v>
      </c>
      <c r="AO237" s="2">
        <v>20193</v>
      </c>
      <c r="AP237" s="2">
        <v>20473</v>
      </c>
      <c r="AQ237" s="2">
        <v>20452</v>
      </c>
      <c r="AR237" s="2">
        <v>20444</v>
      </c>
      <c r="AS237" s="2">
        <v>20436</v>
      </c>
      <c r="AT237" s="2">
        <v>20429</v>
      </c>
      <c r="AU237" s="2">
        <v>20407</v>
      </c>
      <c r="AV237" s="2">
        <v>20391</v>
      </c>
      <c r="AW237" s="2">
        <v>20364</v>
      </c>
      <c r="AX237" s="2">
        <v>20321</v>
      </c>
      <c r="AY237" s="2">
        <v>20265</v>
      </c>
      <c r="AZ237" s="2">
        <v>20197</v>
      </c>
      <c r="BA237" s="2">
        <v>20119</v>
      </c>
      <c r="BB237" s="2">
        <v>20042</v>
      </c>
      <c r="BC237" s="2">
        <v>19965</v>
      </c>
      <c r="BD237" s="2">
        <v>19907</v>
      </c>
      <c r="BE237" s="2">
        <v>19869</v>
      </c>
      <c r="BF237" s="2">
        <v>19848</v>
      </c>
      <c r="BG237" s="2">
        <v>19848</v>
      </c>
      <c r="BH237" s="2">
        <v>19870</v>
      </c>
      <c r="BI237" s="2">
        <v>19912</v>
      </c>
      <c r="BJ237" s="2">
        <v>19978</v>
      </c>
      <c r="BK237" s="2">
        <v>20058</v>
      </c>
      <c r="BL237" s="2">
        <v>20151</v>
      </c>
      <c r="BM237" s="2">
        <v>20253</v>
      </c>
      <c r="BN237" s="2">
        <v>20356</v>
      </c>
      <c r="BO237" s="2">
        <v>20470</v>
      </c>
      <c r="BP237" s="2">
        <v>20581</v>
      </c>
      <c r="BQ237" s="2">
        <v>20690</v>
      </c>
      <c r="BR237" s="2">
        <v>20790</v>
      </c>
      <c r="BS237" s="2">
        <v>20873</v>
      </c>
      <c r="BT237" s="2">
        <v>20945</v>
      </c>
      <c r="BU237" s="2">
        <v>21007</v>
      </c>
      <c r="BV237" s="2">
        <v>21048</v>
      </c>
      <c r="BW237" s="2">
        <v>21080</v>
      </c>
      <c r="BX237" s="2">
        <v>21101</v>
      </c>
      <c r="BY237" s="2">
        <v>21105</v>
      </c>
      <c r="BZ237" s="2">
        <v>21105</v>
      </c>
      <c r="CA237" s="2">
        <v>21100</v>
      </c>
      <c r="CB237" s="2">
        <v>21086</v>
      </c>
      <c r="CC237" s="2">
        <v>21067</v>
      </c>
      <c r="CD237" s="2">
        <v>21051</v>
      </c>
    </row>
    <row r="238" spans="1:83" x14ac:dyDescent="0.25">
      <c r="A238" s="2" t="str">
        <f>"1 jaar"</f>
        <v>1 jaar</v>
      </c>
      <c r="B238" s="2">
        <v>20430</v>
      </c>
      <c r="C238" s="2">
        <v>20609</v>
      </c>
      <c r="D238" s="2">
        <v>21104</v>
      </c>
      <c r="E238" s="2">
        <v>20502</v>
      </c>
      <c r="F238" s="2">
        <v>19422</v>
      </c>
      <c r="G238" s="2">
        <v>18715</v>
      </c>
      <c r="H238" s="2">
        <v>18696</v>
      </c>
      <c r="I238" s="2">
        <v>19144</v>
      </c>
      <c r="J238" s="2">
        <v>19036</v>
      </c>
      <c r="K238" s="2">
        <v>18953</v>
      </c>
      <c r="L238" s="2">
        <v>18895</v>
      </c>
      <c r="M238" s="2">
        <v>19503</v>
      </c>
      <c r="N238" s="2">
        <v>19318</v>
      </c>
      <c r="O238" s="2">
        <v>18601</v>
      </c>
      <c r="P238" s="2">
        <v>18822</v>
      </c>
      <c r="Q238" s="2">
        <v>18927</v>
      </c>
      <c r="R238" s="2">
        <v>19325</v>
      </c>
      <c r="S238" s="2">
        <v>19845</v>
      </c>
      <c r="T238" s="2">
        <v>19570</v>
      </c>
      <c r="U238" s="2">
        <v>19803</v>
      </c>
      <c r="V238" s="2">
        <v>20178</v>
      </c>
      <c r="W238" s="2">
        <v>20180</v>
      </c>
      <c r="X238" s="2">
        <v>19963</v>
      </c>
      <c r="Y238" s="2">
        <v>19899</v>
      </c>
      <c r="Z238" s="2">
        <v>19356</v>
      </c>
      <c r="AA238" s="2">
        <v>19047</v>
      </c>
      <c r="AB238" s="2">
        <v>18899</v>
      </c>
      <c r="AC238" s="2">
        <v>18475</v>
      </c>
      <c r="AD238" s="2">
        <v>18357</v>
      </c>
      <c r="AE238" s="2">
        <v>18470</v>
      </c>
      <c r="AF238" s="2">
        <v>18668</v>
      </c>
      <c r="AG238" s="2">
        <v>18840</v>
      </c>
      <c r="AH238" s="2">
        <v>18994</v>
      </c>
      <c r="AI238" s="2">
        <v>19140</v>
      </c>
      <c r="AJ238" s="2">
        <v>19276</v>
      </c>
      <c r="AK238" s="2">
        <v>19408</v>
      </c>
      <c r="AL238" s="2">
        <v>19565</v>
      </c>
      <c r="AM238" s="2">
        <v>19746</v>
      </c>
      <c r="AN238" s="2">
        <v>19944</v>
      </c>
      <c r="AO238" s="2">
        <v>20165</v>
      </c>
      <c r="AP238" s="2">
        <v>20413</v>
      </c>
      <c r="AQ238" s="2">
        <v>20693</v>
      </c>
      <c r="AR238" s="2">
        <v>20676</v>
      </c>
      <c r="AS238" s="2">
        <v>20675</v>
      </c>
      <c r="AT238" s="2">
        <v>20670</v>
      </c>
      <c r="AU238" s="2">
        <v>20662</v>
      </c>
      <c r="AV238" s="2">
        <v>20639</v>
      </c>
      <c r="AW238" s="2">
        <v>20626</v>
      </c>
      <c r="AX238" s="2">
        <v>20597</v>
      </c>
      <c r="AY238" s="2">
        <v>20555</v>
      </c>
      <c r="AZ238" s="2">
        <v>20503</v>
      </c>
      <c r="BA238" s="2">
        <v>20439</v>
      </c>
      <c r="BB238" s="2">
        <v>20357</v>
      </c>
      <c r="BC238" s="2">
        <v>20282</v>
      </c>
      <c r="BD238" s="2">
        <v>20209</v>
      </c>
      <c r="BE238" s="2">
        <v>20147</v>
      </c>
      <c r="BF238" s="2">
        <v>20105</v>
      </c>
      <c r="BG238" s="2">
        <v>20083</v>
      </c>
      <c r="BH238" s="2">
        <v>20083</v>
      </c>
      <c r="BI238" s="2">
        <v>20106</v>
      </c>
      <c r="BJ238" s="2">
        <v>20150</v>
      </c>
      <c r="BK238" s="2">
        <v>20216</v>
      </c>
      <c r="BL238" s="2">
        <v>20296</v>
      </c>
      <c r="BM238" s="2">
        <v>20392</v>
      </c>
      <c r="BN238" s="2">
        <v>20498</v>
      </c>
      <c r="BO238" s="2">
        <v>20598</v>
      </c>
      <c r="BP238" s="2">
        <v>20714</v>
      </c>
      <c r="BQ238" s="2">
        <v>20828</v>
      </c>
      <c r="BR238" s="2">
        <v>20933</v>
      </c>
      <c r="BS238" s="2">
        <v>21036</v>
      </c>
      <c r="BT238" s="2">
        <v>21117</v>
      </c>
      <c r="BU238" s="2">
        <v>21187</v>
      </c>
      <c r="BV238" s="2">
        <v>21251</v>
      </c>
      <c r="BW238" s="2">
        <v>21295</v>
      </c>
      <c r="BX238" s="2">
        <v>21326</v>
      </c>
      <c r="BY238" s="2">
        <v>21350</v>
      </c>
      <c r="BZ238" s="2">
        <v>21353</v>
      </c>
      <c r="CA238" s="2">
        <v>21352</v>
      </c>
      <c r="CB238" s="2">
        <v>21349</v>
      </c>
      <c r="CC238" s="2">
        <v>21330</v>
      </c>
      <c r="CD238" s="2">
        <v>21313</v>
      </c>
    </row>
    <row r="239" spans="1:83" x14ac:dyDescent="0.25">
      <c r="A239" s="2" t="str">
        <f>"2 jaar"</f>
        <v>2 jaar</v>
      </c>
      <c r="B239" s="2">
        <v>20453</v>
      </c>
      <c r="C239" s="2">
        <v>20692</v>
      </c>
      <c r="D239" s="2">
        <v>20900</v>
      </c>
      <c r="E239" s="2">
        <v>21347</v>
      </c>
      <c r="F239" s="2">
        <v>20737</v>
      </c>
      <c r="G239" s="2">
        <v>19532</v>
      </c>
      <c r="H239" s="2">
        <v>18920</v>
      </c>
      <c r="I239" s="2">
        <v>18861</v>
      </c>
      <c r="J239" s="2">
        <v>19316</v>
      </c>
      <c r="K239" s="2">
        <v>19190</v>
      </c>
      <c r="L239" s="2">
        <v>19112</v>
      </c>
      <c r="M239" s="2">
        <v>19072</v>
      </c>
      <c r="N239" s="2">
        <v>19693</v>
      </c>
      <c r="O239" s="2">
        <v>19505</v>
      </c>
      <c r="P239" s="2">
        <v>18839</v>
      </c>
      <c r="Q239" s="2">
        <v>19124</v>
      </c>
      <c r="R239" s="2">
        <v>19221</v>
      </c>
      <c r="S239" s="2">
        <v>19588</v>
      </c>
      <c r="T239" s="2">
        <v>20074</v>
      </c>
      <c r="U239" s="2">
        <v>19837</v>
      </c>
      <c r="V239" s="2">
        <v>20090</v>
      </c>
      <c r="W239" s="2">
        <v>20380</v>
      </c>
      <c r="X239" s="2">
        <v>20421</v>
      </c>
      <c r="Y239" s="2">
        <v>20184</v>
      </c>
      <c r="Z239" s="2">
        <v>20066</v>
      </c>
      <c r="AA239" s="2">
        <v>19547</v>
      </c>
      <c r="AB239" s="2">
        <v>19291</v>
      </c>
      <c r="AC239" s="2">
        <v>19115</v>
      </c>
      <c r="AD239" s="2">
        <v>18692</v>
      </c>
      <c r="AE239" s="2">
        <v>18559</v>
      </c>
      <c r="AF239" s="2">
        <v>18690</v>
      </c>
      <c r="AG239" s="2">
        <v>18878</v>
      </c>
      <c r="AH239" s="2">
        <v>19050</v>
      </c>
      <c r="AI239" s="2">
        <v>19195</v>
      </c>
      <c r="AJ239" s="2">
        <v>19333</v>
      </c>
      <c r="AK239" s="2">
        <v>19463</v>
      </c>
      <c r="AL239" s="2">
        <v>19600</v>
      </c>
      <c r="AM239" s="2">
        <v>19757</v>
      </c>
      <c r="AN239" s="2">
        <v>19940</v>
      </c>
      <c r="AO239" s="2">
        <v>20140</v>
      </c>
      <c r="AP239" s="2">
        <v>20358</v>
      </c>
      <c r="AQ239" s="2">
        <v>20604</v>
      </c>
      <c r="AR239" s="2">
        <v>20888</v>
      </c>
      <c r="AS239" s="2">
        <v>20869</v>
      </c>
      <c r="AT239" s="2">
        <v>20869</v>
      </c>
      <c r="AU239" s="2">
        <v>20866</v>
      </c>
      <c r="AV239" s="2">
        <v>20864</v>
      </c>
      <c r="AW239" s="2">
        <v>20841</v>
      </c>
      <c r="AX239" s="2">
        <v>20827</v>
      </c>
      <c r="AY239" s="2">
        <v>20802</v>
      </c>
      <c r="AZ239" s="2">
        <v>20761</v>
      </c>
      <c r="BA239" s="2">
        <v>20709</v>
      </c>
      <c r="BB239" s="2">
        <v>20646</v>
      </c>
      <c r="BC239" s="2">
        <v>20562</v>
      </c>
      <c r="BD239" s="2">
        <v>20487</v>
      </c>
      <c r="BE239" s="2">
        <v>20416</v>
      </c>
      <c r="BF239" s="2">
        <v>20359</v>
      </c>
      <c r="BG239" s="2">
        <v>20314</v>
      </c>
      <c r="BH239" s="2">
        <v>20291</v>
      </c>
      <c r="BI239" s="2">
        <v>20293</v>
      </c>
      <c r="BJ239" s="2">
        <v>20315</v>
      </c>
      <c r="BK239" s="2">
        <v>20359</v>
      </c>
      <c r="BL239" s="2">
        <v>20420</v>
      </c>
      <c r="BM239" s="2">
        <v>20497</v>
      </c>
      <c r="BN239" s="2">
        <v>20593</v>
      </c>
      <c r="BO239" s="2">
        <v>20699</v>
      </c>
      <c r="BP239" s="2">
        <v>20806</v>
      </c>
      <c r="BQ239" s="2">
        <v>20921</v>
      </c>
      <c r="BR239" s="2">
        <v>21035</v>
      </c>
      <c r="BS239" s="2">
        <v>21138</v>
      </c>
      <c r="BT239" s="2">
        <v>21242</v>
      </c>
      <c r="BU239" s="2">
        <v>21320</v>
      </c>
      <c r="BV239" s="2">
        <v>21395</v>
      </c>
      <c r="BW239" s="2">
        <v>21457</v>
      </c>
      <c r="BX239" s="2">
        <v>21502</v>
      </c>
      <c r="BY239" s="2">
        <v>21534</v>
      </c>
      <c r="BZ239" s="2">
        <v>21562</v>
      </c>
      <c r="CA239" s="2">
        <v>21564</v>
      </c>
      <c r="CB239" s="2">
        <v>21562</v>
      </c>
      <c r="CC239" s="2">
        <v>21561</v>
      </c>
      <c r="CD239" s="2">
        <v>21543</v>
      </c>
    </row>
    <row r="240" spans="1:83" x14ac:dyDescent="0.25">
      <c r="A240" s="2" t="str">
        <f>"3 jaar"</f>
        <v>3 jaar</v>
      </c>
      <c r="B240" s="2">
        <v>19920</v>
      </c>
      <c r="C240" s="2">
        <v>20688</v>
      </c>
      <c r="D240" s="2">
        <v>20923</v>
      </c>
      <c r="E240" s="2">
        <v>21093</v>
      </c>
      <c r="F240" s="2">
        <v>21528</v>
      </c>
      <c r="G240" s="2">
        <v>20821</v>
      </c>
      <c r="H240" s="2">
        <v>19677</v>
      </c>
      <c r="I240" s="2">
        <v>19057</v>
      </c>
      <c r="J240" s="2">
        <v>18999</v>
      </c>
      <c r="K240" s="2">
        <v>19446</v>
      </c>
      <c r="L240" s="2">
        <v>19330</v>
      </c>
      <c r="M240" s="2">
        <v>19253</v>
      </c>
      <c r="N240" s="2">
        <v>19253</v>
      </c>
      <c r="O240" s="2">
        <v>19828</v>
      </c>
      <c r="P240" s="2">
        <v>19729</v>
      </c>
      <c r="Q240" s="2">
        <v>19066</v>
      </c>
      <c r="R240" s="2">
        <v>19392</v>
      </c>
      <c r="S240" s="2">
        <v>19441</v>
      </c>
      <c r="T240" s="2">
        <v>19793</v>
      </c>
      <c r="U240" s="2">
        <v>20284</v>
      </c>
      <c r="V240" s="2">
        <v>20106</v>
      </c>
      <c r="W240" s="2">
        <v>20319</v>
      </c>
      <c r="X240" s="2">
        <v>20613</v>
      </c>
      <c r="Y240" s="2">
        <v>20584</v>
      </c>
      <c r="Z240" s="2">
        <v>20358</v>
      </c>
      <c r="AA240" s="2">
        <v>20266</v>
      </c>
      <c r="AB240" s="2">
        <v>19762</v>
      </c>
      <c r="AC240" s="2">
        <v>19474</v>
      </c>
      <c r="AD240" s="2">
        <v>19312</v>
      </c>
      <c r="AE240" s="2">
        <v>18900</v>
      </c>
      <c r="AF240" s="2">
        <v>18761</v>
      </c>
      <c r="AG240" s="2">
        <v>18890</v>
      </c>
      <c r="AH240" s="2">
        <v>19067</v>
      </c>
      <c r="AI240" s="2">
        <v>19235</v>
      </c>
      <c r="AJ240" s="2">
        <v>19370</v>
      </c>
      <c r="AK240" s="2">
        <v>19511</v>
      </c>
      <c r="AL240" s="2">
        <v>19639</v>
      </c>
      <c r="AM240" s="2">
        <v>19778</v>
      </c>
      <c r="AN240" s="2">
        <v>19935</v>
      </c>
      <c r="AO240" s="2">
        <v>20116</v>
      </c>
      <c r="AP240" s="2">
        <v>20317</v>
      </c>
      <c r="AQ240" s="2">
        <v>20541</v>
      </c>
      <c r="AR240" s="2">
        <v>20792</v>
      </c>
      <c r="AS240" s="2">
        <v>21077</v>
      </c>
      <c r="AT240" s="2">
        <v>21054</v>
      </c>
      <c r="AU240" s="2">
        <v>21065</v>
      </c>
      <c r="AV240" s="2">
        <v>21061</v>
      </c>
      <c r="AW240" s="2">
        <v>21062</v>
      </c>
      <c r="AX240" s="2">
        <v>21039</v>
      </c>
      <c r="AY240" s="2">
        <v>21028</v>
      </c>
      <c r="AZ240" s="2">
        <v>21003</v>
      </c>
      <c r="BA240" s="2">
        <v>20964</v>
      </c>
      <c r="BB240" s="2">
        <v>20913</v>
      </c>
      <c r="BC240" s="2">
        <v>20852</v>
      </c>
      <c r="BD240" s="2">
        <v>20768</v>
      </c>
      <c r="BE240" s="2">
        <v>20693</v>
      </c>
      <c r="BF240" s="2">
        <v>20619</v>
      </c>
      <c r="BG240" s="2">
        <v>20560</v>
      </c>
      <c r="BH240" s="2">
        <v>20514</v>
      </c>
      <c r="BI240" s="2">
        <v>20492</v>
      </c>
      <c r="BJ240" s="2">
        <v>20491</v>
      </c>
      <c r="BK240" s="2">
        <v>20514</v>
      </c>
      <c r="BL240" s="2">
        <v>20558</v>
      </c>
      <c r="BM240" s="2">
        <v>20617</v>
      </c>
      <c r="BN240" s="2">
        <v>20695</v>
      </c>
      <c r="BO240" s="2">
        <v>20791</v>
      </c>
      <c r="BP240" s="2">
        <v>20900</v>
      </c>
      <c r="BQ240" s="2">
        <v>21009</v>
      </c>
      <c r="BR240" s="2">
        <v>21129</v>
      </c>
      <c r="BS240" s="2">
        <v>21239</v>
      </c>
      <c r="BT240" s="2">
        <v>21347</v>
      </c>
      <c r="BU240" s="2">
        <v>21452</v>
      </c>
      <c r="BV240" s="2">
        <v>21531</v>
      </c>
      <c r="BW240" s="2">
        <v>21603</v>
      </c>
      <c r="BX240" s="2">
        <v>21669</v>
      </c>
      <c r="BY240" s="2">
        <v>21713</v>
      </c>
      <c r="BZ240" s="2">
        <v>21748</v>
      </c>
      <c r="CA240" s="2">
        <v>21778</v>
      </c>
      <c r="CB240" s="2">
        <v>21777</v>
      </c>
      <c r="CC240" s="2">
        <v>21777</v>
      </c>
      <c r="CD240" s="2">
        <v>21775</v>
      </c>
    </row>
    <row r="241" spans="1:82" x14ac:dyDescent="0.25">
      <c r="A241" s="2" t="str">
        <f>"4 jaar"</f>
        <v>4 jaar</v>
      </c>
      <c r="B241" s="2">
        <v>19858</v>
      </c>
      <c r="C241" s="2">
        <v>20107</v>
      </c>
      <c r="D241" s="2">
        <v>20863</v>
      </c>
      <c r="E241" s="2">
        <v>21116</v>
      </c>
      <c r="F241" s="2">
        <v>21217</v>
      </c>
      <c r="G241" s="2">
        <v>21606</v>
      </c>
      <c r="H241" s="2">
        <v>20949</v>
      </c>
      <c r="I241" s="2">
        <v>19780</v>
      </c>
      <c r="J241" s="2">
        <v>19150</v>
      </c>
      <c r="K241" s="2">
        <v>19107</v>
      </c>
      <c r="L241" s="2">
        <v>19554</v>
      </c>
      <c r="M241" s="2">
        <v>19444</v>
      </c>
      <c r="N241" s="2">
        <v>19378</v>
      </c>
      <c r="O241" s="2">
        <v>19398</v>
      </c>
      <c r="P241" s="2">
        <v>19970</v>
      </c>
      <c r="Q241" s="2">
        <v>19971</v>
      </c>
      <c r="R241" s="2">
        <v>19254</v>
      </c>
      <c r="S241" s="2">
        <v>19585</v>
      </c>
      <c r="T241" s="2">
        <v>19585</v>
      </c>
      <c r="U241" s="2">
        <v>19982</v>
      </c>
      <c r="V241" s="2">
        <v>20531</v>
      </c>
      <c r="W241" s="2">
        <v>20330</v>
      </c>
      <c r="X241" s="2">
        <v>20482</v>
      </c>
      <c r="Y241" s="2">
        <v>20733</v>
      </c>
      <c r="Z241" s="2">
        <v>20758</v>
      </c>
      <c r="AA241" s="2">
        <v>20555</v>
      </c>
      <c r="AB241" s="2">
        <v>20478</v>
      </c>
      <c r="AC241" s="2">
        <v>19950</v>
      </c>
      <c r="AD241" s="2">
        <v>19686</v>
      </c>
      <c r="AE241" s="2">
        <v>19517</v>
      </c>
      <c r="AF241" s="2">
        <v>19114</v>
      </c>
      <c r="AG241" s="2">
        <v>18958</v>
      </c>
      <c r="AH241" s="2">
        <v>19081</v>
      </c>
      <c r="AI241" s="2">
        <v>19258</v>
      </c>
      <c r="AJ241" s="2">
        <v>19428</v>
      </c>
      <c r="AK241" s="2">
        <v>19555</v>
      </c>
      <c r="AL241" s="2">
        <v>19693</v>
      </c>
      <c r="AM241" s="2">
        <v>19830</v>
      </c>
      <c r="AN241" s="2">
        <v>19964</v>
      </c>
      <c r="AO241" s="2">
        <v>20132</v>
      </c>
      <c r="AP241" s="2">
        <v>20305</v>
      </c>
      <c r="AQ241" s="2">
        <v>20510</v>
      </c>
      <c r="AR241" s="2">
        <v>20737</v>
      </c>
      <c r="AS241" s="2">
        <v>20988</v>
      </c>
      <c r="AT241" s="2">
        <v>21275</v>
      </c>
      <c r="AU241" s="2">
        <v>21252</v>
      </c>
      <c r="AV241" s="2">
        <v>21259</v>
      </c>
      <c r="AW241" s="2">
        <v>21255</v>
      </c>
      <c r="AX241" s="2">
        <v>21258</v>
      </c>
      <c r="AY241" s="2">
        <v>21236</v>
      </c>
      <c r="AZ241" s="2">
        <v>21225</v>
      </c>
      <c r="BA241" s="2">
        <v>21202</v>
      </c>
      <c r="BB241" s="2">
        <v>21165</v>
      </c>
      <c r="BC241" s="2">
        <v>21112</v>
      </c>
      <c r="BD241" s="2">
        <v>21052</v>
      </c>
      <c r="BE241" s="2">
        <v>20969</v>
      </c>
      <c r="BF241" s="2">
        <v>20894</v>
      </c>
      <c r="BG241" s="2">
        <v>20822</v>
      </c>
      <c r="BH241" s="2">
        <v>20766</v>
      </c>
      <c r="BI241" s="2">
        <v>20720</v>
      </c>
      <c r="BJ241" s="2">
        <v>20697</v>
      </c>
      <c r="BK241" s="2">
        <v>20697</v>
      </c>
      <c r="BL241" s="2">
        <v>20719</v>
      </c>
      <c r="BM241" s="2">
        <v>20762</v>
      </c>
      <c r="BN241" s="2">
        <v>20822</v>
      </c>
      <c r="BO241" s="2">
        <v>20904</v>
      </c>
      <c r="BP241" s="2">
        <v>20999</v>
      </c>
      <c r="BQ241" s="2">
        <v>21108</v>
      </c>
      <c r="BR241" s="2">
        <v>21218</v>
      </c>
      <c r="BS241" s="2">
        <v>21341</v>
      </c>
      <c r="BT241" s="2">
        <v>21444</v>
      </c>
      <c r="BU241" s="2">
        <v>21551</v>
      </c>
      <c r="BV241" s="2">
        <v>21653</v>
      </c>
      <c r="BW241" s="2">
        <v>21735</v>
      </c>
      <c r="BX241" s="2">
        <v>21809</v>
      </c>
      <c r="BY241" s="2">
        <v>21873</v>
      </c>
      <c r="BZ241" s="2">
        <v>21918</v>
      </c>
      <c r="CA241" s="2">
        <v>21952</v>
      </c>
      <c r="CB241" s="2">
        <v>21983</v>
      </c>
      <c r="CC241" s="2">
        <v>21983</v>
      </c>
      <c r="CD241" s="2">
        <v>21984</v>
      </c>
    </row>
    <row r="242" spans="1:82" x14ac:dyDescent="0.25">
      <c r="A242" s="2" t="str">
        <f>"5 jaar"</f>
        <v>5 jaar</v>
      </c>
      <c r="B242" s="2">
        <v>19327</v>
      </c>
      <c r="C242" s="2">
        <v>20018</v>
      </c>
      <c r="D242" s="2">
        <v>20228</v>
      </c>
      <c r="E242" s="2">
        <v>21014</v>
      </c>
      <c r="F242" s="2">
        <v>21241</v>
      </c>
      <c r="G242" s="2">
        <v>21298</v>
      </c>
      <c r="H242" s="2">
        <v>21701</v>
      </c>
      <c r="I242" s="2">
        <v>21029</v>
      </c>
      <c r="J242" s="2">
        <v>19856</v>
      </c>
      <c r="K242" s="2">
        <v>19217</v>
      </c>
      <c r="L242" s="2">
        <v>19218</v>
      </c>
      <c r="M242" s="2">
        <v>19671</v>
      </c>
      <c r="N242" s="2">
        <v>19561</v>
      </c>
      <c r="O242" s="2">
        <v>19457</v>
      </c>
      <c r="P242" s="2">
        <v>19538</v>
      </c>
      <c r="Q242" s="2">
        <v>20165</v>
      </c>
      <c r="R242" s="2">
        <v>20133</v>
      </c>
      <c r="S242" s="2">
        <v>19412</v>
      </c>
      <c r="T242" s="2">
        <v>19744</v>
      </c>
      <c r="U242" s="2">
        <v>19783</v>
      </c>
      <c r="V242" s="2">
        <v>20153</v>
      </c>
      <c r="W242" s="2">
        <v>20731</v>
      </c>
      <c r="X242" s="2">
        <v>20467</v>
      </c>
      <c r="Y242" s="2">
        <v>20635</v>
      </c>
      <c r="Z242" s="2">
        <v>20878</v>
      </c>
      <c r="AA242" s="2">
        <v>20930</v>
      </c>
      <c r="AB242" s="2">
        <v>20708</v>
      </c>
      <c r="AC242" s="2">
        <v>20589</v>
      </c>
      <c r="AD242" s="2">
        <v>20089</v>
      </c>
      <c r="AE242" s="2">
        <v>19807</v>
      </c>
      <c r="AF242" s="2">
        <v>19650</v>
      </c>
      <c r="AG242" s="2">
        <v>19238</v>
      </c>
      <c r="AH242" s="2">
        <v>19072</v>
      </c>
      <c r="AI242" s="2">
        <v>19195</v>
      </c>
      <c r="AJ242" s="2">
        <v>19374</v>
      </c>
      <c r="AK242" s="2">
        <v>19535</v>
      </c>
      <c r="AL242" s="2">
        <v>19666</v>
      </c>
      <c r="AM242" s="2">
        <v>19802</v>
      </c>
      <c r="AN242" s="2">
        <v>19944</v>
      </c>
      <c r="AO242" s="2">
        <v>20075</v>
      </c>
      <c r="AP242" s="2">
        <v>20242</v>
      </c>
      <c r="AQ242" s="2">
        <v>20421</v>
      </c>
      <c r="AR242" s="2">
        <v>20626</v>
      </c>
      <c r="AS242" s="2">
        <v>20860</v>
      </c>
      <c r="AT242" s="2">
        <v>21113</v>
      </c>
      <c r="AU242" s="2">
        <v>21403</v>
      </c>
      <c r="AV242" s="2">
        <v>21379</v>
      </c>
      <c r="AW242" s="2">
        <v>21385</v>
      </c>
      <c r="AX242" s="2">
        <v>21383</v>
      </c>
      <c r="AY242" s="2">
        <v>21392</v>
      </c>
      <c r="AZ242" s="2">
        <v>21368</v>
      </c>
      <c r="BA242" s="2">
        <v>21359</v>
      </c>
      <c r="BB242" s="2">
        <v>21337</v>
      </c>
      <c r="BC242" s="2">
        <v>21299</v>
      </c>
      <c r="BD242" s="2">
        <v>21244</v>
      </c>
      <c r="BE242" s="2">
        <v>21186</v>
      </c>
      <c r="BF242" s="2">
        <v>21102</v>
      </c>
      <c r="BG242" s="2">
        <v>21028</v>
      </c>
      <c r="BH242" s="2">
        <v>20955</v>
      </c>
      <c r="BI242" s="2">
        <v>20898</v>
      </c>
      <c r="BJ242" s="2">
        <v>20853</v>
      </c>
      <c r="BK242" s="2">
        <v>20832</v>
      </c>
      <c r="BL242" s="2">
        <v>20830</v>
      </c>
      <c r="BM242" s="2">
        <v>20851</v>
      </c>
      <c r="BN242" s="2">
        <v>20894</v>
      </c>
      <c r="BO242" s="2">
        <v>20955</v>
      </c>
      <c r="BP242" s="2">
        <v>21038</v>
      </c>
      <c r="BQ242" s="2">
        <v>21133</v>
      </c>
      <c r="BR242" s="2">
        <v>21243</v>
      </c>
      <c r="BS242" s="2">
        <v>21355</v>
      </c>
      <c r="BT242" s="2">
        <v>21475</v>
      </c>
      <c r="BU242" s="2">
        <v>21581</v>
      </c>
      <c r="BV242" s="2">
        <v>21688</v>
      </c>
      <c r="BW242" s="2">
        <v>21790</v>
      </c>
      <c r="BX242" s="2">
        <v>21876</v>
      </c>
      <c r="BY242" s="2">
        <v>21948</v>
      </c>
      <c r="BZ242" s="2">
        <v>22015</v>
      </c>
      <c r="CA242" s="2">
        <v>22060</v>
      </c>
      <c r="CB242" s="2">
        <v>22095</v>
      </c>
      <c r="CC242" s="2">
        <v>22127</v>
      </c>
      <c r="CD242" s="2">
        <v>22123</v>
      </c>
    </row>
    <row r="243" spans="1:82" x14ac:dyDescent="0.25">
      <c r="A243" s="2" t="str">
        <f>"6 jaar"</f>
        <v>6 jaar</v>
      </c>
      <c r="B243" s="2">
        <v>19357</v>
      </c>
      <c r="C243" s="2">
        <v>19455</v>
      </c>
      <c r="D243" s="2">
        <v>20157</v>
      </c>
      <c r="E243" s="2">
        <v>20365</v>
      </c>
      <c r="F243" s="2">
        <v>21086</v>
      </c>
      <c r="G243" s="2">
        <v>21294</v>
      </c>
      <c r="H243" s="2">
        <v>21412</v>
      </c>
      <c r="I243" s="2">
        <v>21772</v>
      </c>
      <c r="J243" s="2">
        <v>21096</v>
      </c>
      <c r="K243" s="2">
        <v>19948</v>
      </c>
      <c r="L243" s="2">
        <v>19280</v>
      </c>
      <c r="M243" s="2">
        <v>19326</v>
      </c>
      <c r="N243" s="2">
        <v>19744</v>
      </c>
      <c r="O243" s="2">
        <v>19682</v>
      </c>
      <c r="P243" s="2">
        <v>19568</v>
      </c>
      <c r="Q243" s="2">
        <v>19705</v>
      </c>
      <c r="R243" s="2">
        <v>20310</v>
      </c>
      <c r="S243" s="2">
        <v>20267</v>
      </c>
      <c r="T243" s="2">
        <v>19548</v>
      </c>
      <c r="U243" s="2">
        <v>19922</v>
      </c>
      <c r="V243" s="2">
        <v>20033</v>
      </c>
      <c r="W243" s="2">
        <v>20339</v>
      </c>
      <c r="X243" s="2">
        <v>20912</v>
      </c>
      <c r="Y243" s="2">
        <v>20569</v>
      </c>
      <c r="Z243" s="2">
        <v>20781</v>
      </c>
      <c r="AA243" s="2">
        <v>21043</v>
      </c>
      <c r="AB243" s="2">
        <v>21090</v>
      </c>
      <c r="AC243" s="2">
        <v>20811</v>
      </c>
      <c r="AD243" s="2">
        <v>20721</v>
      </c>
      <c r="AE243" s="2">
        <v>20224</v>
      </c>
      <c r="AF243" s="2">
        <v>19937</v>
      </c>
      <c r="AG243" s="2">
        <v>19772</v>
      </c>
      <c r="AH243" s="2">
        <v>19358</v>
      </c>
      <c r="AI243" s="2">
        <v>19182</v>
      </c>
      <c r="AJ243" s="2">
        <v>19309</v>
      </c>
      <c r="AK243" s="2">
        <v>19481</v>
      </c>
      <c r="AL243" s="2">
        <v>19639</v>
      </c>
      <c r="AM243" s="2">
        <v>19773</v>
      </c>
      <c r="AN243" s="2">
        <v>19913</v>
      </c>
      <c r="AO243" s="2">
        <v>20050</v>
      </c>
      <c r="AP243" s="2">
        <v>20187</v>
      </c>
      <c r="AQ243" s="2">
        <v>20355</v>
      </c>
      <c r="AR243" s="2">
        <v>20536</v>
      </c>
      <c r="AS243" s="2">
        <v>20740</v>
      </c>
      <c r="AT243" s="2">
        <v>20977</v>
      </c>
      <c r="AU243" s="2">
        <v>21230</v>
      </c>
      <c r="AV243" s="2">
        <v>21515</v>
      </c>
      <c r="AW243" s="2">
        <v>21495</v>
      </c>
      <c r="AX243" s="2">
        <v>21498</v>
      </c>
      <c r="AY243" s="2">
        <v>21497</v>
      </c>
      <c r="AZ243" s="2">
        <v>21511</v>
      </c>
      <c r="BA243" s="2">
        <v>21482</v>
      </c>
      <c r="BB243" s="2">
        <v>21475</v>
      </c>
      <c r="BC243" s="2">
        <v>21451</v>
      </c>
      <c r="BD243" s="2">
        <v>21416</v>
      </c>
      <c r="BE243" s="2">
        <v>21359</v>
      </c>
      <c r="BF243" s="2">
        <v>21302</v>
      </c>
      <c r="BG243" s="2">
        <v>21217</v>
      </c>
      <c r="BH243" s="2">
        <v>21143</v>
      </c>
      <c r="BI243" s="2">
        <v>21069</v>
      </c>
      <c r="BJ243" s="2">
        <v>21012</v>
      </c>
      <c r="BK243" s="2">
        <v>20970</v>
      </c>
      <c r="BL243" s="2">
        <v>20945</v>
      </c>
      <c r="BM243" s="2">
        <v>20948</v>
      </c>
      <c r="BN243" s="2">
        <v>20967</v>
      </c>
      <c r="BO243" s="2">
        <v>21009</v>
      </c>
      <c r="BP243" s="2">
        <v>21070</v>
      </c>
      <c r="BQ243" s="2">
        <v>21157</v>
      </c>
      <c r="BR243" s="2">
        <v>21252</v>
      </c>
      <c r="BS243" s="2">
        <v>21356</v>
      </c>
      <c r="BT243" s="2">
        <v>21471</v>
      </c>
      <c r="BU243" s="2">
        <v>21590</v>
      </c>
      <c r="BV243" s="2">
        <v>21695</v>
      </c>
      <c r="BW243" s="2">
        <v>21802</v>
      </c>
      <c r="BX243" s="2">
        <v>21905</v>
      </c>
      <c r="BY243" s="2">
        <v>21991</v>
      </c>
      <c r="BZ243" s="2">
        <v>22065</v>
      </c>
      <c r="CA243" s="2">
        <v>22129</v>
      </c>
      <c r="CB243" s="2">
        <v>22175</v>
      </c>
      <c r="CC243" s="2">
        <v>22209</v>
      </c>
      <c r="CD243" s="2">
        <v>22239</v>
      </c>
    </row>
    <row r="244" spans="1:82" x14ac:dyDescent="0.25">
      <c r="A244" s="2" t="str">
        <f>"7 jaar"</f>
        <v>7 jaar</v>
      </c>
      <c r="B244" s="2">
        <v>18695</v>
      </c>
      <c r="C244" s="2">
        <v>19479</v>
      </c>
      <c r="D244" s="2">
        <v>19554</v>
      </c>
      <c r="E244" s="2">
        <v>20281</v>
      </c>
      <c r="F244" s="2">
        <v>20463</v>
      </c>
      <c r="G244" s="2">
        <v>21092</v>
      </c>
      <c r="H244" s="2">
        <v>21350</v>
      </c>
      <c r="I244" s="2">
        <v>21450</v>
      </c>
      <c r="J244" s="2">
        <v>21839</v>
      </c>
      <c r="K244" s="2">
        <v>21170</v>
      </c>
      <c r="L244" s="2">
        <v>20019</v>
      </c>
      <c r="M244" s="2">
        <v>19405</v>
      </c>
      <c r="N244" s="2">
        <v>19433</v>
      </c>
      <c r="O244" s="2">
        <v>19812</v>
      </c>
      <c r="P244" s="2">
        <v>19782</v>
      </c>
      <c r="Q244" s="2">
        <v>19718</v>
      </c>
      <c r="R244" s="2">
        <v>19857</v>
      </c>
      <c r="S244" s="2">
        <v>20475</v>
      </c>
      <c r="T244" s="2">
        <v>20394</v>
      </c>
      <c r="U244" s="2">
        <v>19674</v>
      </c>
      <c r="V244" s="2">
        <v>20080</v>
      </c>
      <c r="W244" s="2">
        <v>20216</v>
      </c>
      <c r="X244" s="2">
        <v>20445</v>
      </c>
      <c r="Y244" s="2">
        <v>20991</v>
      </c>
      <c r="Z244" s="2">
        <v>20718</v>
      </c>
      <c r="AA244" s="2">
        <v>20926</v>
      </c>
      <c r="AB244" s="2">
        <v>21173</v>
      </c>
      <c r="AC244" s="2">
        <v>21205</v>
      </c>
      <c r="AD244" s="2">
        <v>20934</v>
      </c>
      <c r="AE244" s="2">
        <v>20850</v>
      </c>
      <c r="AF244" s="2">
        <v>20344</v>
      </c>
      <c r="AG244" s="2">
        <v>20059</v>
      </c>
      <c r="AH244" s="2">
        <v>19889</v>
      </c>
      <c r="AI244" s="2">
        <v>19464</v>
      </c>
      <c r="AJ244" s="2">
        <v>19284</v>
      </c>
      <c r="AK244" s="2">
        <v>19405</v>
      </c>
      <c r="AL244" s="2">
        <v>19578</v>
      </c>
      <c r="AM244" s="2">
        <v>19731</v>
      </c>
      <c r="AN244" s="2">
        <v>19868</v>
      </c>
      <c r="AO244" s="2">
        <v>20011</v>
      </c>
      <c r="AP244" s="2">
        <v>20153</v>
      </c>
      <c r="AQ244" s="2">
        <v>20288</v>
      </c>
      <c r="AR244" s="2">
        <v>20460</v>
      </c>
      <c r="AS244" s="2">
        <v>20643</v>
      </c>
      <c r="AT244" s="2">
        <v>20847</v>
      </c>
      <c r="AU244" s="2">
        <v>21084</v>
      </c>
      <c r="AV244" s="2">
        <v>21338</v>
      </c>
      <c r="AW244" s="2">
        <v>21629</v>
      </c>
      <c r="AX244" s="2">
        <v>21607</v>
      </c>
      <c r="AY244" s="2">
        <v>21609</v>
      </c>
      <c r="AZ244" s="2">
        <v>21610</v>
      </c>
      <c r="BA244" s="2">
        <v>21621</v>
      </c>
      <c r="BB244" s="2">
        <v>21594</v>
      </c>
      <c r="BC244" s="2">
        <v>21584</v>
      </c>
      <c r="BD244" s="2">
        <v>21557</v>
      </c>
      <c r="BE244" s="2">
        <v>21525</v>
      </c>
      <c r="BF244" s="2">
        <v>21468</v>
      </c>
      <c r="BG244" s="2">
        <v>21409</v>
      </c>
      <c r="BH244" s="2">
        <v>21325</v>
      </c>
      <c r="BI244" s="2">
        <v>21249</v>
      </c>
      <c r="BJ244" s="2">
        <v>21180</v>
      </c>
      <c r="BK244" s="2">
        <v>21121</v>
      </c>
      <c r="BL244" s="2">
        <v>21079</v>
      </c>
      <c r="BM244" s="2">
        <v>21055</v>
      </c>
      <c r="BN244" s="2">
        <v>21059</v>
      </c>
      <c r="BO244" s="2">
        <v>21078</v>
      </c>
      <c r="BP244" s="2">
        <v>21121</v>
      </c>
      <c r="BQ244" s="2">
        <v>21181</v>
      </c>
      <c r="BR244" s="2">
        <v>21268</v>
      </c>
      <c r="BS244" s="2">
        <v>21363</v>
      </c>
      <c r="BT244" s="2">
        <v>21469</v>
      </c>
      <c r="BU244" s="2">
        <v>21585</v>
      </c>
      <c r="BV244" s="2">
        <v>21699</v>
      </c>
      <c r="BW244" s="2">
        <v>21806</v>
      </c>
      <c r="BX244" s="2">
        <v>21912</v>
      </c>
      <c r="BY244" s="2">
        <v>22015</v>
      </c>
      <c r="BZ244" s="2">
        <v>22102</v>
      </c>
      <c r="CA244" s="2">
        <v>22174</v>
      </c>
      <c r="CB244" s="2">
        <v>22238</v>
      </c>
      <c r="CC244" s="2">
        <v>22283</v>
      </c>
      <c r="CD244" s="2">
        <v>22315</v>
      </c>
    </row>
    <row r="245" spans="1:82" x14ac:dyDescent="0.25">
      <c r="A245" s="2" t="str">
        <f>"8 jaar"</f>
        <v>8 jaar</v>
      </c>
      <c r="B245" s="2">
        <v>19584</v>
      </c>
      <c r="C245" s="2">
        <v>18776</v>
      </c>
      <c r="D245" s="2">
        <v>19572</v>
      </c>
      <c r="E245" s="2">
        <v>19656</v>
      </c>
      <c r="F245" s="2">
        <v>20387</v>
      </c>
      <c r="G245" s="2">
        <v>20475</v>
      </c>
      <c r="H245" s="2">
        <v>21132</v>
      </c>
      <c r="I245" s="2">
        <v>21431</v>
      </c>
      <c r="J245" s="2">
        <v>21538</v>
      </c>
      <c r="K245" s="2">
        <v>21921</v>
      </c>
      <c r="L245" s="2">
        <v>21248</v>
      </c>
      <c r="M245" s="2">
        <v>20099</v>
      </c>
      <c r="N245" s="2">
        <v>19477</v>
      </c>
      <c r="O245" s="2">
        <v>19529</v>
      </c>
      <c r="P245" s="2">
        <v>19919</v>
      </c>
      <c r="Q245" s="2">
        <v>19938</v>
      </c>
      <c r="R245" s="2">
        <v>19871</v>
      </c>
      <c r="S245" s="2">
        <v>19998</v>
      </c>
      <c r="T245" s="2">
        <v>20577</v>
      </c>
      <c r="U245" s="2">
        <v>20571</v>
      </c>
      <c r="V245" s="2">
        <v>19885</v>
      </c>
      <c r="W245" s="2">
        <v>20257</v>
      </c>
      <c r="X245" s="2">
        <v>20324</v>
      </c>
      <c r="Y245" s="2">
        <v>20561</v>
      </c>
      <c r="Z245" s="2">
        <v>21111</v>
      </c>
      <c r="AA245" s="2">
        <v>20846</v>
      </c>
      <c r="AB245" s="2">
        <v>21039</v>
      </c>
      <c r="AC245" s="2">
        <v>21247</v>
      </c>
      <c r="AD245" s="2">
        <v>21305</v>
      </c>
      <c r="AE245" s="2">
        <v>21037</v>
      </c>
      <c r="AF245" s="2">
        <v>20946</v>
      </c>
      <c r="AG245" s="2">
        <v>20440</v>
      </c>
      <c r="AH245" s="2">
        <v>20145</v>
      </c>
      <c r="AI245" s="2">
        <v>19974</v>
      </c>
      <c r="AJ245" s="2">
        <v>19545</v>
      </c>
      <c r="AK245" s="2">
        <v>19353</v>
      </c>
      <c r="AL245" s="2">
        <v>19479</v>
      </c>
      <c r="AM245" s="2">
        <v>19651</v>
      </c>
      <c r="AN245" s="2">
        <v>19808</v>
      </c>
      <c r="AO245" s="2">
        <v>19945</v>
      </c>
      <c r="AP245" s="2">
        <v>20087</v>
      </c>
      <c r="AQ245" s="2">
        <v>20234</v>
      </c>
      <c r="AR245" s="2">
        <v>20370</v>
      </c>
      <c r="AS245" s="2">
        <v>20538</v>
      </c>
      <c r="AT245" s="2">
        <v>20729</v>
      </c>
      <c r="AU245" s="2">
        <v>20933</v>
      </c>
      <c r="AV245" s="2">
        <v>21168</v>
      </c>
      <c r="AW245" s="2">
        <v>21421</v>
      </c>
      <c r="AX245" s="2">
        <v>21716</v>
      </c>
      <c r="AY245" s="2">
        <v>21691</v>
      </c>
      <c r="AZ245" s="2">
        <v>21691</v>
      </c>
      <c r="BA245" s="2">
        <v>21693</v>
      </c>
      <c r="BB245" s="2">
        <v>21706</v>
      </c>
      <c r="BC245" s="2">
        <v>21681</v>
      </c>
      <c r="BD245" s="2">
        <v>21671</v>
      </c>
      <c r="BE245" s="2">
        <v>21646</v>
      </c>
      <c r="BF245" s="2">
        <v>21609</v>
      </c>
      <c r="BG245" s="2">
        <v>21551</v>
      </c>
      <c r="BH245" s="2">
        <v>21494</v>
      </c>
      <c r="BI245" s="2">
        <v>21411</v>
      </c>
      <c r="BJ245" s="2">
        <v>21332</v>
      </c>
      <c r="BK245" s="2">
        <v>21265</v>
      </c>
      <c r="BL245" s="2">
        <v>21210</v>
      </c>
      <c r="BM245" s="2">
        <v>21167</v>
      </c>
      <c r="BN245" s="2">
        <v>21147</v>
      </c>
      <c r="BO245" s="2">
        <v>21148</v>
      </c>
      <c r="BP245" s="2">
        <v>21164</v>
      </c>
      <c r="BQ245" s="2">
        <v>21209</v>
      </c>
      <c r="BR245" s="2">
        <v>21266</v>
      </c>
      <c r="BS245" s="2">
        <v>21351</v>
      </c>
      <c r="BT245" s="2">
        <v>21445</v>
      </c>
      <c r="BU245" s="2">
        <v>21551</v>
      </c>
      <c r="BV245" s="2">
        <v>21667</v>
      </c>
      <c r="BW245" s="2">
        <v>21779</v>
      </c>
      <c r="BX245" s="2">
        <v>21888</v>
      </c>
      <c r="BY245" s="2">
        <v>21997</v>
      </c>
      <c r="BZ245" s="2">
        <v>22097</v>
      </c>
      <c r="CA245" s="2">
        <v>22187</v>
      </c>
      <c r="CB245" s="2">
        <v>22259</v>
      </c>
      <c r="CC245" s="2">
        <v>22322</v>
      </c>
      <c r="CD245" s="2">
        <v>22368</v>
      </c>
    </row>
    <row r="246" spans="1:82" x14ac:dyDescent="0.25">
      <c r="A246" s="2" t="str">
        <f>"9 jaar"</f>
        <v>9 jaar</v>
      </c>
      <c r="B246" s="2">
        <v>20081</v>
      </c>
      <c r="C246" s="2">
        <v>19694</v>
      </c>
      <c r="D246" s="2">
        <v>18877</v>
      </c>
      <c r="E246" s="2">
        <v>19642</v>
      </c>
      <c r="F246" s="2">
        <v>19753</v>
      </c>
      <c r="G246" s="2">
        <v>20396</v>
      </c>
      <c r="H246" s="2">
        <v>20512</v>
      </c>
      <c r="I246" s="2">
        <v>21167</v>
      </c>
      <c r="J246" s="2">
        <v>21486</v>
      </c>
      <c r="K246" s="2">
        <v>21637</v>
      </c>
      <c r="L246" s="2">
        <v>21933</v>
      </c>
      <c r="M246" s="2">
        <v>21305</v>
      </c>
      <c r="N246" s="2">
        <v>20178</v>
      </c>
      <c r="O246" s="2">
        <v>19562</v>
      </c>
      <c r="P246" s="2">
        <v>19591</v>
      </c>
      <c r="Q246" s="2">
        <v>20039</v>
      </c>
      <c r="R246" s="2">
        <v>20128</v>
      </c>
      <c r="S246" s="2">
        <v>20052</v>
      </c>
      <c r="T246" s="2">
        <v>20092</v>
      </c>
      <c r="U246" s="2">
        <v>20719</v>
      </c>
      <c r="V246" s="2">
        <v>20746</v>
      </c>
      <c r="W246" s="2">
        <v>20047</v>
      </c>
      <c r="X246" s="2">
        <v>20355</v>
      </c>
      <c r="Y246" s="2">
        <v>20427</v>
      </c>
      <c r="Z246" s="2">
        <v>20671</v>
      </c>
      <c r="AA246" s="2">
        <v>21248</v>
      </c>
      <c r="AB246" s="2">
        <v>20983</v>
      </c>
      <c r="AC246" s="2">
        <v>21150</v>
      </c>
      <c r="AD246" s="2">
        <v>21367</v>
      </c>
      <c r="AE246" s="2">
        <v>21416</v>
      </c>
      <c r="AF246" s="2">
        <v>21152</v>
      </c>
      <c r="AG246" s="2">
        <v>21053</v>
      </c>
      <c r="AH246" s="2">
        <v>20548</v>
      </c>
      <c r="AI246" s="2">
        <v>20241</v>
      </c>
      <c r="AJ246" s="2">
        <v>20067</v>
      </c>
      <c r="AK246" s="2">
        <v>19636</v>
      </c>
      <c r="AL246" s="2">
        <v>19438</v>
      </c>
      <c r="AM246" s="2">
        <v>19564</v>
      </c>
      <c r="AN246" s="2">
        <v>19743</v>
      </c>
      <c r="AO246" s="2">
        <v>19901</v>
      </c>
      <c r="AP246" s="2">
        <v>20036</v>
      </c>
      <c r="AQ246" s="2">
        <v>20176</v>
      </c>
      <c r="AR246" s="2">
        <v>20328</v>
      </c>
      <c r="AS246" s="2">
        <v>20464</v>
      </c>
      <c r="AT246" s="2">
        <v>20633</v>
      </c>
      <c r="AU246" s="2">
        <v>20827</v>
      </c>
      <c r="AV246" s="2">
        <v>21026</v>
      </c>
      <c r="AW246" s="2">
        <v>21259</v>
      </c>
      <c r="AX246" s="2">
        <v>21509</v>
      </c>
      <c r="AY246" s="2">
        <v>21811</v>
      </c>
      <c r="AZ246" s="2">
        <v>21783</v>
      </c>
      <c r="BA246" s="2">
        <v>21783</v>
      </c>
      <c r="BB246" s="2">
        <v>21783</v>
      </c>
      <c r="BC246" s="2">
        <v>21800</v>
      </c>
      <c r="BD246" s="2">
        <v>21778</v>
      </c>
      <c r="BE246" s="2">
        <v>21771</v>
      </c>
      <c r="BF246" s="2">
        <v>21742</v>
      </c>
      <c r="BG246" s="2">
        <v>21706</v>
      </c>
      <c r="BH246" s="2">
        <v>21646</v>
      </c>
      <c r="BI246" s="2">
        <v>21589</v>
      </c>
      <c r="BJ246" s="2">
        <v>21507</v>
      </c>
      <c r="BK246" s="2">
        <v>21428</v>
      </c>
      <c r="BL246" s="2">
        <v>21365</v>
      </c>
      <c r="BM246" s="2">
        <v>21309</v>
      </c>
      <c r="BN246" s="2">
        <v>21267</v>
      </c>
      <c r="BO246" s="2">
        <v>21246</v>
      </c>
      <c r="BP246" s="2">
        <v>21248</v>
      </c>
      <c r="BQ246" s="2">
        <v>21267</v>
      </c>
      <c r="BR246" s="2">
        <v>21307</v>
      </c>
      <c r="BS246" s="2">
        <v>21364</v>
      </c>
      <c r="BT246" s="2">
        <v>21449</v>
      </c>
      <c r="BU246" s="2">
        <v>21545</v>
      </c>
      <c r="BV246" s="2">
        <v>21652</v>
      </c>
      <c r="BW246" s="2">
        <v>21768</v>
      </c>
      <c r="BX246" s="2">
        <v>21879</v>
      </c>
      <c r="BY246" s="2">
        <v>21988</v>
      </c>
      <c r="BZ246" s="2">
        <v>22096</v>
      </c>
      <c r="CA246" s="2">
        <v>22194</v>
      </c>
      <c r="CB246" s="2">
        <v>22285</v>
      </c>
      <c r="CC246" s="2">
        <v>22358</v>
      </c>
      <c r="CD246" s="2">
        <v>22419</v>
      </c>
    </row>
    <row r="247" spans="1:82" x14ac:dyDescent="0.25">
      <c r="A247" s="2" t="str">
        <f>"10 jaar"</f>
        <v>10 jaar</v>
      </c>
      <c r="B247" s="2">
        <v>20121</v>
      </c>
      <c r="C247" s="2">
        <v>20180</v>
      </c>
      <c r="D247" s="2">
        <v>19770</v>
      </c>
      <c r="E247" s="2">
        <v>18908</v>
      </c>
      <c r="F247" s="2">
        <v>19719</v>
      </c>
      <c r="G247" s="2">
        <v>19751</v>
      </c>
      <c r="H247" s="2">
        <v>20444</v>
      </c>
      <c r="I247" s="2">
        <v>20541</v>
      </c>
      <c r="J247" s="2">
        <v>21252</v>
      </c>
      <c r="K247" s="2">
        <v>21541</v>
      </c>
      <c r="L247" s="2">
        <v>21673</v>
      </c>
      <c r="M247" s="2">
        <v>22040</v>
      </c>
      <c r="N247" s="2">
        <v>21402</v>
      </c>
      <c r="O247" s="2">
        <v>20256</v>
      </c>
      <c r="P247" s="2">
        <v>19645</v>
      </c>
      <c r="Q247" s="2">
        <v>19721</v>
      </c>
      <c r="R247" s="2">
        <v>20182</v>
      </c>
      <c r="S247" s="2">
        <v>20230</v>
      </c>
      <c r="T247" s="2">
        <v>20174</v>
      </c>
      <c r="U247" s="2">
        <v>20189</v>
      </c>
      <c r="V247" s="2">
        <v>20864</v>
      </c>
      <c r="W247" s="2">
        <v>20868</v>
      </c>
      <c r="X247" s="2">
        <v>20148</v>
      </c>
      <c r="Y247" s="2">
        <v>20416</v>
      </c>
      <c r="Z247" s="2">
        <v>20540</v>
      </c>
      <c r="AA247" s="2">
        <v>20747</v>
      </c>
      <c r="AB247" s="2">
        <v>21363</v>
      </c>
      <c r="AC247" s="2">
        <v>21091</v>
      </c>
      <c r="AD247" s="2">
        <v>21233</v>
      </c>
      <c r="AE247" s="2">
        <v>21448</v>
      </c>
      <c r="AF247" s="2">
        <v>21485</v>
      </c>
      <c r="AG247" s="2">
        <v>21226</v>
      </c>
      <c r="AH247" s="2">
        <v>21129</v>
      </c>
      <c r="AI247" s="2">
        <v>20612</v>
      </c>
      <c r="AJ247" s="2">
        <v>20301</v>
      </c>
      <c r="AK247" s="2">
        <v>20125</v>
      </c>
      <c r="AL247" s="2">
        <v>19693</v>
      </c>
      <c r="AM247" s="2">
        <v>19498</v>
      </c>
      <c r="AN247" s="2">
        <v>19620</v>
      </c>
      <c r="AO247" s="2">
        <v>19800</v>
      </c>
      <c r="AP247" s="2">
        <v>19963</v>
      </c>
      <c r="AQ247" s="2">
        <v>20095</v>
      </c>
      <c r="AR247" s="2">
        <v>20237</v>
      </c>
      <c r="AS247" s="2">
        <v>20389</v>
      </c>
      <c r="AT247" s="2">
        <v>20526</v>
      </c>
      <c r="AU247" s="2">
        <v>20696</v>
      </c>
      <c r="AV247" s="2">
        <v>20889</v>
      </c>
      <c r="AW247" s="2">
        <v>21094</v>
      </c>
      <c r="AX247" s="2">
        <v>21326</v>
      </c>
      <c r="AY247" s="2">
        <v>21578</v>
      </c>
      <c r="AZ247" s="2">
        <v>21875</v>
      </c>
      <c r="BA247" s="2">
        <v>21846</v>
      </c>
      <c r="BB247" s="2">
        <v>21847</v>
      </c>
      <c r="BC247" s="2">
        <v>21847</v>
      </c>
      <c r="BD247" s="2">
        <v>21863</v>
      </c>
      <c r="BE247" s="2">
        <v>21847</v>
      </c>
      <c r="BF247" s="2">
        <v>21836</v>
      </c>
      <c r="BG247" s="2">
        <v>21804</v>
      </c>
      <c r="BH247" s="2">
        <v>21772</v>
      </c>
      <c r="BI247" s="2">
        <v>21707</v>
      </c>
      <c r="BJ247" s="2">
        <v>21650</v>
      </c>
      <c r="BK247" s="2">
        <v>21568</v>
      </c>
      <c r="BL247" s="2">
        <v>21491</v>
      </c>
      <c r="BM247" s="2">
        <v>21426</v>
      </c>
      <c r="BN247" s="2">
        <v>21373</v>
      </c>
      <c r="BO247" s="2">
        <v>21329</v>
      </c>
      <c r="BP247" s="2">
        <v>21314</v>
      </c>
      <c r="BQ247" s="2">
        <v>21315</v>
      </c>
      <c r="BR247" s="2">
        <v>21330</v>
      </c>
      <c r="BS247" s="2">
        <v>21373</v>
      </c>
      <c r="BT247" s="2">
        <v>21429</v>
      </c>
      <c r="BU247" s="2">
        <v>21515</v>
      </c>
      <c r="BV247" s="2">
        <v>21607</v>
      </c>
      <c r="BW247" s="2">
        <v>21714</v>
      </c>
      <c r="BX247" s="2">
        <v>21831</v>
      </c>
      <c r="BY247" s="2">
        <v>21942</v>
      </c>
      <c r="BZ247" s="2">
        <v>22051</v>
      </c>
      <c r="CA247" s="2">
        <v>22155</v>
      </c>
      <c r="CB247" s="2">
        <v>22256</v>
      </c>
      <c r="CC247" s="2">
        <v>22348</v>
      </c>
      <c r="CD247" s="2">
        <v>22418</v>
      </c>
    </row>
    <row r="248" spans="1:82" x14ac:dyDescent="0.25">
      <c r="A248" s="2" t="str">
        <f>"11 jaar"</f>
        <v>11 jaar</v>
      </c>
      <c r="B248" s="2">
        <v>19477</v>
      </c>
      <c r="C248" s="2">
        <v>20203</v>
      </c>
      <c r="D248" s="2">
        <v>20259</v>
      </c>
      <c r="E248" s="2">
        <v>19840</v>
      </c>
      <c r="F248" s="2">
        <v>18973</v>
      </c>
      <c r="G248" s="2">
        <v>19745</v>
      </c>
      <c r="H248" s="2">
        <v>19825</v>
      </c>
      <c r="I248" s="2">
        <v>20472</v>
      </c>
      <c r="J248" s="2">
        <v>20600</v>
      </c>
      <c r="K248" s="2">
        <v>21315</v>
      </c>
      <c r="L248" s="2">
        <v>21588</v>
      </c>
      <c r="M248" s="2">
        <v>21720</v>
      </c>
      <c r="N248" s="2">
        <v>22115</v>
      </c>
      <c r="O248" s="2">
        <v>21497</v>
      </c>
      <c r="P248" s="2">
        <v>20371</v>
      </c>
      <c r="Q248" s="2">
        <v>19777</v>
      </c>
      <c r="R248" s="2">
        <v>19841</v>
      </c>
      <c r="S248" s="2">
        <v>20330</v>
      </c>
      <c r="T248" s="2">
        <v>20318</v>
      </c>
      <c r="U248" s="2">
        <v>20303</v>
      </c>
      <c r="V248" s="2">
        <v>20331</v>
      </c>
      <c r="W248" s="2">
        <v>21018</v>
      </c>
      <c r="X248" s="2">
        <v>20984</v>
      </c>
      <c r="Y248" s="2">
        <v>20206</v>
      </c>
      <c r="Z248" s="2">
        <v>20520</v>
      </c>
      <c r="AA248" s="2">
        <v>20645</v>
      </c>
      <c r="AB248" s="2">
        <v>20856</v>
      </c>
      <c r="AC248" s="2">
        <v>21490</v>
      </c>
      <c r="AD248" s="2">
        <v>21226</v>
      </c>
      <c r="AE248" s="2">
        <v>21361</v>
      </c>
      <c r="AF248" s="2">
        <v>21586</v>
      </c>
      <c r="AG248" s="2">
        <v>21611</v>
      </c>
      <c r="AH248" s="2">
        <v>21343</v>
      </c>
      <c r="AI248" s="2">
        <v>21245</v>
      </c>
      <c r="AJ248" s="2">
        <v>20727</v>
      </c>
      <c r="AK248" s="2">
        <v>20409</v>
      </c>
      <c r="AL248" s="2">
        <v>20231</v>
      </c>
      <c r="AM248" s="2">
        <v>19802</v>
      </c>
      <c r="AN248" s="2">
        <v>19601</v>
      </c>
      <c r="AO248" s="2">
        <v>19723</v>
      </c>
      <c r="AP248" s="2">
        <v>19905</v>
      </c>
      <c r="AQ248" s="2">
        <v>20067</v>
      </c>
      <c r="AR248" s="2">
        <v>20203</v>
      </c>
      <c r="AS248" s="2">
        <v>20346</v>
      </c>
      <c r="AT248" s="2">
        <v>20495</v>
      </c>
      <c r="AU248" s="2">
        <v>20637</v>
      </c>
      <c r="AV248" s="2">
        <v>20809</v>
      </c>
      <c r="AW248" s="2">
        <v>20996</v>
      </c>
      <c r="AX248" s="2">
        <v>21205</v>
      </c>
      <c r="AY248" s="2">
        <v>21436</v>
      </c>
      <c r="AZ248" s="2">
        <v>21690</v>
      </c>
      <c r="BA248" s="2">
        <v>21990</v>
      </c>
      <c r="BB248" s="2">
        <v>21963</v>
      </c>
      <c r="BC248" s="2">
        <v>21964</v>
      </c>
      <c r="BD248" s="2">
        <v>21964</v>
      </c>
      <c r="BE248" s="2">
        <v>21975</v>
      </c>
      <c r="BF248" s="2">
        <v>21961</v>
      </c>
      <c r="BG248" s="2">
        <v>21952</v>
      </c>
      <c r="BH248" s="2">
        <v>21920</v>
      </c>
      <c r="BI248" s="2">
        <v>21889</v>
      </c>
      <c r="BJ248" s="2">
        <v>21820</v>
      </c>
      <c r="BK248" s="2">
        <v>21766</v>
      </c>
      <c r="BL248" s="2">
        <v>21684</v>
      </c>
      <c r="BM248" s="2">
        <v>21611</v>
      </c>
      <c r="BN248" s="2">
        <v>21542</v>
      </c>
      <c r="BO248" s="2">
        <v>21491</v>
      </c>
      <c r="BP248" s="2">
        <v>21446</v>
      </c>
      <c r="BQ248" s="2">
        <v>21433</v>
      </c>
      <c r="BR248" s="2">
        <v>21433</v>
      </c>
      <c r="BS248" s="2">
        <v>21448</v>
      </c>
      <c r="BT248" s="2">
        <v>21495</v>
      </c>
      <c r="BU248" s="2">
        <v>21551</v>
      </c>
      <c r="BV248" s="2">
        <v>21638</v>
      </c>
      <c r="BW248" s="2">
        <v>21727</v>
      </c>
      <c r="BX248" s="2">
        <v>21835</v>
      </c>
      <c r="BY248" s="2">
        <v>21952</v>
      </c>
      <c r="BZ248" s="2">
        <v>22066</v>
      </c>
      <c r="CA248" s="2">
        <v>22172</v>
      </c>
      <c r="CB248" s="2">
        <v>22277</v>
      </c>
      <c r="CC248" s="2">
        <v>22376</v>
      </c>
      <c r="CD248" s="2">
        <v>22471</v>
      </c>
    </row>
    <row r="249" spans="1:82" x14ac:dyDescent="0.25">
      <c r="A249" s="2" t="str">
        <f>"12 jaar"</f>
        <v>12 jaar</v>
      </c>
      <c r="B249" s="2">
        <v>19528</v>
      </c>
      <c r="C249" s="2">
        <v>19574</v>
      </c>
      <c r="D249" s="2">
        <v>20299</v>
      </c>
      <c r="E249" s="2">
        <v>20336</v>
      </c>
      <c r="F249" s="2">
        <v>19878</v>
      </c>
      <c r="G249" s="2">
        <v>19013</v>
      </c>
      <c r="H249" s="2">
        <v>19767</v>
      </c>
      <c r="I249" s="2">
        <v>19888</v>
      </c>
      <c r="J249" s="2">
        <v>20508</v>
      </c>
      <c r="K249" s="2">
        <v>20685</v>
      </c>
      <c r="L249" s="2">
        <v>21367</v>
      </c>
      <c r="M249" s="2">
        <v>21681</v>
      </c>
      <c r="N249" s="2">
        <v>21771</v>
      </c>
      <c r="O249" s="2">
        <v>22195</v>
      </c>
      <c r="P249" s="2">
        <v>21607</v>
      </c>
      <c r="Q249" s="2">
        <v>20505</v>
      </c>
      <c r="R249" s="2">
        <v>19944</v>
      </c>
      <c r="S249" s="2">
        <v>19941</v>
      </c>
      <c r="T249" s="2">
        <v>20455</v>
      </c>
      <c r="U249" s="2">
        <v>20492</v>
      </c>
      <c r="V249" s="2">
        <v>20475</v>
      </c>
      <c r="W249" s="2">
        <v>20435</v>
      </c>
      <c r="X249" s="2">
        <v>21156</v>
      </c>
      <c r="Y249" s="2">
        <v>21093</v>
      </c>
      <c r="Z249" s="2">
        <v>20348</v>
      </c>
      <c r="AA249" s="2">
        <v>20633</v>
      </c>
      <c r="AB249" s="2">
        <v>20764</v>
      </c>
      <c r="AC249" s="2">
        <v>20971</v>
      </c>
      <c r="AD249" s="2">
        <v>21616</v>
      </c>
      <c r="AE249" s="2">
        <v>21350</v>
      </c>
      <c r="AF249" s="2">
        <v>21483</v>
      </c>
      <c r="AG249" s="2">
        <v>21701</v>
      </c>
      <c r="AH249" s="2">
        <v>21714</v>
      </c>
      <c r="AI249" s="2">
        <v>21447</v>
      </c>
      <c r="AJ249" s="2">
        <v>21344</v>
      </c>
      <c r="AK249" s="2">
        <v>20815</v>
      </c>
      <c r="AL249" s="2">
        <v>20496</v>
      </c>
      <c r="AM249" s="2">
        <v>20317</v>
      </c>
      <c r="AN249" s="2">
        <v>19892</v>
      </c>
      <c r="AO249" s="2">
        <v>19683</v>
      </c>
      <c r="AP249" s="2">
        <v>19810</v>
      </c>
      <c r="AQ249" s="2">
        <v>19997</v>
      </c>
      <c r="AR249" s="2">
        <v>20159</v>
      </c>
      <c r="AS249" s="2">
        <v>20302</v>
      </c>
      <c r="AT249" s="2">
        <v>20446</v>
      </c>
      <c r="AU249" s="2">
        <v>20593</v>
      </c>
      <c r="AV249" s="2">
        <v>20737</v>
      </c>
      <c r="AW249" s="2">
        <v>20905</v>
      </c>
      <c r="AX249" s="2">
        <v>21092</v>
      </c>
      <c r="AY249" s="2">
        <v>21303</v>
      </c>
      <c r="AZ249" s="2">
        <v>21535</v>
      </c>
      <c r="BA249" s="2">
        <v>21789</v>
      </c>
      <c r="BB249" s="2">
        <v>22088</v>
      </c>
      <c r="BC249" s="2">
        <v>22062</v>
      </c>
      <c r="BD249" s="2">
        <v>22062</v>
      </c>
      <c r="BE249" s="2">
        <v>22064</v>
      </c>
      <c r="BF249" s="2">
        <v>22075</v>
      </c>
      <c r="BG249" s="2">
        <v>22063</v>
      </c>
      <c r="BH249" s="2">
        <v>22056</v>
      </c>
      <c r="BI249" s="2">
        <v>22020</v>
      </c>
      <c r="BJ249" s="2">
        <v>21992</v>
      </c>
      <c r="BK249" s="2">
        <v>21923</v>
      </c>
      <c r="BL249" s="2">
        <v>21869</v>
      </c>
      <c r="BM249" s="2">
        <v>21785</v>
      </c>
      <c r="BN249" s="2">
        <v>21714</v>
      </c>
      <c r="BO249" s="2">
        <v>21642</v>
      </c>
      <c r="BP249" s="2">
        <v>21590</v>
      </c>
      <c r="BQ249" s="2">
        <v>21540</v>
      </c>
      <c r="BR249" s="2">
        <v>21526</v>
      </c>
      <c r="BS249" s="2">
        <v>21526</v>
      </c>
      <c r="BT249" s="2">
        <v>21542</v>
      </c>
      <c r="BU249" s="2">
        <v>21594</v>
      </c>
      <c r="BV249" s="2">
        <v>21648</v>
      </c>
      <c r="BW249" s="2">
        <v>21735</v>
      </c>
      <c r="BX249" s="2">
        <v>21823</v>
      </c>
      <c r="BY249" s="2">
        <v>21934</v>
      </c>
      <c r="BZ249" s="2">
        <v>22050</v>
      </c>
      <c r="CA249" s="2">
        <v>22166</v>
      </c>
      <c r="CB249" s="2">
        <v>22272</v>
      </c>
      <c r="CC249" s="2">
        <v>22379</v>
      </c>
      <c r="CD249" s="2">
        <v>22479</v>
      </c>
    </row>
    <row r="250" spans="1:82" x14ac:dyDescent="0.25">
      <c r="A250" s="2" t="str">
        <f>"13 jaar"</f>
        <v>13 jaar</v>
      </c>
      <c r="B250" s="2">
        <v>19726</v>
      </c>
      <c r="C250" s="2">
        <v>19601</v>
      </c>
      <c r="D250" s="2">
        <v>19643</v>
      </c>
      <c r="E250" s="2">
        <v>20352</v>
      </c>
      <c r="F250" s="2">
        <v>20383</v>
      </c>
      <c r="G250" s="2">
        <v>19882</v>
      </c>
      <c r="H250" s="2">
        <v>19050</v>
      </c>
      <c r="I250" s="2">
        <v>19778</v>
      </c>
      <c r="J250" s="2">
        <v>19961</v>
      </c>
      <c r="K250" s="2">
        <v>20572</v>
      </c>
      <c r="L250" s="2">
        <v>20720</v>
      </c>
      <c r="M250" s="2">
        <v>21435</v>
      </c>
      <c r="N250" s="2">
        <v>21749</v>
      </c>
      <c r="O250" s="2">
        <v>21849</v>
      </c>
      <c r="P250" s="2">
        <v>22286</v>
      </c>
      <c r="Q250" s="2">
        <v>21763</v>
      </c>
      <c r="R250" s="2">
        <v>20626</v>
      </c>
      <c r="S250" s="2">
        <v>20067</v>
      </c>
      <c r="T250" s="2">
        <v>20044</v>
      </c>
      <c r="U250" s="2">
        <v>20603</v>
      </c>
      <c r="V250" s="2">
        <v>20613</v>
      </c>
      <c r="W250" s="2">
        <v>20625</v>
      </c>
      <c r="X250" s="2">
        <v>20572</v>
      </c>
      <c r="Y250" s="2">
        <v>21243</v>
      </c>
      <c r="Z250" s="2">
        <v>21151</v>
      </c>
      <c r="AA250" s="2">
        <v>20433</v>
      </c>
      <c r="AB250" s="2">
        <v>20719</v>
      </c>
      <c r="AC250" s="2">
        <v>20837</v>
      </c>
      <c r="AD250" s="2">
        <v>21056</v>
      </c>
      <c r="AE250" s="2">
        <v>21689</v>
      </c>
      <c r="AF250" s="2">
        <v>21423</v>
      </c>
      <c r="AG250" s="2">
        <v>21538</v>
      </c>
      <c r="AH250" s="2">
        <v>21767</v>
      </c>
      <c r="AI250" s="2">
        <v>21767</v>
      </c>
      <c r="AJ250" s="2">
        <v>21496</v>
      </c>
      <c r="AK250" s="2">
        <v>21391</v>
      </c>
      <c r="AL250" s="2">
        <v>20866</v>
      </c>
      <c r="AM250" s="2">
        <v>20543</v>
      </c>
      <c r="AN250" s="2">
        <v>20355</v>
      </c>
      <c r="AO250" s="2">
        <v>19941</v>
      </c>
      <c r="AP250" s="2">
        <v>19732</v>
      </c>
      <c r="AQ250" s="2">
        <v>19862</v>
      </c>
      <c r="AR250" s="2">
        <v>20052</v>
      </c>
      <c r="AS250" s="2">
        <v>20209</v>
      </c>
      <c r="AT250" s="2">
        <v>20355</v>
      </c>
      <c r="AU250" s="2">
        <v>20500</v>
      </c>
      <c r="AV250" s="2">
        <v>20645</v>
      </c>
      <c r="AW250" s="2">
        <v>20790</v>
      </c>
      <c r="AX250" s="2">
        <v>20959</v>
      </c>
      <c r="AY250" s="2">
        <v>21148</v>
      </c>
      <c r="AZ250" s="2">
        <v>21362</v>
      </c>
      <c r="BA250" s="2">
        <v>21597</v>
      </c>
      <c r="BB250" s="2">
        <v>21843</v>
      </c>
      <c r="BC250" s="2">
        <v>22143</v>
      </c>
      <c r="BD250" s="2">
        <v>22118</v>
      </c>
      <c r="BE250" s="2">
        <v>22117</v>
      </c>
      <c r="BF250" s="2">
        <v>22119</v>
      </c>
      <c r="BG250" s="2">
        <v>22137</v>
      </c>
      <c r="BH250" s="2">
        <v>22122</v>
      </c>
      <c r="BI250" s="2">
        <v>22113</v>
      </c>
      <c r="BJ250" s="2">
        <v>22076</v>
      </c>
      <c r="BK250" s="2">
        <v>22046</v>
      </c>
      <c r="BL250" s="2">
        <v>21979</v>
      </c>
      <c r="BM250" s="2">
        <v>21924</v>
      </c>
      <c r="BN250" s="2">
        <v>21845</v>
      </c>
      <c r="BO250" s="2">
        <v>21769</v>
      </c>
      <c r="BP250" s="2">
        <v>21697</v>
      </c>
      <c r="BQ250" s="2">
        <v>21644</v>
      </c>
      <c r="BR250" s="2">
        <v>21595</v>
      </c>
      <c r="BS250" s="2">
        <v>21580</v>
      </c>
      <c r="BT250" s="2">
        <v>21579</v>
      </c>
      <c r="BU250" s="2">
        <v>21595</v>
      </c>
      <c r="BV250" s="2">
        <v>21648</v>
      </c>
      <c r="BW250" s="2">
        <v>21706</v>
      </c>
      <c r="BX250" s="2">
        <v>21791</v>
      </c>
      <c r="BY250" s="2">
        <v>21882</v>
      </c>
      <c r="BZ250" s="2">
        <v>21991</v>
      </c>
      <c r="CA250" s="2">
        <v>22109</v>
      </c>
      <c r="CB250" s="2">
        <v>22222</v>
      </c>
      <c r="CC250" s="2">
        <v>22330</v>
      </c>
      <c r="CD250" s="2">
        <v>22436</v>
      </c>
    </row>
    <row r="251" spans="1:82" x14ac:dyDescent="0.25">
      <c r="A251" s="2" t="str">
        <f>"14 jaar"</f>
        <v>14 jaar</v>
      </c>
      <c r="B251" s="2">
        <v>20118</v>
      </c>
      <c r="C251" s="2">
        <v>19789</v>
      </c>
      <c r="D251" s="2">
        <v>19667</v>
      </c>
      <c r="E251" s="2">
        <v>19645</v>
      </c>
      <c r="F251" s="2">
        <v>20419</v>
      </c>
      <c r="G251" s="2">
        <v>20391</v>
      </c>
      <c r="H251" s="2">
        <v>19959</v>
      </c>
      <c r="I251" s="2">
        <v>19073</v>
      </c>
      <c r="J251" s="2">
        <v>19827</v>
      </c>
      <c r="K251" s="2">
        <v>20006</v>
      </c>
      <c r="L251" s="2">
        <v>20570</v>
      </c>
      <c r="M251" s="2">
        <v>20778</v>
      </c>
      <c r="N251" s="2">
        <v>21467</v>
      </c>
      <c r="O251" s="2">
        <v>21810</v>
      </c>
      <c r="P251" s="2">
        <v>21940</v>
      </c>
      <c r="Q251" s="2">
        <v>22404</v>
      </c>
      <c r="R251" s="2">
        <v>21865</v>
      </c>
      <c r="S251" s="2">
        <v>20710</v>
      </c>
      <c r="T251" s="2">
        <v>20168</v>
      </c>
      <c r="U251" s="2">
        <v>20133</v>
      </c>
      <c r="V251" s="2">
        <v>20751</v>
      </c>
      <c r="W251" s="2">
        <v>20712</v>
      </c>
      <c r="X251" s="2">
        <v>20739</v>
      </c>
      <c r="Y251" s="2">
        <v>20625</v>
      </c>
      <c r="Z251" s="2">
        <v>21298</v>
      </c>
      <c r="AA251" s="2">
        <v>21247</v>
      </c>
      <c r="AB251" s="2">
        <v>20526</v>
      </c>
      <c r="AC251" s="2">
        <v>20806</v>
      </c>
      <c r="AD251" s="2">
        <v>20922</v>
      </c>
      <c r="AE251" s="2">
        <v>21154</v>
      </c>
      <c r="AF251" s="2">
        <v>21776</v>
      </c>
      <c r="AG251" s="2">
        <v>21509</v>
      </c>
      <c r="AH251" s="2">
        <v>21625</v>
      </c>
      <c r="AI251" s="2">
        <v>21846</v>
      </c>
      <c r="AJ251" s="2">
        <v>21838</v>
      </c>
      <c r="AK251" s="2">
        <v>21568</v>
      </c>
      <c r="AL251" s="2">
        <v>21466</v>
      </c>
      <c r="AM251" s="2">
        <v>20940</v>
      </c>
      <c r="AN251" s="2">
        <v>20618</v>
      </c>
      <c r="AO251" s="2">
        <v>20428</v>
      </c>
      <c r="AP251" s="2">
        <v>20012</v>
      </c>
      <c r="AQ251" s="2">
        <v>19805</v>
      </c>
      <c r="AR251" s="2">
        <v>19936</v>
      </c>
      <c r="AS251" s="2">
        <v>20129</v>
      </c>
      <c r="AT251" s="2">
        <v>20287</v>
      </c>
      <c r="AU251" s="2">
        <v>20432</v>
      </c>
      <c r="AV251" s="2">
        <v>20579</v>
      </c>
      <c r="AW251" s="2">
        <v>20721</v>
      </c>
      <c r="AX251" s="2">
        <v>20867</v>
      </c>
      <c r="AY251" s="2">
        <v>21043</v>
      </c>
      <c r="AZ251" s="2">
        <v>21230</v>
      </c>
      <c r="BA251" s="2">
        <v>21442</v>
      </c>
      <c r="BB251" s="2">
        <v>21676</v>
      </c>
      <c r="BC251" s="2">
        <v>21920</v>
      </c>
      <c r="BD251" s="2">
        <v>22220</v>
      </c>
      <c r="BE251" s="2">
        <v>22194</v>
      </c>
      <c r="BF251" s="2">
        <v>22193</v>
      </c>
      <c r="BG251" s="2">
        <v>22193</v>
      </c>
      <c r="BH251" s="2">
        <v>22213</v>
      </c>
      <c r="BI251" s="2">
        <v>22200</v>
      </c>
      <c r="BJ251" s="2">
        <v>22192</v>
      </c>
      <c r="BK251" s="2">
        <v>22155</v>
      </c>
      <c r="BL251" s="2">
        <v>22125</v>
      </c>
      <c r="BM251" s="2">
        <v>22057</v>
      </c>
      <c r="BN251" s="2">
        <v>22001</v>
      </c>
      <c r="BO251" s="2">
        <v>21928</v>
      </c>
      <c r="BP251" s="2">
        <v>21851</v>
      </c>
      <c r="BQ251" s="2">
        <v>21774</v>
      </c>
      <c r="BR251" s="2">
        <v>21724</v>
      </c>
      <c r="BS251" s="2">
        <v>21676</v>
      </c>
      <c r="BT251" s="2">
        <v>21661</v>
      </c>
      <c r="BU251" s="2">
        <v>21659</v>
      </c>
      <c r="BV251" s="2">
        <v>21671</v>
      </c>
      <c r="BW251" s="2">
        <v>21728</v>
      </c>
      <c r="BX251" s="2">
        <v>21785</v>
      </c>
      <c r="BY251" s="2">
        <v>21871</v>
      </c>
      <c r="BZ251" s="2">
        <v>21957</v>
      </c>
      <c r="CA251" s="2">
        <v>22070</v>
      </c>
      <c r="CB251" s="2">
        <v>22188</v>
      </c>
      <c r="CC251" s="2">
        <v>22303</v>
      </c>
      <c r="CD251" s="2">
        <v>22412</v>
      </c>
    </row>
    <row r="252" spans="1:82" x14ac:dyDescent="0.25">
      <c r="A252" s="2" t="str">
        <f>"15 jaar"</f>
        <v>15 jaar</v>
      </c>
      <c r="B252" s="2">
        <v>20300</v>
      </c>
      <c r="C252" s="2">
        <v>20161</v>
      </c>
      <c r="D252" s="2">
        <v>19873</v>
      </c>
      <c r="E252" s="2">
        <v>19678</v>
      </c>
      <c r="F252" s="2">
        <v>19674</v>
      </c>
      <c r="G252" s="2">
        <v>20411</v>
      </c>
      <c r="H252" s="2">
        <v>20401</v>
      </c>
      <c r="I252" s="2">
        <v>19968</v>
      </c>
      <c r="J252" s="2">
        <v>19110</v>
      </c>
      <c r="K252" s="2">
        <v>19859</v>
      </c>
      <c r="L252" s="2">
        <v>20023</v>
      </c>
      <c r="M252" s="2">
        <v>20670</v>
      </c>
      <c r="N252" s="2">
        <v>20850</v>
      </c>
      <c r="O252" s="2">
        <v>21545</v>
      </c>
      <c r="P252" s="2">
        <v>21878</v>
      </c>
      <c r="Q252" s="2">
        <v>22038</v>
      </c>
      <c r="R252" s="2">
        <v>22499</v>
      </c>
      <c r="S252" s="2">
        <v>21973</v>
      </c>
      <c r="T252" s="2">
        <v>20829</v>
      </c>
      <c r="U252" s="2">
        <v>20308</v>
      </c>
      <c r="V252" s="2">
        <v>20245</v>
      </c>
      <c r="W252" s="2">
        <v>20880</v>
      </c>
      <c r="X252" s="2">
        <v>20807</v>
      </c>
      <c r="Y252" s="2">
        <v>20818</v>
      </c>
      <c r="Z252" s="2">
        <v>20728</v>
      </c>
      <c r="AA252" s="2">
        <v>21390</v>
      </c>
      <c r="AB252" s="2">
        <v>21347</v>
      </c>
      <c r="AC252" s="2">
        <v>20575</v>
      </c>
      <c r="AD252" s="2">
        <v>20887</v>
      </c>
      <c r="AE252" s="2">
        <v>20991</v>
      </c>
      <c r="AF252" s="2">
        <v>21236</v>
      </c>
      <c r="AG252" s="2">
        <v>21843</v>
      </c>
      <c r="AH252" s="2">
        <v>21572</v>
      </c>
      <c r="AI252" s="2">
        <v>21679</v>
      </c>
      <c r="AJ252" s="2">
        <v>21902</v>
      </c>
      <c r="AK252" s="2">
        <v>21885</v>
      </c>
      <c r="AL252" s="2">
        <v>21611</v>
      </c>
      <c r="AM252" s="2">
        <v>21509</v>
      </c>
      <c r="AN252" s="2">
        <v>20984</v>
      </c>
      <c r="AO252" s="2">
        <v>20660</v>
      </c>
      <c r="AP252" s="2">
        <v>20472</v>
      </c>
      <c r="AQ252" s="2">
        <v>20062</v>
      </c>
      <c r="AR252" s="2">
        <v>19848</v>
      </c>
      <c r="AS252" s="2">
        <v>19985</v>
      </c>
      <c r="AT252" s="2">
        <v>20178</v>
      </c>
      <c r="AU252" s="2">
        <v>20336</v>
      </c>
      <c r="AV252" s="2">
        <v>20484</v>
      </c>
      <c r="AW252" s="2">
        <v>20632</v>
      </c>
      <c r="AX252" s="2">
        <v>20771</v>
      </c>
      <c r="AY252" s="2">
        <v>20919</v>
      </c>
      <c r="AZ252" s="2">
        <v>21097</v>
      </c>
      <c r="BA252" s="2">
        <v>21282</v>
      </c>
      <c r="BB252" s="2">
        <v>21489</v>
      </c>
      <c r="BC252" s="2">
        <v>21729</v>
      </c>
      <c r="BD252" s="2">
        <v>21974</v>
      </c>
      <c r="BE252" s="2">
        <v>22277</v>
      </c>
      <c r="BF252" s="2">
        <v>22246</v>
      </c>
      <c r="BG252" s="2">
        <v>22248</v>
      </c>
      <c r="BH252" s="2">
        <v>22250</v>
      </c>
      <c r="BI252" s="2">
        <v>22266</v>
      </c>
      <c r="BJ252" s="2">
        <v>22255</v>
      </c>
      <c r="BK252" s="2">
        <v>22251</v>
      </c>
      <c r="BL252" s="2">
        <v>22212</v>
      </c>
      <c r="BM252" s="2">
        <v>22180</v>
      </c>
      <c r="BN252" s="2">
        <v>22111</v>
      </c>
      <c r="BO252" s="2">
        <v>22060</v>
      </c>
      <c r="BP252" s="2">
        <v>21986</v>
      </c>
      <c r="BQ252" s="2">
        <v>21911</v>
      </c>
      <c r="BR252" s="2">
        <v>21832</v>
      </c>
      <c r="BS252" s="2">
        <v>21784</v>
      </c>
      <c r="BT252" s="2">
        <v>21737</v>
      </c>
      <c r="BU252" s="2">
        <v>21721</v>
      </c>
      <c r="BV252" s="2">
        <v>21716</v>
      </c>
      <c r="BW252" s="2">
        <v>21725</v>
      </c>
      <c r="BX252" s="2">
        <v>21785</v>
      </c>
      <c r="BY252" s="2">
        <v>21844</v>
      </c>
      <c r="BZ252" s="2">
        <v>21928</v>
      </c>
      <c r="CA252" s="2">
        <v>22013</v>
      </c>
      <c r="CB252" s="2">
        <v>22123</v>
      </c>
      <c r="CC252" s="2">
        <v>22244</v>
      </c>
      <c r="CD252" s="2">
        <v>22359</v>
      </c>
    </row>
    <row r="253" spans="1:82" x14ac:dyDescent="0.25">
      <c r="A253" s="2" t="str">
        <f>"16 jaar"</f>
        <v>16 jaar</v>
      </c>
      <c r="B253" s="2">
        <v>20941</v>
      </c>
      <c r="C253" s="2">
        <v>20387</v>
      </c>
      <c r="D253" s="2">
        <v>20265</v>
      </c>
      <c r="E253" s="2">
        <v>19908</v>
      </c>
      <c r="F253" s="2">
        <v>19755</v>
      </c>
      <c r="G253" s="2">
        <v>19698</v>
      </c>
      <c r="H253" s="2">
        <v>20475</v>
      </c>
      <c r="I253" s="2">
        <v>20491</v>
      </c>
      <c r="J253" s="2">
        <v>20042</v>
      </c>
      <c r="K253" s="2">
        <v>19196</v>
      </c>
      <c r="L253" s="2">
        <v>19937</v>
      </c>
      <c r="M253" s="2">
        <v>20116</v>
      </c>
      <c r="N253" s="2">
        <v>20773</v>
      </c>
      <c r="O253" s="2">
        <v>20972</v>
      </c>
      <c r="P253" s="2">
        <v>21691</v>
      </c>
      <c r="Q253" s="2">
        <v>22038</v>
      </c>
      <c r="R253" s="2">
        <v>22218</v>
      </c>
      <c r="S253" s="2">
        <v>22600</v>
      </c>
      <c r="T253" s="2">
        <v>22072</v>
      </c>
      <c r="U253" s="2">
        <v>21007</v>
      </c>
      <c r="V253" s="2">
        <v>20458</v>
      </c>
      <c r="W253" s="2">
        <v>20410</v>
      </c>
      <c r="X253" s="2">
        <v>21016</v>
      </c>
      <c r="Y253" s="2">
        <v>20921</v>
      </c>
      <c r="Z253" s="2">
        <v>20905</v>
      </c>
      <c r="AA253" s="2">
        <v>20877</v>
      </c>
      <c r="AB253" s="2">
        <v>21509</v>
      </c>
      <c r="AC253" s="2">
        <v>21439</v>
      </c>
      <c r="AD253" s="2">
        <v>20703</v>
      </c>
      <c r="AE253" s="2">
        <v>21018</v>
      </c>
      <c r="AF253" s="2">
        <v>21114</v>
      </c>
      <c r="AG253" s="2">
        <v>21358</v>
      </c>
      <c r="AH253" s="2">
        <v>21953</v>
      </c>
      <c r="AI253" s="2">
        <v>21681</v>
      </c>
      <c r="AJ253" s="2">
        <v>21776</v>
      </c>
      <c r="AK253" s="2">
        <v>21998</v>
      </c>
      <c r="AL253" s="2">
        <v>21979</v>
      </c>
      <c r="AM253" s="2">
        <v>21703</v>
      </c>
      <c r="AN253" s="2">
        <v>21597</v>
      </c>
      <c r="AO253" s="2">
        <v>21074</v>
      </c>
      <c r="AP253" s="2">
        <v>20754</v>
      </c>
      <c r="AQ253" s="2">
        <v>20559</v>
      </c>
      <c r="AR253" s="2">
        <v>20149</v>
      </c>
      <c r="AS253" s="2">
        <v>19938</v>
      </c>
      <c r="AT253" s="2">
        <v>20075</v>
      </c>
      <c r="AU253" s="2">
        <v>20271</v>
      </c>
      <c r="AV253" s="2">
        <v>20430</v>
      </c>
      <c r="AW253" s="2">
        <v>20578</v>
      </c>
      <c r="AX253" s="2">
        <v>20727</v>
      </c>
      <c r="AY253" s="2">
        <v>20864</v>
      </c>
      <c r="AZ253" s="2">
        <v>21013</v>
      </c>
      <c r="BA253" s="2">
        <v>21193</v>
      </c>
      <c r="BB253" s="2">
        <v>21377</v>
      </c>
      <c r="BC253" s="2">
        <v>21589</v>
      </c>
      <c r="BD253" s="2">
        <v>21824</v>
      </c>
      <c r="BE253" s="2">
        <v>22072</v>
      </c>
      <c r="BF253" s="2">
        <v>22376</v>
      </c>
      <c r="BG253" s="2">
        <v>22342</v>
      </c>
      <c r="BH253" s="2">
        <v>22344</v>
      </c>
      <c r="BI253" s="2">
        <v>22349</v>
      </c>
      <c r="BJ253" s="2">
        <v>22360</v>
      </c>
      <c r="BK253" s="2">
        <v>22348</v>
      </c>
      <c r="BL253" s="2">
        <v>22345</v>
      </c>
      <c r="BM253" s="2">
        <v>22304</v>
      </c>
      <c r="BN253" s="2">
        <v>22272</v>
      </c>
      <c r="BO253" s="2">
        <v>22206</v>
      </c>
      <c r="BP253" s="2">
        <v>22155</v>
      </c>
      <c r="BQ253" s="2">
        <v>22081</v>
      </c>
      <c r="BR253" s="2">
        <v>22004</v>
      </c>
      <c r="BS253" s="2">
        <v>21925</v>
      </c>
      <c r="BT253" s="2">
        <v>21882</v>
      </c>
      <c r="BU253" s="2">
        <v>21833</v>
      </c>
      <c r="BV253" s="2">
        <v>21817</v>
      </c>
      <c r="BW253" s="2">
        <v>21816</v>
      </c>
      <c r="BX253" s="2">
        <v>21820</v>
      </c>
      <c r="BY253" s="2">
        <v>21878</v>
      </c>
      <c r="BZ253" s="2">
        <v>21936</v>
      </c>
      <c r="CA253" s="2">
        <v>22025</v>
      </c>
      <c r="CB253" s="2">
        <v>22110</v>
      </c>
      <c r="CC253" s="2">
        <v>22222</v>
      </c>
      <c r="CD253" s="2">
        <v>22339</v>
      </c>
    </row>
    <row r="254" spans="1:82" x14ac:dyDescent="0.25">
      <c r="A254" s="2" t="str">
        <f>"17 jaar"</f>
        <v>17 jaar</v>
      </c>
      <c r="B254" s="2">
        <v>22114</v>
      </c>
      <c r="C254" s="2">
        <v>21073</v>
      </c>
      <c r="D254" s="2">
        <v>20456</v>
      </c>
      <c r="E254" s="2">
        <v>20330</v>
      </c>
      <c r="F254" s="2">
        <v>20009</v>
      </c>
      <c r="G254" s="2">
        <v>19790</v>
      </c>
      <c r="H254" s="2">
        <v>19787</v>
      </c>
      <c r="I254" s="2">
        <v>20518</v>
      </c>
      <c r="J254" s="2">
        <v>20548</v>
      </c>
      <c r="K254" s="2">
        <v>20139</v>
      </c>
      <c r="L254" s="2">
        <v>19275</v>
      </c>
      <c r="M254" s="2">
        <v>20037</v>
      </c>
      <c r="N254" s="2">
        <v>20211</v>
      </c>
      <c r="O254" s="2">
        <v>20921</v>
      </c>
      <c r="P254" s="2">
        <v>21095</v>
      </c>
      <c r="Q254" s="2">
        <v>21874</v>
      </c>
      <c r="R254" s="2">
        <v>22240</v>
      </c>
      <c r="S254" s="2">
        <v>22389</v>
      </c>
      <c r="T254" s="2">
        <v>22751</v>
      </c>
      <c r="U254" s="2">
        <v>22267</v>
      </c>
      <c r="V254" s="2">
        <v>21191</v>
      </c>
      <c r="W254" s="2">
        <v>20671</v>
      </c>
      <c r="X254" s="2">
        <v>20610</v>
      </c>
      <c r="Y254" s="2">
        <v>21124</v>
      </c>
      <c r="Z254" s="2">
        <v>21059</v>
      </c>
      <c r="AA254" s="2">
        <v>21084</v>
      </c>
      <c r="AB254" s="2">
        <v>20997</v>
      </c>
      <c r="AC254" s="2">
        <v>21657</v>
      </c>
      <c r="AD254" s="2">
        <v>21586</v>
      </c>
      <c r="AE254" s="2">
        <v>20843</v>
      </c>
      <c r="AF254" s="2">
        <v>21169</v>
      </c>
      <c r="AG254" s="2">
        <v>21244</v>
      </c>
      <c r="AH254" s="2">
        <v>21492</v>
      </c>
      <c r="AI254" s="2">
        <v>22075</v>
      </c>
      <c r="AJ254" s="2">
        <v>21791</v>
      </c>
      <c r="AK254" s="2">
        <v>21893</v>
      </c>
      <c r="AL254" s="2">
        <v>22109</v>
      </c>
      <c r="AM254" s="2">
        <v>22087</v>
      </c>
      <c r="AN254" s="2">
        <v>21813</v>
      </c>
      <c r="AO254" s="2">
        <v>21697</v>
      </c>
      <c r="AP254" s="2">
        <v>21177</v>
      </c>
      <c r="AQ254" s="2">
        <v>20860</v>
      </c>
      <c r="AR254" s="2">
        <v>20659</v>
      </c>
      <c r="AS254" s="2">
        <v>20258</v>
      </c>
      <c r="AT254" s="2">
        <v>20046</v>
      </c>
      <c r="AU254" s="2">
        <v>20181</v>
      </c>
      <c r="AV254" s="2">
        <v>20384</v>
      </c>
      <c r="AW254" s="2">
        <v>20544</v>
      </c>
      <c r="AX254" s="2">
        <v>20689</v>
      </c>
      <c r="AY254" s="2">
        <v>20841</v>
      </c>
      <c r="AZ254" s="2">
        <v>20980</v>
      </c>
      <c r="BA254" s="2">
        <v>21131</v>
      </c>
      <c r="BB254" s="2">
        <v>21308</v>
      </c>
      <c r="BC254" s="2">
        <v>21491</v>
      </c>
      <c r="BD254" s="2">
        <v>21705</v>
      </c>
      <c r="BE254" s="2">
        <v>21937</v>
      </c>
      <c r="BF254" s="2">
        <v>22188</v>
      </c>
      <c r="BG254" s="2">
        <v>22493</v>
      </c>
      <c r="BH254" s="2">
        <v>22459</v>
      </c>
      <c r="BI254" s="2">
        <v>22458</v>
      </c>
      <c r="BJ254" s="2">
        <v>22466</v>
      </c>
      <c r="BK254" s="2">
        <v>22476</v>
      </c>
      <c r="BL254" s="2">
        <v>22463</v>
      </c>
      <c r="BM254" s="2">
        <v>22463</v>
      </c>
      <c r="BN254" s="2">
        <v>22424</v>
      </c>
      <c r="BO254" s="2">
        <v>22392</v>
      </c>
      <c r="BP254" s="2">
        <v>22327</v>
      </c>
      <c r="BQ254" s="2">
        <v>22277</v>
      </c>
      <c r="BR254" s="2">
        <v>22200</v>
      </c>
      <c r="BS254" s="2">
        <v>22126</v>
      </c>
      <c r="BT254" s="2">
        <v>22048</v>
      </c>
      <c r="BU254" s="2">
        <v>22007</v>
      </c>
      <c r="BV254" s="2">
        <v>21955</v>
      </c>
      <c r="BW254" s="2">
        <v>21939</v>
      </c>
      <c r="BX254" s="2">
        <v>21935</v>
      </c>
      <c r="BY254" s="2">
        <v>21935</v>
      </c>
      <c r="BZ254" s="2">
        <v>22001</v>
      </c>
      <c r="CA254" s="2">
        <v>22054</v>
      </c>
      <c r="CB254" s="2">
        <v>22141</v>
      </c>
      <c r="CC254" s="2">
        <v>22227</v>
      </c>
      <c r="CD254" s="2">
        <v>22339</v>
      </c>
    </row>
    <row r="255" spans="1:82" x14ac:dyDescent="0.25">
      <c r="A255" s="2" t="str">
        <f>"18 jaar"</f>
        <v>18 jaar</v>
      </c>
      <c r="B255" s="2">
        <v>22916</v>
      </c>
      <c r="C255" s="2">
        <v>22257</v>
      </c>
      <c r="D255" s="2">
        <v>21169</v>
      </c>
      <c r="E255" s="2">
        <v>20609</v>
      </c>
      <c r="F255" s="2">
        <v>20388</v>
      </c>
      <c r="G255" s="2">
        <v>20040</v>
      </c>
      <c r="H255" s="2">
        <v>19881</v>
      </c>
      <c r="I255" s="2">
        <v>19911</v>
      </c>
      <c r="J255" s="2">
        <v>20652</v>
      </c>
      <c r="K255" s="2">
        <v>20738</v>
      </c>
      <c r="L255" s="2">
        <v>20247</v>
      </c>
      <c r="M255" s="2">
        <v>19431</v>
      </c>
      <c r="N255" s="2">
        <v>20176</v>
      </c>
      <c r="O255" s="2">
        <v>20373</v>
      </c>
      <c r="P255" s="2">
        <v>21063</v>
      </c>
      <c r="Q255" s="2">
        <v>21269</v>
      </c>
      <c r="R255" s="2">
        <v>22080</v>
      </c>
      <c r="S255" s="2">
        <v>22441</v>
      </c>
      <c r="T255" s="2">
        <v>22587</v>
      </c>
      <c r="U255" s="2">
        <v>22971</v>
      </c>
      <c r="V255" s="2">
        <v>22534</v>
      </c>
      <c r="W255" s="2">
        <v>21468</v>
      </c>
      <c r="X255" s="2">
        <v>20877</v>
      </c>
      <c r="Y255" s="2">
        <v>20802</v>
      </c>
      <c r="Z255" s="2">
        <v>21317</v>
      </c>
      <c r="AA255" s="2">
        <v>21246</v>
      </c>
      <c r="AB255" s="2">
        <v>21229</v>
      </c>
      <c r="AC255" s="2">
        <v>21169</v>
      </c>
      <c r="AD255" s="2">
        <v>21827</v>
      </c>
      <c r="AE255" s="2">
        <v>21773</v>
      </c>
      <c r="AF255" s="2">
        <v>21018</v>
      </c>
      <c r="AG255" s="2">
        <v>21352</v>
      </c>
      <c r="AH255" s="2">
        <v>21405</v>
      </c>
      <c r="AI255" s="2">
        <v>21646</v>
      </c>
      <c r="AJ255" s="2">
        <v>22224</v>
      </c>
      <c r="AK255" s="2">
        <v>21923</v>
      </c>
      <c r="AL255" s="2">
        <v>22026</v>
      </c>
      <c r="AM255" s="2">
        <v>22244</v>
      </c>
      <c r="AN255" s="2">
        <v>22217</v>
      </c>
      <c r="AO255" s="2">
        <v>21936</v>
      </c>
      <c r="AP255" s="2">
        <v>21824</v>
      </c>
      <c r="AQ255" s="2">
        <v>21307</v>
      </c>
      <c r="AR255" s="2">
        <v>20990</v>
      </c>
      <c r="AS255" s="2">
        <v>20787</v>
      </c>
      <c r="AT255" s="2">
        <v>20391</v>
      </c>
      <c r="AU255" s="2">
        <v>20180</v>
      </c>
      <c r="AV255" s="2">
        <v>20312</v>
      </c>
      <c r="AW255" s="2">
        <v>20512</v>
      </c>
      <c r="AX255" s="2">
        <v>20674</v>
      </c>
      <c r="AY255" s="2">
        <v>20819</v>
      </c>
      <c r="AZ255" s="2">
        <v>20966</v>
      </c>
      <c r="BA255" s="2">
        <v>21111</v>
      </c>
      <c r="BB255" s="2">
        <v>21261</v>
      </c>
      <c r="BC255" s="2">
        <v>21444</v>
      </c>
      <c r="BD255" s="2">
        <v>21626</v>
      </c>
      <c r="BE255" s="2">
        <v>21837</v>
      </c>
      <c r="BF255" s="2">
        <v>22072</v>
      </c>
      <c r="BG255" s="2">
        <v>22322</v>
      </c>
      <c r="BH255" s="2">
        <v>22632</v>
      </c>
      <c r="BI255" s="2">
        <v>22599</v>
      </c>
      <c r="BJ255" s="2">
        <v>22601</v>
      </c>
      <c r="BK255" s="2">
        <v>22610</v>
      </c>
      <c r="BL255" s="2">
        <v>22616</v>
      </c>
      <c r="BM255" s="2">
        <v>22602</v>
      </c>
      <c r="BN255" s="2">
        <v>22603</v>
      </c>
      <c r="BO255" s="2">
        <v>22564</v>
      </c>
      <c r="BP255" s="2">
        <v>22533</v>
      </c>
      <c r="BQ255" s="2">
        <v>22468</v>
      </c>
      <c r="BR255" s="2">
        <v>22419</v>
      </c>
      <c r="BS255" s="2">
        <v>22340</v>
      </c>
      <c r="BT255" s="2">
        <v>22268</v>
      </c>
      <c r="BU255" s="2">
        <v>22187</v>
      </c>
      <c r="BV255" s="2">
        <v>22146</v>
      </c>
      <c r="BW255" s="2">
        <v>22094</v>
      </c>
      <c r="BX255" s="2">
        <v>22079</v>
      </c>
      <c r="BY255" s="2">
        <v>22075</v>
      </c>
      <c r="BZ255" s="2">
        <v>22076</v>
      </c>
      <c r="CA255" s="2">
        <v>22142</v>
      </c>
      <c r="CB255" s="2">
        <v>22192</v>
      </c>
      <c r="CC255" s="2">
        <v>22277</v>
      </c>
      <c r="CD255" s="2">
        <v>22363</v>
      </c>
    </row>
    <row r="256" spans="1:82" x14ac:dyDescent="0.25">
      <c r="A256" s="2" t="str">
        <f>"19 jaar"</f>
        <v>19 jaar</v>
      </c>
      <c r="B256" s="2">
        <v>23465</v>
      </c>
      <c r="C256" s="2">
        <v>22984</v>
      </c>
      <c r="D256" s="2">
        <v>22289</v>
      </c>
      <c r="E256" s="2">
        <v>21232</v>
      </c>
      <c r="F256" s="2">
        <v>20672</v>
      </c>
      <c r="G256" s="2">
        <v>20441</v>
      </c>
      <c r="H256" s="2">
        <v>20109</v>
      </c>
      <c r="I256" s="2">
        <v>19887</v>
      </c>
      <c r="J256" s="2">
        <v>19958</v>
      </c>
      <c r="K256" s="2">
        <v>20745</v>
      </c>
      <c r="L256" s="2">
        <v>20773</v>
      </c>
      <c r="M256" s="2">
        <v>20326</v>
      </c>
      <c r="N256" s="2">
        <v>19486</v>
      </c>
      <c r="O256" s="2">
        <v>20242</v>
      </c>
      <c r="P256" s="2">
        <v>20441</v>
      </c>
      <c r="Q256" s="2">
        <v>21127</v>
      </c>
      <c r="R256" s="2">
        <v>21371</v>
      </c>
      <c r="S256" s="2">
        <v>22127</v>
      </c>
      <c r="T256" s="2">
        <v>22521</v>
      </c>
      <c r="U256" s="2">
        <v>22730</v>
      </c>
      <c r="V256" s="2">
        <v>23152</v>
      </c>
      <c r="W256" s="2">
        <v>22732</v>
      </c>
      <c r="X256" s="2">
        <v>21532</v>
      </c>
      <c r="Y256" s="2">
        <v>20973</v>
      </c>
      <c r="Z256" s="2">
        <v>20866</v>
      </c>
      <c r="AA256" s="2">
        <v>21442</v>
      </c>
      <c r="AB256" s="2">
        <v>21342</v>
      </c>
      <c r="AC256" s="2">
        <v>21316</v>
      </c>
      <c r="AD256" s="2">
        <v>21268</v>
      </c>
      <c r="AE256" s="2">
        <v>21921</v>
      </c>
      <c r="AF256" s="2">
        <v>21876</v>
      </c>
      <c r="AG256" s="2">
        <v>21108</v>
      </c>
      <c r="AH256" s="2">
        <v>21439</v>
      </c>
      <c r="AI256" s="2">
        <v>21484</v>
      </c>
      <c r="AJ256" s="2">
        <v>21723</v>
      </c>
      <c r="AK256" s="2">
        <v>22284</v>
      </c>
      <c r="AL256" s="2">
        <v>21962</v>
      </c>
      <c r="AM256" s="2">
        <v>22073</v>
      </c>
      <c r="AN256" s="2">
        <v>22296</v>
      </c>
      <c r="AO256" s="2">
        <v>22264</v>
      </c>
      <c r="AP256" s="2">
        <v>21985</v>
      </c>
      <c r="AQ256" s="2">
        <v>21875</v>
      </c>
      <c r="AR256" s="2">
        <v>21363</v>
      </c>
      <c r="AS256" s="2">
        <v>21042</v>
      </c>
      <c r="AT256" s="2">
        <v>20844</v>
      </c>
      <c r="AU256" s="2">
        <v>20451</v>
      </c>
      <c r="AV256" s="2">
        <v>20236</v>
      </c>
      <c r="AW256" s="2">
        <v>20373</v>
      </c>
      <c r="AX256" s="2">
        <v>20571</v>
      </c>
      <c r="AY256" s="2">
        <v>20732</v>
      </c>
      <c r="AZ256" s="2">
        <v>20879</v>
      </c>
      <c r="BA256" s="2">
        <v>21027</v>
      </c>
      <c r="BB256" s="2">
        <v>21173</v>
      </c>
      <c r="BC256" s="2">
        <v>21320</v>
      </c>
      <c r="BD256" s="2">
        <v>21501</v>
      </c>
      <c r="BE256" s="2">
        <v>21679</v>
      </c>
      <c r="BF256" s="2">
        <v>21893</v>
      </c>
      <c r="BG256" s="2">
        <v>22132</v>
      </c>
      <c r="BH256" s="2">
        <v>22384</v>
      </c>
      <c r="BI256" s="2">
        <v>22692</v>
      </c>
      <c r="BJ256" s="2">
        <v>22662</v>
      </c>
      <c r="BK256" s="2">
        <v>22665</v>
      </c>
      <c r="BL256" s="2">
        <v>22664</v>
      </c>
      <c r="BM256" s="2">
        <v>22673</v>
      </c>
      <c r="BN256" s="2">
        <v>22661</v>
      </c>
      <c r="BO256" s="2">
        <v>22664</v>
      </c>
      <c r="BP256" s="2">
        <v>22620</v>
      </c>
      <c r="BQ256" s="2">
        <v>22590</v>
      </c>
      <c r="BR256" s="2">
        <v>22530</v>
      </c>
      <c r="BS256" s="2">
        <v>22482</v>
      </c>
      <c r="BT256" s="2">
        <v>22404</v>
      </c>
      <c r="BU256" s="2">
        <v>22335</v>
      </c>
      <c r="BV256" s="2">
        <v>22257</v>
      </c>
      <c r="BW256" s="2">
        <v>22215</v>
      </c>
      <c r="BX256" s="2">
        <v>22163</v>
      </c>
      <c r="BY256" s="2">
        <v>22148</v>
      </c>
      <c r="BZ256" s="2">
        <v>22143</v>
      </c>
      <c r="CA256" s="2">
        <v>22143</v>
      </c>
      <c r="CB256" s="2">
        <v>22210</v>
      </c>
      <c r="CC256" s="2">
        <v>22263</v>
      </c>
      <c r="CD256" s="2">
        <v>22347</v>
      </c>
    </row>
    <row r="257" spans="1:82" x14ac:dyDescent="0.25">
      <c r="A257" s="2" t="str">
        <f>"20 jaar"</f>
        <v>20 jaar</v>
      </c>
      <c r="B257" s="2">
        <v>22841</v>
      </c>
      <c r="C257" s="2">
        <v>23482</v>
      </c>
      <c r="D257" s="2">
        <v>23014</v>
      </c>
      <c r="E257" s="2">
        <v>22258</v>
      </c>
      <c r="F257" s="2">
        <v>21298</v>
      </c>
      <c r="G257" s="2">
        <v>20616</v>
      </c>
      <c r="H257" s="2">
        <v>20422</v>
      </c>
      <c r="I257" s="2">
        <v>20100</v>
      </c>
      <c r="J257" s="2">
        <v>19923</v>
      </c>
      <c r="K257" s="2">
        <v>20016</v>
      </c>
      <c r="L257" s="2">
        <v>20780</v>
      </c>
      <c r="M257" s="2">
        <v>20810</v>
      </c>
      <c r="N257" s="2">
        <v>20404</v>
      </c>
      <c r="O257" s="2">
        <v>19603</v>
      </c>
      <c r="P257" s="2">
        <v>20375</v>
      </c>
      <c r="Q257" s="2">
        <v>20609</v>
      </c>
      <c r="R257" s="2">
        <v>21325</v>
      </c>
      <c r="S257" s="2">
        <v>21556</v>
      </c>
      <c r="T257" s="2">
        <v>22280</v>
      </c>
      <c r="U257" s="2">
        <v>22728</v>
      </c>
      <c r="V257" s="2">
        <v>23004</v>
      </c>
      <c r="W257" s="2">
        <v>23375</v>
      </c>
      <c r="X257" s="2">
        <v>22876</v>
      </c>
      <c r="Y257" s="2">
        <v>21679</v>
      </c>
      <c r="Z257" s="2">
        <v>21095</v>
      </c>
      <c r="AA257" s="2">
        <v>21002</v>
      </c>
      <c r="AB257" s="2">
        <v>21556</v>
      </c>
      <c r="AC257" s="2">
        <v>21456</v>
      </c>
      <c r="AD257" s="2">
        <v>21470</v>
      </c>
      <c r="AE257" s="2">
        <v>21423</v>
      </c>
      <c r="AF257" s="2">
        <v>22075</v>
      </c>
      <c r="AG257" s="2">
        <v>22036</v>
      </c>
      <c r="AH257" s="2">
        <v>21250</v>
      </c>
      <c r="AI257" s="2">
        <v>21573</v>
      </c>
      <c r="AJ257" s="2">
        <v>21605</v>
      </c>
      <c r="AK257" s="2">
        <v>21843</v>
      </c>
      <c r="AL257" s="2">
        <v>22377</v>
      </c>
      <c r="AM257" s="2">
        <v>22048</v>
      </c>
      <c r="AN257" s="2">
        <v>22159</v>
      </c>
      <c r="AO257" s="2">
        <v>22387</v>
      </c>
      <c r="AP257" s="2">
        <v>22349</v>
      </c>
      <c r="AQ257" s="2">
        <v>22072</v>
      </c>
      <c r="AR257" s="2">
        <v>21963</v>
      </c>
      <c r="AS257" s="2">
        <v>21459</v>
      </c>
      <c r="AT257" s="2">
        <v>21129</v>
      </c>
      <c r="AU257" s="2">
        <v>20938</v>
      </c>
      <c r="AV257" s="2">
        <v>20546</v>
      </c>
      <c r="AW257" s="2">
        <v>20331</v>
      </c>
      <c r="AX257" s="2">
        <v>20466</v>
      </c>
      <c r="AY257" s="2">
        <v>20667</v>
      </c>
      <c r="AZ257" s="2">
        <v>20828</v>
      </c>
      <c r="BA257" s="2">
        <v>20975</v>
      </c>
      <c r="BB257" s="2">
        <v>21127</v>
      </c>
      <c r="BC257" s="2">
        <v>21264</v>
      </c>
      <c r="BD257" s="2">
        <v>21415</v>
      </c>
      <c r="BE257" s="2">
        <v>21597</v>
      </c>
      <c r="BF257" s="2">
        <v>21774</v>
      </c>
      <c r="BG257" s="2">
        <v>21985</v>
      </c>
      <c r="BH257" s="2">
        <v>22227</v>
      </c>
      <c r="BI257" s="2">
        <v>22480</v>
      </c>
      <c r="BJ257" s="2">
        <v>22783</v>
      </c>
      <c r="BK257" s="2">
        <v>22752</v>
      </c>
      <c r="BL257" s="2">
        <v>22759</v>
      </c>
      <c r="BM257" s="2">
        <v>22759</v>
      </c>
      <c r="BN257" s="2">
        <v>22767</v>
      </c>
      <c r="BO257" s="2">
        <v>22750</v>
      </c>
      <c r="BP257" s="2">
        <v>22754</v>
      </c>
      <c r="BQ257" s="2">
        <v>22709</v>
      </c>
      <c r="BR257" s="2">
        <v>22681</v>
      </c>
      <c r="BS257" s="2">
        <v>22621</v>
      </c>
      <c r="BT257" s="2">
        <v>22572</v>
      </c>
      <c r="BU257" s="2">
        <v>22493</v>
      </c>
      <c r="BV257" s="2">
        <v>22425</v>
      </c>
      <c r="BW257" s="2">
        <v>22347</v>
      </c>
      <c r="BX257" s="2">
        <v>22307</v>
      </c>
      <c r="BY257" s="2">
        <v>22256</v>
      </c>
      <c r="BZ257" s="2">
        <v>22241</v>
      </c>
      <c r="CA257" s="2">
        <v>22237</v>
      </c>
      <c r="CB257" s="2">
        <v>22239</v>
      </c>
      <c r="CC257" s="2">
        <v>22307</v>
      </c>
      <c r="CD257" s="2">
        <v>22360</v>
      </c>
    </row>
    <row r="258" spans="1:82" x14ac:dyDescent="0.25">
      <c r="A258" s="2" t="str">
        <f>"21 jaar"</f>
        <v>21 jaar</v>
      </c>
      <c r="B258" s="2">
        <v>22944</v>
      </c>
      <c r="C258" s="2">
        <v>22853</v>
      </c>
      <c r="D258" s="2">
        <v>23609</v>
      </c>
      <c r="E258" s="2">
        <v>23023</v>
      </c>
      <c r="F258" s="2">
        <v>22273</v>
      </c>
      <c r="G258" s="2">
        <v>21320</v>
      </c>
      <c r="H258" s="2">
        <v>20640</v>
      </c>
      <c r="I258" s="2">
        <v>20383</v>
      </c>
      <c r="J258" s="2">
        <v>20130</v>
      </c>
      <c r="K258" s="2">
        <v>19920</v>
      </c>
      <c r="L258" s="2">
        <v>20012</v>
      </c>
      <c r="M258" s="2">
        <v>20896</v>
      </c>
      <c r="N258" s="2">
        <v>20865</v>
      </c>
      <c r="O258" s="2">
        <v>20552</v>
      </c>
      <c r="P258" s="2">
        <v>19742</v>
      </c>
      <c r="Q258" s="2">
        <v>20562</v>
      </c>
      <c r="R258" s="2">
        <v>20837</v>
      </c>
      <c r="S258" s="2">
        <v>21561</v>
      </c>
      <c r="T258" s="2">
        <v>21839</v>
      </c>
      <c r="U258" s="2">
        <v>22522</v>
      </c>
      <c r="V258" s="2">
        <v>23068</v>
      </c>
      <c r="W258" s="2">
        <v>23189</v>
      </c>
      <c r="X258" s="2">
        <v>23509</v>
      </c>
      <c r="Y258" s="2">
        <v>23013</v>
      </c>
      <c r="Z258" s="2">
        <v>21859</v>
      </c>
      <c r="AA258" s="2">
        <v>21276</v>
      </c>
      <c r="AB258" s="2">
        <v>21177</v>
      </c>
      <c r="AC258" s="2">
        <v>21716</v>
      </c>
      <c r="AD258" s="2">
        <v>21619</v>
      </c>
      <c r="AE258" s="2">
        <v>21636</v>
      </c>
      <c r="AF258" s="2">
        <v>21580</v>
      </c>
      <c r="AG258" s="2">
        <v>22215</v>
      </c>
      <c r="AH258" s="2">
        <v>22185</v>
      </c>
      <c r="AI258" s="2">
        <v>21378</v>
      </c>
      <c r="AJ258" s="2">
        <v>21696</v>
      </c>
      <c r="AK258" s="2">
        <v>21714</v>
      </c>
      <c r="AL258" s="2">
        <v>21952</v>
      </c>
      <c r="AM258" s="2">
        <v>22475</v>
      </c>
      <c r="AN258" s="2">
        <v>22147</v>
      </c>
      <c r="AO258" s="2">
        <v>22254</v>
      </c>
      <c r="AP258" s="2">
        <v>22475</v>
      </c>
      <c r="AQ258" s="2">
        <v>22439</v>
      </c>
      <c r="AR258" s="2">
        <v>22166</v>
      </c>
      <c r="AS258" s="2">
        <v>22056</v>
      </c>
      <c r="AT258" s="2">
        <v>21563</v>
      </c>
      <c r="AU258" s="2">
        <v>21224</v>
      </c>
      <c r="AV258" s="2">
        <v>21041</v>
      </c>
      <c r="AW258" s="2">
        <v>20654</v>
      </c>
      <c r="AX258" s="2">
        <v>20442</v>
      </c>
      <c r="AY258" s="2">
        <v>20573</v>
      </c>
      <c r="AZ258" s="2">
        <v>20776</v>
      </c>
      <c r="BA258" s="2">
        <v>20935</v>
      </c>
      <c r="BB258" s="2">
        <v>21080</v>
      </c>
      <c r="BC258" s="2">
        <v>21233</v>
      </c>
      <c r="BD258" s="2">
        <v>21368</v>
      </c>
      <c r="BE258" s="2">
        <v>21516</v>
      </c>
      <c r="BF258" s="2">
        <v>21699</v>
      </c>
      <c r="BG258" s="2">
        <v>21883</v>
      </c>
      <c r="BH258" s="2">
        <v>22092</v>
      </c>
      <c r="BI258" s="2">
        <v>22332</v>
      </c>
      <c r="BJ258" s="2">
        <v>22591</v>
      </c>
      <c r="BK258" s="2">
        <v>22890</v>
      </c>
      <c r="BL258" s="2">
        <v>22858</v>
      </c>
      <c r="BM258" s="2">
        <v>22864</v>
      </c>
      <c r="BN258" s="2">
        <v>22862</v>
      </c>
      <c r="BO258" s="2">
        <v>22872</v>
      </c>
      <c r="BP258" s="2">
        <v>22853</v>
      </c>
      <c r="BQ258" s="2">
        <v>22857</v>
      </c>
      <c r="BR258" s="2">
        <v>22813</v>
      </c>
      <c r="BS258" s="2">
        <v>22781</v>
      </c>
      <c r="BT258" s="2">
        <v>22725</v>
      </c>
      <c r="BU258" s="2">
        <v>22679</v>
      </c>
      <c r="BV258" s="2">
        <v>22596</v>
      </c>
      <c r="BW258" s="2">
        <v>22537</v>
      </c>
      <c r="BX258" s="2">
        <v>22455</v>
      </c>
      <c r="BY258" s="2">
        <v>22415</v>
      </c>
      <c r="BZ258" s="2">
        <v>22363</v>
      </c>
      <c r="CA258" s="2">
        <v>22346</v>
      </c>
      <c r="CB258" s="2">
        <v>22341</v>
      </c>
      <c r="CC258" s="2">
        <v>22340</v>
      </c>
      <c r="CD258" s="2">
        <v>22412</v>
      </c>
    </row>
    <row r="259" spans="1:82" x14ac:dyDescent="0.25">
      <c r="A259" s="2" t="str">
        <f>"22 jaar"</f>
        <v>22 jaar</v>
      </c>
      <c r="B259" s="2">
        <v>22601</v>
      </c>
      <c r="C259" s="2">
        <v>22904</v>
      </c>
      <c r="D259" s="2">
        <v>22829</v>
      </c>
      <c r="E259" s="2">
        <v>23607</v>
      </c>
      <c r="F259" s="2">
        <v>23024</v>
      </c>
      <c r="G259" s="2">
        <v>22265</v>
      </c>
      <c r="H259" s="2">
        <v>21274</v>
      </c>
      <c r="I259" s="2">
        <v>20602</v>
      </c>
      <c r="J259" s="2">
        <v>20347</v>
      </c>
      <c r="K259" s="2">
        <v>20063</v>
      </c>
      <c r="L259" s="2">
        <v>19869</v>
      </c>
      <c r="M259" s="2">
        <v>20007</v>
      </c>
      <c r="N259" s="2">
        <v>20868</v>
      </c>
      <c r="O259" s="2">
        <v>21005</v>
      </c>
      <c r="P259" s="2">
        <v>20638</v>
      </c>
      <c r="Q259" s="2">
        <v>19791</v>
      </c>
      <c r="R259" s="2">
        <v>20730</v>
      </c>
      <c r="S259" s="2">
        <v>21076</v>
      </c>
      <c r="T259" s="2">
        <v>21742</v>
      </c>
      <c r="U259" s="2">
        <v>22004</v>
      </c>
      <c r="V259" s="2">
        <v>22799</v>
      </c>
      <c r="W259" s="2">
        <v>23186</v>
      </c>
      <c r="X259" s="2">
        <v>23347</v>
      </c>
      <c r="Y259" s="2">
        <v>23677</v>
      </c>
      <c r="Z259" s="2">
        <v>23101</v>
      </c>
      <c r="AA259" s="2">
        <v>22019</v>
      </c>
      <c r="AB259" s="2">
        <v>21395</v>
      </c>
      <c r="AC259" s="2">
        <v>21273</v>
      </c>
      <c r="AD259" s="2">
        <v>21869</v>
      </c>
      <c r="AE259" s="2">
        <v>21778</v>
      </c>
      <c r="AF259" s="2">
        <v>21793</v>
      </c>
      <c r="AG259" s="2">
        <v>21715</v>
      </c>
      <c r="AH259" s="2">
        <v>22343</v>
      </c>
      <c r="AI259" s="2">
        <v>22305</v>
      </c>
      <c r="AJ259" s="2">
        <v>21484</v>
      </c>
      <c r="AK259" s="2">
        <v>21802</v>
      </c>
      <c r="AL259" s="2">
        <v>21795</v>
      </c>
      <c r="AM259" s="2">
        <v>22037</v>
      </c>
      <c r="AN259" s="2">
        <v>22551</v>
      </c>
      <c r="AO259" s="2">
        <v>22228</v>
      </c>
      <c r="AP259" s="2">
        <v>22337</v>
      </c>
      <c r="AQ259" s="2">
        <v>22559</v>
      </c>
      <c r="AR259" s="2">
        <v>22525</v>
      </c>
      <c r="AS259" s="2">
        <v>22258</v>
      </c>
      <c r="AT259" s="2">
        <v>22146</v>
      </c>
      <c r="AU259" s="2">
        <v>21660</v>
      </c>
      <c r="AV259" s="2">
        <v>21314</v>
      </c>
      <c r="AW259" s="2">
        <v>21138</v>
      </c>
      <c r="AX259" s="2">
        <v>20749</v>
      </c>
      <c r="AY259" s="2">
        <v>20544</v>
      </c>
      <c r="AZ259" s="2">
        <v>20676</v>
      </c>
      <c r="BA259" s="2">
        <v>20879</v>
      </c>
      <c r="BB259" s="2">
        <v>21038</v>
      </c>
      <c r="BC259" s="2">
        <v>21185</v>
      </c>
      <c r="BD259" s="2">
        <v>21336</v>
      </c>
      <c r="BE259" s="2">
        <v>21470</v>
      </c>
      <c r="BF259" s="2">
        <v>21617</v>
      </c>
      <c r="BG259" s="2">
        <v>21796</v>
      </c>
      <c r="BH259" s="2">
        <v>21978</v>
      </c>
      <c r="BI259" s="2">
        <v>22186</v>
      </c>
      <c r="BJ259" s="2">
        <v>22425</v>
      </c>
      <c r="BK259" s="2">
        <v>22678</v>
      </c>
      <c r="BL259" s="2">
        <v>22978</v>
      </c>
      <c r="BM259" s="2">
        <v>22948</v>
      </c>
      <c r="BN259" s="2">
        <v>22951</v>
      </c>
      <c r="BO259" s="2">
        <v>22951</v>
      </c>
      <c r="BP259" s="2">
        <v>22961</v>
      </c>
      <c r="BQ259" s="2">
        <v>22946</v>
      </c>
      <c r="BR259" s="2">
        <v>22947</v>
      </c>
      <c r="BS259" s="2">
        <v>22905</v>
      </c>
      <c r="BT259" s="2">
        <v>22871</v>
      </c>
      <c r="BU259" s="2">
        <v>22816</v>
      </c>
      <c r="BV259" s="2">
        <v>22771</v>
      </c>
      <c r="BW259" s="2">
        <v>22688</v>
      </c>
      <c r="BX259" s="2">
        <v>22626</v>
      </c>
      <c r="BY259" s="2">
        <v>22547</v>
      </c>
      <c r="BZ259" s="2">
        <v>22508</v>
      </c>
      <c r="CA259" s="2">
        <v>22456</v>
      </c>
      <c r="CB259" s="2">
        <v>22434</v>
      </c>
      <c r="CC259" s="2">
        <v>22429</v>
      </c>
      <c r="CD259" s="2">
        <v>22433</v>
      </c>
    </row>
    <row r="260" spans="1:82" x14ac:dyDescent="0.25">
      <c r="A260" s="2" t="str">
        <f>"23 jaar"</f>
        <v>23 jaar</v>
      </c>
      <c r="B260" s="2">
        <v>22569</v>
      </c>
      <c r="C260" s="2">
        <v>22575</v>
      </c>
      <c r="D260" s="2">
        <v>22831</v>
      </c>
      <c r="E260" s="2">
        <v>22771</v>
      </c>
      <c r="F260" s="2">
        <v>23434</v>
      </c>
      <c r="G260" s="2">
        <v>22816</v>
      </c>
      <c r="H260" s="2">
        <v>22114</v>
      </c>
      <c r="I260" s="2">
        <v>21146</v>
      </c>
      <c r="J260" s="2">
        <v>20454</v>
      </c>
      <c r="K260" s="2">
        <v>20216</v>
      </c>
      <c r="L260" s="2">
        <v>19870</v>
      </c>
      <c r="M260" s="2">
        <v>19763</v>
      </c>
      <c r="N260" s="2">
        <v>19928</v>
      </c>
      <c r="O260" s="2">
        <v>20923</v>
      </c>
      <c r="P260" s="2">
        <v>20959</v>
      </c>
      <c r="Q260" s="2">
        <v>20672</v>
      </c>
      <c r="R260" s="2">
        <v>19909</v>
      </c>
      <c r="S260" s="2">
        <v>20832</v>
      </c>
      <c r="T260" s="2">
        <v>21104</v>
      </c>
      <c r="U260" s="2">
        <v>21909</v>
      </c>
      <c r="V260" s="2">
        <v>22164</v>
      </c>
      <c r="W260" s="2">
        <v>22924</v>
      </c>
      <c r="X260" s="2">
        <v>23275</v>
      </c>
      <c r="Y260" s="2">
        <v>23488</v>
      </c>
      <c r="Z260" s="2">
        <v>23739</v>
      </c>
      <c r="AA260" s="2">
        <v>23130</v>
      </c>
      <c r="AB260" s="2">
        <v>21986</v>
      </c>
      <c r="AC260" s="2">
        <v>21424</v>
      </c>
      <c r="AD260" s="2">
        <v>21323</v>
      </c>
      <c r="AE260" s="2">
        <v>21916</v>
      </c>
      <c r="AF260" s="2">
        <v>21834</v>
      </c>
      <c r="AG260" s="2">
        <v>21828</v>
      </c>
      <c r="AH260" s="2">
        <v>21733</v>
      </c>
      <c r="AI260" s="2">
        <v>22348</v>
      </c>
      <c r="AJ260" s="2">
        <v>22298</v>
      </c>
      <c r="AK260" s="2">
        <v>21464</v>
      </c>
      <c r="AL260" s="2">
        <v>21776</v>
      </c>
      <c r="AM260" s="2">
        <v>21766</v>
      </c>
      <c r="AN260" s="2">
        <v>22015</v>
      </c>
      <c r="AO260" s="2">
        <v>22519</v>
      </c>
      <c r="AP260" s="2">
        <v>22196</v>
      </c>
      <c r="AQ260" s="2">
        <v>22308</v>
      </c>
      <c r="AR260" s="2">
        <v>22535</v>
      </c>
      <c r="AS260" s="2">
        <v>22497</v>
      </c>
      <c r="AT260" s="2">
        <v>22241</v>
      </c>
      <c r="AU260" s="2">
        <v>22125</v>
      </c>
      <c r="AV260" s="2">
        <v>21646</v>
      </c>
      <c r="AW260" s="2">
        <v>21296</v>
      </c>
      <c r="AX260" s="2">
        <v>21126</v>
      </c>
      <c r="AY260" s="2">
        <v>20740</v>
      </c>
      <c r="AZ260" s="2">
        <v>20532</v>
      </c>
      <c r="BA260" s="2">
        <v>20671</v>
      </c>
      <c r="BB260" s="2">
        <v>20872</v>
      </c>
      <c r="BC260" s="2">
        <v>21028</v>
      </c>
      <c r="BD260" s="2">
        <v>21173</v>
      </c>
      <c r="BE260" s="2">
        <v>21326</v>
      </c>
      <c r="BF260" s="2">
        <v>21458</v>
      </c>
      <c r="BG260" s="2">
        <v>21602</v>
      </c>
      <c r="BH260" s="2">
        <v>21780</v>
      </c>
      <c r="BI260" s="2">
        <v>21962</v>
      </c>
      <c r="BJ260" s="2">
        <v>22171</v>
      </c>
      <c r="BK260" s="2">
        <v>22403</v>
      </c>
      <c r="BL260" s="2">
        <v>22654</v>
      </c>
      <c r="BM260" s="2">
        <v>22957</v>
      </c>
      <c r="BN260" s="2">
        <v>22928</v>
      </c>
      <c r="BO260" s="2">
        <v>22932</v>
      </c>
      <c r="BP260" s="2">
        <v>22932</v>
      </c>
      <c r="BQ260" s="2">
        <v>22942</v>
      </c>
      <c r="BR260" s="2">
        <v>22929</v>
      </c>
      <c r="BS260" s="2">
        <v>22927</v>
      </c>
      <c r="BT260" s="2">
        <v>22891</v>
      </c>
      <c r="BU260" s="2">
        <v>22855</v>
      </c>
      <c r="BV260" s="2">
        <v>22799</v>
      </c>
      <c r="BW260" s="2">
        <v>22754</v>
      </c>
      <c r="BX260" s="2">
        <v>22676</v>
      </c>
      <c r="BY260" s="2">
        <v>22612</v>
      </c>
      <c r="BZ260" s="2">
        <v>22531</v>
      </c>
      <c r="CA260" s="2">
        <v>22495</v>
      </c>
      <c r="CB260" s="2">
        <v>22442</v>
      </c>
      <c r="CC260" s="2">
        <v>22420</v>
      </c>
      <c r="CD260" s="2">
        <v>22413</v>
      </c>
    </row>
    <row r="261" spans="1:82" x14ac:dyDescent="0.25">
      <c r="A261" s="2" t="str">
        <f>"24 jaar"</f>
        <v>24 jaar</v>
      </c>
      <c r="B261" s="2">
        <v>23265</v>
      </c>
      <c r="C261" s="2">
        <v>22519</v>
      </c>
      <c r="D261" s="2">
        <v>22570</v>
      </c>
      <c r="E261" s="2">
        <v>22789</v>
      </c>
      <c r="F261" s="2">
        <v>22691</v>
      </c>
      <c r="G261" s="2">
        <v>23212</v>
      </c>
      <c r="H261" s="2">
        <v>22645</v>
      </c>
      <c r="I261" s="2">
        <v>21903</v>
      </c>
      <c r="J261" s="2">
        <v>20939</v>
      </c>
      <c r="K261" s="2">
        <v>20272</v>
      </c>
      <c r="L261" s="2">
        <v>20044</v>
      </c>
      <c r="M261" s="2">
        <v>19710</v>
      </c>
      <c r="N261" s="2">
        <v>19643</v>
      </c>
      <c r="O261" s="2">
        <v>19932</v>
      </c>
      <c r="P261" s="2">
        <v>20773</v>
      </c>
      <c r="Q261" s="2">
        <v>20938</v>
      </c>
      <c r="R261" s="2">
        <v>20682</v>
      </c>
      <c r="S261" s="2">
        <v>19977</v>
      </c>
      <c r="T261" s="2">
        <v>20881</v>
      </c>
      <c r="U261" s="2">
        <v>21101</v>
      </c>
      <c r="V261" s="2">
        <v>22034</v>
      </c>
      <c r="W261" s="2">
        <v>22170</v>
      </c>
      <c r="X261" s="2">
        <v>23008</v>
      </c>
      <c r="Y261" s="2">
        <v>23278</v>
      </c>
      <c r="Z261" s="2">
        <v>23396</v>
      </c>
      <c r="AA261" s="2">
        <v>23752</v>
      </c>
      <c r="AB261" s="2">
        <v>23016</v>
      </c>
      <c r="AC261" s="2">
        <v>21937</v>
      </c>
      <c r="AD261" s="2">
        <v>21428</v>
      </c>
      <c r="AE261" s="2">
        <v>21347</v>
      </c>
      <c r="AF261" s="2">
        <v>21937</v>
      </c>
      <c r="AG261" s="2">
        <v>21837</v>
      </c>
      <c r="AH261" s="2">
        <v>21819</v>
      </c>
      <c r="AI261" s="2">
        <v>21706</v>
      </c>
      <c r="AJ261" s="2">
        <v>22313</v>
      </c>
      <c r="AK261" s="2">
        <v>22253</v>
      </c>
      <c r="AL261" s="2">
        <v>21417</v>
      </c>
      <c r="AM261" s="2">
        <v>21731</v>
      </c>
      <c r="AN261" s="2">
        <v>21719</v>
      </c>
      <c r="AO261" s="2">
        <v>21970</v>
      </c>
      <c r="AP261" s="2">
        <v>22460</v>
      </c>
      <c r="AQ261" s="2">
        <v>22139</v>
      </c>
      <c r="AR261" s="2">
        <v>22255</v>
      </c>
      <c r="AS261" s="2">
        <v>22477</v>
      </c>
      <c r="AT261" s="2">
        <v>22435</v>
      </c>
      <c r="AU261" s="2">
        <v>22196</v>
      </c>
      <c r="AV261" s="2">
        <v>22071</v>
      </c>
      <c r="AW261" s="2">
        <v>21604</v>
      </c>
      <c r="AX261" s="2">
        <v>21250</v>
      </c>
      <c r="AY261" s="2">
        <v>21087</v>
      </c>
      <c r="AZ261" s="2">
        <v>20697</v>
      </c>
      <c r="BA261" s="2">
        <v>20495</v>
      </c>
      <c r="BB261" s="2">
        <v>20636</v>
      </c>
      <c r="BC261" s="2">
        <v>20839</v>
      </c>
      <c r="BD261" s="2">
        <v>20992</v>
      </c>
      <c r="BE261" s="2">
        <v>21134</v>
      </c>
      <c r="BF261" s="2">
        <v>21288</v>
      </c>
      <c r="BG261" s="2">
        <v>21417</v>
      </c>
      <c r="BH261" s="2">
        <v>21563</v>
      </c>
      <c r="BI261" s="2">
        <v>21742</v>
      </c>
      <c r="BJ261" s="2">
        <v>21922</v>
      </c>
      <c r="BK261" s="2">
        <v>22134</v>
      </c>
      <c r="BL261" s="2">
        <v>22361</v>
      </c>
      <c r="BM261" s="2">
        <v>22610</v>
      </c>
      <c r="BN261" s="2">
        <v>22912</v>
      </c>
      <c r="BO261" s="2">
        <v>22881</v>
      </c>
      <c r="BP261" s="2">
        <v>22884</v>
      </c>
      <c r="BQ261" s="2">
        <v>22886</v>
      </c>
      <c r="BR261" s="2">
        <v>22891</v>
      </c>
      <c r="BS261" s="2">
        <v>22878</v>
      </c>
      <c r="BT261" s="2">
        <v>22880</v>
      </c>
      <c r="BU261" s="2">
        <v>22840</v>
      </c>
      <c r="BV261" s="2">
        <v>22805</v>
      </c>
      <c r="BW261" s="2">
        <v>22745</v>
      </c>
      <c r="BX261" s="2">
        <v>22702</v>
      </c>
      <c r="BY261" s="2">
        <v>22622</v>
      </c>
      <c r="BZ261" s="2">
        <v>22561</v>
      </c>
      <c r="CA261" s="2">
        <v>22482</v>
      </c>
      <c r="CB261" s="2">
        <v>22447</v>
      </c>
      <c r="CC261" s="2">
        <v>22396</v>
      </c>
      <c r="CD261" s="2">
        <v>22373</v>
      </c>
    </row>
    <row r="262" spans="1:82" x14ac:dyDescent="0.25">
      <c r="A262" s="2" t="str">
        <f>"25 jaar"</f>
        <v>25 jaar</v>
      </c>
      <c r="B262" s="2">
        <v>23801</v>
      </c>
      <c r="C262" s="2">
        <v>23203</v>
      </c>
      <c r="D262" s="2">
        <v>22466</v>
      </c>
      <c r="E262" s="2">
        <v>22582</v>
      </c>
      <c r="F262" s="2">
        <v>22650</v>
      </c>
      <c r="G262" s="2">
        <v>22549</v>
      </c>
      <c r="H262" s="2">
        <v>23031</v>
      </c>
      <c r="I262" s="2">
        <v>22486</v>
      </c>
      <c r="J262" s="2">
        <v>21702</v>
      </c>
      <c r="K262" s="2">
        <v>20710</v>
      </c>
      <c r="L262" s="2">
        <v>20109</v>
      </c>
      <c r="M262" s="2">
        <v>19909</v>
      </c>
      <c r="N262" s="2">
        <v>19677</v>
      </c>
      <c r="O262" s="2">
        <v>19587</v>
      </c>
      <c r="P262" s="2">
        <v>19915</v>
      </c>
      <c r="Q262" s="2">
        <v>20675</v>
      </c>
      <c r="R262" s="2">
        <v>20904</v>
      </c>
      <c r="S262" s="2">
        <v>20702</v>
      </c>
      <c r="T262" s="2">
        <v>19948</v>
      </c>
      <c r="U262" s="2">
        <v>20841</v>
      </c>
      <c r="V262" s="2">
        <v>21244</v>
      </c>
      <c r="W262" s="2">
        <v>22018</v>
      </c>
      <c r="X262" s="2">
        <v>22168</v>
      </c>
      <c r="Y262" s="2">
        <v>22873</v>
      </c>
      <c r="Z262" s="2">
        <v>23160</v>
      </c>
      <c r="AA262" s="2">
        <v>23257</v>
      </c>
      <c r="AB262" s="2">
        <v>23458</v>
      </c>
      <c r="AC262" s="2">
        <v>22859</v>
      </c>
      <c r="AD262" s="2">
        <v>21776</v>
      </c>
      <c r="AE262" s="2">
        <v>21275</v>
      </c>
      <c r="AF262" s="2">
        <v>21208</v>
      </c>
      <c r="AG262" s="2">
        <v>21772</v>
      </c>
      <c r="AH262" s="2">
        <v>21662</v>
      </c>
      <c r="AI262" s="2">
        <v>21628</v>
      </c>
      <c r="AJ262" s="2">
        <v>21502</v>
      </c>
      <c r="AK262" s="2">
        <v>22112</v>
      </c>
      <c r="AL262" s="2">
        <v>22029</v>
      </c>
      <c r="AM262" s="2">
        <v>21208</v>
      </c>
      <c r="AN262" s="2">
        <v>21519</v>
      </c>
      <c r="AO262" s="2">
        <v>21497</v>
      </c>
      <c r="AP262" s="2">
        <v>21740</v>
      </c>
      <c r="AQ262" s="2">
        <v>22234</v>
      </c>
      <c r="AR262" s="2">
        <v>21912</v>
      </c>
      <c r="AS262" s="2">
        <v>22022</v>
      </c>
      <c r="AT262" s="2">
        <v>22235</v>
      </c>
      <c r="AU262" s="2">
        <v>22197</v>
      </c>
      <c r="AV262" s="2">
        <v>21966</v>
      </c>
      <c r="AW262" s="2">
        <v>21841</v>
      </c>
      <c r="AX262" s="2">
        <v>21388</v>
      </c>
      <c r="AY262" s="2">
        <v>21027</v>
      </c>
      <c r="AZ262" s="2">
        <v>20872</v>
      </c>
      <c r="BA262" s="2">
        <v>20484</v>
      </c>
      <c r="BB262" s="2">
        <v>20286</v>
      </c>
      <c r="BC262" s="2">
        <v>20433</v>
      </c>
      <c r="BD262" s="2">
        <v>20634</v>
      </c>
      <c r="BE262" s="2">
        <v>20785</v>
      </c>
      <c r="BF262" s="2">
        <v>20924</v>
      </c>
      <c r="BG262" s="2">
        <v>21075</v>
      </c>
      <c r="BH262" s="2">
        <v>21204</v>
      </c>
      <c r="BI262" s="2">
        <v>21350</v>
      </c>
      <c r="BJ262" s="2">
        <v>21530</v>
      </c>
      <c r="BK262" s="2">
        <v>21705</v>
      </c>
      <c r="BL262" s="2">
        <v>21916</v>
      </c>
      <c r="BM262" s="2">
        <v>22142</v>
      </c>
      <c r="BN262" s="2">
        <v>22386</v>
      </c>
      <c r="BO262" s="2">
        <v>22685</v>
      </c>
      <c r="BP262" s="2">
        <v>22655</v>
      </c>
      <c r="BQ262" s="2">
        <v>22654</v>
      </c>
      <c r="BR262" s="2">
        <v>22657</v>
      </c>
      <c r="BS262" s="2">
        <v>22661</v>
      </c>
      <c r="BT262" s="2">
        <v>22647</v>
      </c>
      <c r="BU262" s="2">
        <v>22653</v>
      </c>
      <c r="BV262" s="2">
        <v>22612</v>
      </c>
      <c r="BW262" s="2">
        <v>22576</v>
      </c>
      <c r="BX262" s="2">
        <v>22514</v>
      </c>
      <c r="BY262" s="2">
        <v>22471</v>
      </c>
      <c r="BZ262" s="2">
        <v>22389</v>
      </c>
      <c r="CA262" s="2">
        <v>22327</v>
      </c>
      <c r="CB262" s="2">
        <v>22250</v>
      </c>
      <c r="CC262" s="2">
        <v>22212</v>
      </c>
      <c r="CD262" s="2">
        <v>22163</v>
      </c>
    </row>
    <row r="263" spans="1:82" x14ac:dyDescent="0.25">
      <c r="A263" s="2" t="str">
        <f>"26 jaar"</f>
        <v>26 jaar</v>
      </c>
      <c r="B263" s="2">
        <v>24635</v>
      </c>
      <c r="C263" s="2">
        <v>23872</v>
      </c>
      <c r="D263" s="2">
        <v>23306</v>
      </c>
      <c r="E263" s="2">
        <v>22471</v>
      </c>
      <c r="F263" s="2">
        <v>22519</v>
      </c>
      <c r="G263" s="2">
        <v>22497</v>
      </c>
      <c r="H263" s="2">
        <v>22413</v>
      </c>
      <c r="I263" s="2">
        <v>22928</v>
      </c>
      <c r="J263" s="2">
        <v>22418</v>
      </c>
      <c r="K263" s="2">
        <v>21612</v>
      </c>
      <c r="L263" s="2">
        <v>20666</v>
      </c>
      <c r="M263" s="2">
        <v>20049</v>
      </c>
      <c r="N263" s="2">
        <v>19843</v>
      </c>
      <c r="O263" s="2">
        <v>19644</v>
      </c>
      <c r="P263" s="2">
        <v>19564</v>
      </c>
      <c r="Q263" s="2">
        <v>19992</v>
      </c>
      <c r="R263" s="2">
        <v>20761</v>
      </c>
      <c r="S263" s="2">
        <v>20980</v>
      </c>
      <c r="T263" s="2">
        <v>20746</v>
      </c>
      <c r="U263" s="2">
        <v>19982</v>
      </c>
      <c r="V263" s="2">
        <v>21074</v>
      </c>
      <c r="W263" s="2">
        <v>21275</v>
      </c>
      <c r="X263" s="2">
        <v>22019</v>
      </c>
      <c r="Y263" s="2">
        <v>22224</v>
      </c>
      <c r="Z263" s="2">
        <v>22800</v>
      </c>
      <c r="AA263" s="2">
        <v>23116</v>
      </c>
      <c r="AB263" s="2">
        <v>23147</v>
      </c>
      <c r="AC263" s="2">
        <v>23383</v>
      </c>
      <c r="AD263" s="2">
        <v>22805</v>
      </c>
      <c r="AE263" s="2">
        <v>21720</v>
      </c>
      <c r="AF263" s="2">
        <v>21237</v>
      </c>
      <c r="AG263" s="2">
        <v>21161</v>
      </c>
      <c r="AH263" s="2">
        <v>21707</v>
      </c>
      <c r="AI263" s="2">
        <v>21580</v>
      </c>
      <c r="AJ263" s="2">
        <v>21543</v>
      </c>
      <c r="AK263" s="2">
        <v>21399</v>
      </c>
      <c r="AL263" s="2">
        <v>22010</v>
      </c>
      <c r="AM263" s="2">
        <v>21928</v>
      </c>
      <c r="AN263" s="2">
        <v>21113</v>
      </c>
      <c r="AO263" s="2">
        <v>21426</v>
      </c>
      <c r="AP263" s="2">
        <v>21402</v>
      </c>
      <c r="AQ263" s="2">
        <v>21646</v>
      </c>
      <c r="AR263" s="2">
        <v>22132</v>
      </c>
      <c r="AS263" s="2">
        <v>21811</v>
      </c>
      <c r="AT263" s="2">
        <v>21927</v>
      </c>
      <c r="AU263" s="2">
        <v>22137</v>
      </c>
      <c r="AV263" s="2">
        <v>22094</v>
      </c>
      <c r="AW263" s="2">
        <v>21863</v>
      </c>
      <c r="AX263" s="2">
        <v>21740</v>
      </c>
      <c r="AY263" s="2">
        <v>21293</v>
      </c>
      <c r="AZ263" s="2">
        <v>20932</v>
      </c>
      <c r="BA263" s="2">
        <v>20780</v>
      </c>
      <c r="BB263" s="2">
        <v>20396</v>
      </c>
      <c r="BC263" s="2">
        <v>20198</v>
      </c>
      <c r="BD263" s="2">
        <v>20353</v>
      </c>
      <c r="BE263" s="2">
        <v>20551</v>
      </c>
      <c r="BF263" s="2">
        <v>20702</v>
      </c>
      <c r="BG263" s="2">
        <v>20842</v>
      </c>
      <c r="BH263" s="2">
        <v>20990</v>
      </c>
      <c r="BI263" s="2">
        <v>21116</v>
      </c>
      <c r="BJ263" s="2">
        <v>21261</v>
      </c>
      <c r="BK263" s="2">
        <v>21439</v>
      </c>
      <c r="BL263" s="2">
        <v>21616</v>
      </c>
      <c r="BM263" s="2">
        <v>21826</v>
      </c>
      <c r="BN263" s="2">
        <v>22047</v>
      </c>
      <c r="BO263" s="2">
        <v>22290</v>
      </c>
      <c r="BP263" s="2">
        <v>22590</v>
      </c>
      <c r="BQ263" s="2">
        <v>22561</v>
      </c>
      <c r="BR263" s="2">
        <v>22559</v>
      </c>
      <c r="BS263" s="2">
        <v>22562</v>
      </c>
      <c r="BT263" s="2">
        <v>22567</v>
      </c>
      <c r="BU263" s="2">
        <v>22551</v>
      </c>
      <c r="BV263" s="2">
        <v>22556</v>
      </c>
      <c r="BW263" s="2">
        <v>22516</v>
      </c>
      <c r="BX263" s="2">
        <v>22479</v>
      </c>
      <c r="BY263" s="2">
        <v>22418</v>
      </c>
      <c r="BZ263" s="2">
        <v>22374</v>
      </c>
      <c r="CA263" s="2">
        <v>22292</v>
      </c>
      <c r="CB263" s="2">
        <v>22229</v>
      </c>
      <c r="CC263" s="2">
        <v>22149</v>
      </c>
      <c r="CD263" s="2">
        <v>22110</v>
      </c>
    </row>
    <row r="264" spans="1:82" x14ac:dyDescent="0.25">
      <c r="A264" s="2" t="str">
        <f>"27 jaar"</f>
        <v>27 jaar</v>
      </c>
      <c r="B264" s="2">
        <v>24587</v>
      </c>
      <c r="C264" s="2">
        <v>24766</v>
      </c>
      <c r="D264" s="2">
        <v>24030</v>
      </c>
      <c r="E264" s="2">
        <v>23413</v>
      </c>
      <c r="F264" s="2">
        <v>22512</v>
      </c>
      <c r="G264" s="2">
        <v>22485</v>
      </c>
      <c r="H264" s="2">
        <v>22511</v>
      </c>
      <c r="I264" s="2">
        <v>22376</v>
      </c>
      <c r="J264" s="2">
        <v>22930</v>
      </c>
      <c r="K264" s="2">
        <v>22455</v>
      </c>
      <c r="L264" s="2">
        <v>21697</v>
      </c>
      <c r="M264" s="2">
        <v>20746</v>
      </c>
      <c r="N264" s="2">
        <v>20144</v>
      </c>
      <c r="O264" s="2">
        <v>19945</v>
      </c>
      <c r="P264" s="2">
        <v>19785</v>
      </c>
      <c r="Q264" s="2">
        <v>19801</v>
      </c>
      <c r="R264" s="2">
        <v>20187</v>
      </c>
      <c r="S264" s="2">
        <v>20952</v>
      </c>
      <c r="T264" s="2">
        <v>21160</v>
      </c>
      <c r="U264" s="2">
        <v>20932</v>
      </c>
      <c r="V264" s="2">
        <v>20208</v>
      </c>
      <c r="W264" s="2">
        <v>21206</v>
      </c>
      <c r="X264" s="2">
        <v>21385</v>
      </c>
      <c r="Y264" s="2">
        <v>22063</v>
      </c>
      <c r="Z264" s="2">
        <v>22247</v>
      </c>
      <c r="AA264" s="2">
        <v>22843</v>
      </c>
      <c r="AB264" s="2">
        <v>23164</v>
      </c>
      <c r="AC264" s="2">
        <v>23120</v>
      </c>
      <c r="AD264" s="2">
        <v>23448</v>
      </c>
      <c r="AE264" s="2">
        <v>22874</v>
      </c>
      <c r="AF264" s="2">
        <v>21796</v>
      </c>
      <c r="AG264" s="2">
        <v>21300</v>
      </c>
      <c r="AH264" s="2">
        <v>21218</v>
      </c>
      <c r="AI264" s="2">
        <v>21750</v>
      </c>
      <c r="AJ264" s="2">
        <v>21625</v>
      </c>
      <c r="AK264" s="2">
        <v>21576</v>
      </c>
      <c r="AL264" s="2">
        <v>21410</v>
      </c>
      <c r="AM264" s="2">
        <v>22029</v>
      </c>
      <c r="AN264" s="2">
        <v>21951</v>
      </c>
      <c r="AO264" s="2">
        <v>21137</v>
      </c>
      <c r="AP264" s="2">
        <v>21452</v>
      </c>
      <c r="AQ264" s="2">
        <v>21432</v>
      </c>
      <c r="AR264" s="2">
        <v>21679</v>
      </c>
      <c r="AS264" s="2">
        <v>22160</v>
      </c>
      <c r="AT264" s="2">
        <v>21838</v>
      </c>
      <c r="AU264" s="2">
        <v>21958</v>
      </c>
      <c r="AV264" s="2">
        <v>22159</v>
      </c>
      <c r="AW264" s="2">
        <v>22119</v>
      </c>
      <c r="AX264" s="2">
        <v>21886</v>
      </c>
      <c r="AY264" s="2">
        <v>21760</v>
      </c>
      <c r="AZ264" s="2">
        <v>21322</v>
      </c>
      <c r="BA264" s="2">
        <v>20957</v>
      </c>
      <c r="BB264" s="2">
        <v>20806</v>
      </c>
      <c r="BC264" s="2">
        <v>20428</v>
      </c>
      <c r="BD264" s="2">
        <v>20228</v>
      </c>
      <c r="BE264" s="2">
        <v>20386</v>
      </c>
      <c r="BF264" s="2">
        <v>20585</v>
      </c>
      <c r="BG264" s="2">
        <v>20733</v>
      </c>
      <c r="BH264" s="2">
        <v>20874</v>
      </c>
      <c r="BI264" s="2">
        <v>21020</v>
      </c>
      <c r="BJ264" s="2">
        <v>21148</v>
      </c>
      <c r="BK264" s="2">
        <v>21290</v>
      </c>
      <c r="BL264" s="2">
        <v>21468</v>
      </c>
      <c r="BM264" s="2">
        <v>21648</v>
      </c>
      <c r="BN264" s="2">
        <v>21860</v>
      </c>
      <c r="BO264" s="2">
        <v>22081</v>
      </c>
      <c r="BP264" s="2">
        <v>22322</v>
      </c>
      <c r="BQ264" s="2">
        <v>22622</v>
      </c>
      <c r="BR264" s="2">
        <v>22591</v>
      </c>
      <c r="BS264" s="2">
        <v>22583</v>
      </c>
      <c r="BT264" s="2">
        <v>22584</v>
      </c>
      <c r="BU264" s="2">
        <v>22591</v>
      </c>
      <c r="BV264" s="2">
        <v>22575</v>
      </c>
      <c r="BW264" s="2">
        <v>22578</v>
      </c>
      <c r="BX264" s="2">
        <v>22536</v>
      </c>
      <c r="BY264" s="2">
        <v>22500</v>
      </c>
      <c r="BZ264" s="2">
        <v>22440</v>
      </c>
      <c r="CA264" s="2">
        <v>22395</v>
      </c>
      <c r="CB264" s="2">
        <v>22316</v>
      </c>
      <c r="CC264" s="2">
        <v>22247</v>
      </c>
      <c r="CD264" s="2">
        <v>22171</v>
      </c>
    </row>
    <row r="265" spans="1:82" x14ac:dyDescent="0.25">
      <c r="A265" s="2" t="str">
        <f>"28 jaar"</f>
        <v>28 jaar</v>
      </c>
      <c r="B265" s="2">
        <v>23992</v>
      </c>
      <c r="C265" s="2">
        <v>24698</v>
      </c>
      <c r="D265" s="2">
        <v>24987</v>
      </c>
      <c r="E265" s="2">
        <v>24191</v>
      </c>
      <c r="F265" s="2">
        <v>23489</v>
      </c>
      <c r="G265" s="2">
        <v>22590</v>
      </c>
      <c r="H265" s="2">
        <v>22550</v>
      </c>
      <c r="I265" s="2">
        <v>22610</v>
      </c>
      <c r="J265" s="2">
        <v>22449</v>
      </c>
      <c r="K265" s="2">
        <v>22995</v>
      </c>
      <c r="L265" s="2">
        <v>22546</v>
      </c>
      <c r="M265" s="2">
        <v>21779</v>
      </c>
      <c r="N265" s="2">
        <v>20880</v>
      </c>
      <c r="O265" s="2">
        <v>20296</v>
      </c>
      <c r="P265" s="2">
        <v>20145</v>
      </c>
      <c r="Q265" s="2">
        <v>20050</v>
      </c>
      <c r="R265" s="2">
        <v>20070</v>
      </c>
      <c r="S265" s="2">
        <v>20385</v>
      </c>
      <c r="T265" s="2">
        <v>21262</v>
      </c>
      <c r="U265" s="2">
        <v>21374</v>
      </c>
      <c r="V265" s="2">
        <v>21252</v>
      </c>
      <c r="W265" s="2">
        <v>20418</v>
      </c>
      <c r="X265" s="2">
        <v>21388</v>
      </c>
      <c r="Y265" s="2">
        <v>21557</v>
      </c>
      <c r="Z265" s="2">
        <v>22202</v>
      </c>
      <c r="AA265" s="2">
        <v>22367</v>
      </c>
      <c r="AB265" s="2">
        <v>23008</v>
      </c>
      <c r="AC265" s="2">
        <v>23191</v>
      </c>
      <c r="AD265" s="2">
        <v>23247</v>
      </c>
      <c r="AE265" s="2">
        <v>23573</v>
      </c>
      <c r="AF265" s="2">
        <v>22996</v>
      </c>
      <c r="AG265" s="2">
        <v>21905</v>
      </c>
      <c r="AH265" s="2">
        <v>21396</v>
      </c>
      <c r="AI265" s="2">
        <v>21311</v>
      </c>
      <c r="AJ265" s="2">
        <v>21823</v>
      </c>
      <c r="AK265" s="2">
        <v>21696</v>
      </c>
      <c r="AL265" s="2">
        <v>21637</v>
      </c>
      <c r="AM265" s="2">
        <v>21475</v>
      </c>
      <c r="AN265" s="2">
        <v>22099</v>
      </c>
      <c r="AO265" s="2">
        <v>22024</v>
      </c>
      <c r="AP265" s="2">
        <v>21200</v>
      </c>
      <c r="AQ265" s="2">
        <v>21529</v>
      </c>
      <c r="AR265" s="2">
        <v>21506</v>
      </c>
      <c r="AS265" s="2">
        <v>21763</v>
      </c>
      <c r="AT265" s="2">
        <v>22243</v>
      </c>
      <c r="AU265" s="2">
        <v>21925</v>
      </c>
      <c r="AV265" s="2">
        <v>22050</v>
      </c>
      <c r="AW265" s="2">
        <v>22250</v>
      </c>
      <c r="AX265" s="2">
        <v>22205</v>
      </c>
      <c r="AY265" s="2">
        <v>21972</v>
      </c>
      <c r="AZ265" s="2">
        <v>21844</v>
      </c>
      <c r="BA265" s="2">
        <v>21408</v>
      </c>
      <c r="BB265" s="2">
        <v>21042</v>
      </c>
      <c r="BC265" s="2">
        <v>20887</v>
      </c>
      <c r="BD265" s="2">
        <v>20515</v>
      </c>
      <c r="BE265" s="2">
        <v>20310</v>
      </c>
      <c r="BF265" s="2">
        <v>20466</v>
      </c>
      <c r="BG265" s="2">
        <v>20665</v>
      </c>
      <c r="BH265" s="2">
        <v>20818</v>
      </c>
      <c r="BI265" s="2">
        <v>20960</v>
      </c>
      <c r="BJ265" s="2">
        <v>21104</v>
      </c>
      <c r="BK265" s="2">
        <v>21232</v>
      </c>
      <c r="BL265" s="2">
        <v>21376</v>
      </c>
      <c r="BM265" s="2">
        <v>21557</v>
      </c>
      <c r="BN265" s="2">
        <v>21734</v>
      </c>
      <c r="BO265" s="2">
        <v>21948</v>
      </c>
      <c r="BP265" s="2">
        <v>22171</v>
      </c>
      <c r="BQ265" s="2">
        <v>22409</v>
      </c>
      <c r="BR265" s="2">
        <v>22712</v>
      </c>
      <c r="BS265" s="2">
        <v>22684</v>
      </c>
      <c r="BT265" s="2">
        <v>22675</v>
      </c>
      <c r="BU265" s="2">
        <v>22678</v>
      </c>
      <c r="BV265" s="2">
        <v>22683</v>
      </c>
      <c r="BW265" s="2">
        <v>22666</v>
      </c>
      <c r="BX265" s="2">
        <v>22665</v>
      </c>
      <c r="BY265" s="2">
        <v>22626</v>
      </c>
      <c r="BZ265" s="2">
        <v>22592</v>
      </c>
      <c r="CA265" s="2">
        <v>22530</v>
      </c>
      <c r="CB265" s="2">
        <v>22487</v>
      </c>
      <c r="CC265" s="2">
        <v>22410</v>
      </c>
      <c r="CD265" s="2">
        <v>22338</v>
      </c>
    </row>
    <row r="266" spans="1:82" x14ac:dyDescent="0.25">
      <c r="A266" s="2" t="str">
        <f>"29 jaar"</f>
        <v>29 jaar</v>
      </c>
      <c r="B266" s="2">
        <v>24897</v>
      </c>
      <c r="C266" s="2">
        <v>24170</v>
      </c>
      <c r="D266" s="2">
        <v>24902</v>
      </c>
      <c r="E266" s="2">
        <v>25147</v>
      </c>
      <c r="F266" s="2">
        <v>24286</v>
      </c>
      <c r="G266" s="2">
        <v>23569</v>
      </c>
      <c r="H266" s="2">
        <v>22718</v>
      </c>
      <c r="I266" s="2">
        <v>22615</v>
      </c>
      <c r="J266" s="2">
        <v>22694</v>
      </c>
      <c r="K266" s="2">
        <v>22535</v>
      </c>
      <c r="L266" s="2">
        <v>23118</v>
      </c>
      <c r="M266" s="2">
        <v>22696</v>
      </c>
      <c r="N266" s="2">
        <v>21939</v>
      </c>
      <c r="O266" s="2">
        <v>21147</v>
      </c>
      <c r="P266" s="2">
        <v>20573</v>
      </c>
      <c r="Q266" s="2">
        <v>20427</v>
      </c>
      <c r="R266" s="2">
        <v>20304</v>
      </c>
      <c r="S266" s="2">
        <v>20357</v>
      </c>
      <c r="T266" s="2">
        <v>20580</v>
      </c>
      <c r="U266" s="2">
        <v>21602</v>
      </c>
      <c r="V266" s="2">
        <v>21663</v>
      </c>
      <c r="W266" s="2">
        <v>21449</v>
      </c>
      <c r="X266" s="2">
        <v>20667</v>
      </c>
      <c r="Y266" s="2">
        <v>21577</v>
      </c>
      <c r="Z266" s="2">
        <v>21762</v>
      </c>
      <c r="AA266" s="2">
        <v>22382</v>
      </c>
      <c r="AB266" s="2">
        <v>22481</v>
      </c>
      <c r="AC266" s="2">
        <v>23179</v>
      </c>
      <c r="AD266" s="2">
        <v>23381</v>
      </c>
      <c r="AE266" s="2">
        <v>23447</v>
      </c>
      <c r="AF266" s="2">
        <v>23785</v>
      </c>
      <c r="AG266" s="2">
        <v>23192</v>
      </c>
      <c r="AH266" s="2">
        <v>22090</v>
      </c>
      <c r="AI266" s="2">
        <v>21566</v>
      </c>
      <c r="AJ266" s="2">
        <v>21473</v>
      </c>
      <c r="AK266" s="2">
        <v>21983</v>
      </c>
      <c r="AL266" s="2">
        <v>21851</v>
      </c>
      <c r="AM266" s="2">
        <v>21790</v>
      </c>
      <c r="AN266" s="2">
        <v>21630</v>
      </c>
      <c r="AO266" s="2">
        <v>22265</v>
      </c>
      <c r="AP266" s="2">
        <v>22183</v>
      </c>
      <c r="AQ266" s="2">
        <v>21368</v>
      </c>
      <c r="AR266" s="2">
        <v>21703</v>
      </c>
      <c r="AS266" s="2">
        <v>21683</v>
      </c>
      <c r="AT266" s="2">
        <v>21947</v>
      </c>
      <c r="AU266" s="2">
        <v>22425</v>
      </c>
      <c r="AV266" s="2">
        <v>22100</v>
      </c>
      <c r="AW266" s="2">
        <v>22225</v>
      </c>
      <c r="AX266" s="2">
        <v>22426</v>
      </c>
      <c r="AY266" s="2">
        <v>22383</v>
      </c>
      <c r="AZ266" s="2">
        <v>22149</v>
      </c>
      <c r="BA266" s="2">
        <v>22018</v>
      </c>
      <c r="BB266" s="2">
        <v>21589</v>
      </c>
      <c r="BC266" s="2">
        <v>21220</v>
      </c>
      <c r="BD266" s="2">
        <v>21065</v>
      </c>
      <c r="BE266" s="2">
        <v>20692</v>
      </c>
      <c r="BF266" s="2">
        <v>20485</v>
      </c>
      <c r="BG266" s="2">
        <v>20643</v>
      </c>
      <c r="BH266" s="2">
        <v>20847</v>
      </c>
      <c r="BI266" s="2">
        <v>20998</v>
      </c>
      <c r="BJ266" s="2">
        <v>21139</v>
      </c>
      <c r="BK266" s="2">
        <v>21288</v>
      </c>
      <c r="BL266" s="2">
        <v>21418</v>
      </c>
      <c r="BM266" s="2">
        <v>21560</v>
      </c>
      <c r="BN266" s="2">
        <v>21743</v>
      </c>
      <c r="BO266" s="2">
        <v>21924</v>
      </c>
      <c r="BP266" s="2">
        <v>22139</v>
      </c>
      <c r="BQ266" s="2">
        <v>22358</v>
      </c>
      <c r="BR266" s="2">
        <v>22596</v>
      </c>
      <c r="BS266" s="2">
        <v>22900</v>
      </c>
      <c r="BT266" s="2">
        <v>22870</v>
      </c>
      <c r="BU266" s="2">
        <v>22863</v>
      </c>
      <c r="BV266" s="2">
        <v>22870</v>
      </c>
      <c r="BW266" s="2">
        <v>22873</v>
      </c>
      <c r="BX266" s="2">
        <v>22859</v>
      </c>
      <c r="BY266" s="2">
        <v>22857</v>
      </c>
      <c r="BZ266" s="2">
        <v>22817</v>
      </c>
      <c r="CA266" s="2">
        <v>22784</v>
      </c>
      <c r="CB266" s="2">
        <v>22717</v>
      </c>
      <c r="CC266" s="2">
        <v>22676</v>
      </c>
      <c r="CD266" s="2">
        <v>22600</v>
      </c>
    </row>
    <row r="267" spans="1:82" x14ac:dyDescent="0.25">
      <c r="A267" s="2" t="str">
        <f>"30 jaar"</f>
        <v>30 jaar</v>
      </c>
      <c r="B267" s="2">
        <v>24463</v>
      </c>
      <c r="C267" s="2">
        <v>25064</v>
      </c>
      <c r="D267" s="2">
        <v>24404</v>
      </c>
      <c r="E267" s="2">
        <v>25068</v>
      </c>
      <c r="F267" s="2">
        <v>25288</v>
      </c>
      <c r="G267" s="2">
        <v>24342</v>
      </c>
      <c r="H267" s="2">
        <v>23700</v>
      </c>
      <c r="I267" s="2">
        <v>22907</v>
      </c>
      <c r="J267" s="2">
        <v>22772</v>
      </c>
      <c r="K267" s="2">
        <v>22864</v>
      </c>
      <c r="L267" s="2">
        <v>22664</v>
      </c>
      <c r="M267" s="2">
        <v>23325</v>
      </c>
      <c r="N267" s="2">
        <v>22886</v>
      </c>
      <c r="O267" s="2">
        <v>22196</v>
      </c>
      <c r="P267" s="2">
        <v>21364</v>
      </c>
      <c r="Q267" s="2">
        <v>20815</v>
      </c>
      <c r="R267" s="2">
        <v>20724</v>
      </c>
      <c r="S267" s="2">
        <v>20574</v>
      </c>
      <c r="T267" s="2">
        <v>20628</v>
      </c>
      <c r="U267" s="2">
        <v>20888</v>
      </c>
      <c r="V267" s="2">
        <v>21882</v>
      </c>
      <c r="W267" s="2">
        <v>21927</v>
      </c>
      <c r="X267" s="2">
        <v>21661</v>
      </c>
      <c r="Y267" s="2">
        <v>20862</v>
      </c>
      <c r="Z267" s="2">
        <v>21772</v>
      </c>
      <c r="AA267" s="2">
        <v>22001</v>
      </c>
      <c r="AB267" s="2">
        <v>22544</v>
      </c>
      <c r="AC267" s="2">
        <v>22681</v>
      </c>
      <c r="AD267" s="2">
        <v>23418</v>
      </c>
      <c r="AE267" s="2">
        <v>23633</v>
      </c>
      <c r="AF267" s="2">
        <v>23713</v>
      </c>
      <c r="AG267" s="2">
        <v>24033</v>
      </c>
      <c r="AH267" s="2">
        <v>23427</v>
      </c>
      <c r="AI267" s="2">
        <v>22311</v>
      </c>
      <c r="AJ267" s="2">
        <v>21780</v>
      </c>
      <c r="AK267" s="2">
        <v>21686</v>
      </c>
      <c r="AL267" s="2">
        <v>22186</v>
      </c>
      <c r="AM267" s="2">
        <v>22054</v>
      </c>
      <c r="AN267" s="2">
        <v>21994</v>
      </c>
      <c r="AO267" s="2">
        <v>21839</v>
      </c>
      <c r="AP267" s="2">
        <v>22474</v>
      </c>
      <c r="AQ267" s="2">
        <v>22396</v>
      </c>
      <c r="AR267" s="2">
        <v>21574</v>
      </c>
      <c r="AS267" s="2">
        <v>21919</v>
      </c>
      <c r="AT267" s="2">
        <v>21904</v>
      </c>
      <c r="AU267" s="2">
        <v>22170</v>
      </c>
      <c r="AV267" s="2">
        <v>22648</v>
      </c>
      <c r="AW267" s="2">
        <v>22327</v>
      </c>
      <c r="AX267" s="2">
        <v>22459</v>
      </c>
      <c r="AY267" s="2">
        <v>22656</v>
      </c>
      <c r="AZ267" s="2">
        <v>22614</v>
      </c>
      <c r="BA267" s="2">
        <v>22373</v>
      </c>
      <c r="BB267" s="2">
        <v>22242</v>
      </c>
      <c r="BC267" s="2">
        <v>21816</v>
      </c>
      <c r="BD267" s="2">
        <v>21445</v>
      </c>
      <c r="BE267" s="2">
        <v>21296</v>
      </c>
      <c r="BF267" s="2">
        <v>20921</v>
      </c>
      <c r="BG267" s="2">
        <v>20706</v>
      </c>
      <c r="BH267" s="2">
        <v>20867</v>
      </c>
      <c r="BI267" s="2">
        <v>21071</v>
      </c>
      <c r="BJ267" s="2">
        <v>21221</v>
      </c>
      <c r="BK267" s="2">
        <v>21364</v>
      </c>
      <c r="BL267" s="2">
        <v>21518</v>
      </c>
      <c r="BM267" s="2">
        <v>21651</v>
      </c>
      <c r="BN267" s="2">
        <v>21795</v>
      </c>
      <c r="BO267" s="2">
        <v>21974</v>
      </c>
      <c r="BP267" s="2">
        <v>22160</v>
      </c>
      <c r="BQ267" s="2">
        <v>22373</v>
      </c>
      <c r="BR267" s="2">
        <v>22596</v>
      </c>
      <c r="BS267" s="2">
        <v>22834</v>
      </c>
      <c r="BT267" s="2">
        <v>23139</v>
      </c>
      <c r="BU267" s="2">
        <v>23110</v>
      </c>
      <c r="BV267" s="2">
        <v>23102</v>
      </c>
      <c r="BW267" s="2">
        <v>23111</v>
      </c>
      <c r="BX267" s="2">
        <v>23112</v>
      </c>
      <c r="BY267" s="2">
        <v>23098</v>
      </c>
      <c r="BZ267" s="2">
        <v>23098</v>
      </c>
      <c r="CA267" s="2">
        <v>23060</v>
      </c>
      <c r="CB267" s="2">
        <v>23023</v>
      </c>
      <c r="CC267" s="2">
        <v>22956</v>
      </c>
      <c r="CD267" s="2">
        <v>22919</v>
      </c>
    </row>
    <row r="268" spans="1:82" x14ac:dyDescent="0.25">
      <c r="A268" s="2" t="str">
        <f>"31 jaar"</f>
        <v>31 jaar</v>
      </c>
      <c r="B268" s="2">
        <v>25431</v>
      </c>
      <c r="C268" s="2">
        <v>24621</v>
      </c>
      <c r="D268" s="2">
        <v>25268</v>
      </c>
      <c r="E268" s="2">
        <v>24591</v>
      </c>
      <c r="F268" s="2">
        <v>25205</v>
      </c>
      <c r="G268" s="2">
        <v>25375</v>
      </c>
      <c r="H268" s="2">
        <v>24436</v>
      </c>
      <c r="I268" s="2">
        <v>23849</v>
      </c>
      <c r="J268" s="2">
        <v>23063</v>
      </c>
      <c r="K268" s="2">
        <v>22910</v>
      </c>
      <c r="L268" s="2">
        <v>23001</v>
      </c>
      <c r="M268" s="2">
        <v>22865</v>
      </c>
      <c r="N268" s="2">
        <v>23501</v>
      </c>
      <c r="O268" s="2">
        <v>23136</v>
      </c>
      <c r="P268" s="2">
        <v>22453</v>
      </c>
      <c r="Q268" s="2">
        <v>21666</v>
      </c>
      <c r="R268" s="2">
        <v>21160</v>
      </c>
      <c r="S268" s="2">
        <v>21044</v>
      </c>
      <c r="T268" s="2">
        <v>20913</v>
      </c>
      <c r="U268" s="2">
        <v>20901</v>
      </c>
      <c r="V268" s="2">
        <v>21198</v>
      </c>
      <c r="W268" s="2">
        <v>22114</v>
      </c>
      <c r="X268" s="2">
        <v>22211</v>
      </c>
      <c r="Y268" s="2">
        <v>21882</v>
      </c>
      <c r="Z268" s="2">
        <v>21079</v>
      </c>
      <c r="AA268" s="2">
        <v>21956</v>
      </c>
      <c r="AB268" s="2">
        <v>22153</v>
      </c>
      <c r="AC268" s="2">
        <v>22752</v>
      </c>
      <c r="AD268" s="2">
        <v>22879</v>
      </c>
      <c r="AE268" s="2">
        <v>23613</v>
      </c>
      <c r="AF268" s="2">
        <v>23835</v>
      </c>
      <c r="AG268" s="2">
        <v>23908</v>
      </c>
      <c r="AH268" s="2">
        <v>24217</v>
      </c>
      <c r="AI268" s="2">
        <v>23608</v>
      </c>
      <c r="AJ268" s="2">
        <v>22485</v>
      </c>
      <c r="AK268" s="2">
        <v>21944</v>
      </c>
      <c r="AL268" s="2">
        <v>21844</v>
      </c>
      <c r="AM268" s="2">
        <v>22346</v>
      </c>
      <c r="AN268" s="2">
        <v>22208</v>
      </c>
      <c r="AO268" s="2">
        <v>22152</v>
      </c>
      <c r="AP268" s="2">
        <v>22001</v>
      </c>
      <c r="AQ268" s="2">
        <v>22645</v>
      </c>
      <c r="AR268" s="2">
        <v>22569</v>
      </c>
      <c r="AS268" s="2">
        <v>21745</v>
      </c>
      <c r="AT268" s="2">
        <v>22098</v>
      </c>
      <c r="AU268" s="2">
        <v>22088</v>
      </c>
      <c r="AV268" s="2">
        <v>22356</v>
      </c>
      <c r="AW268" s="2">
        <v>22826</v>
      </c>
      <c r="AX268" s="2">
        <v>22512</v>
      </c>
      <c r="AY268" s="2">
        <v>22649</v>
      </c>
      <c r="AZ268" s="2">
        <v>22840</v>
      </c>
      <c r="BA268" s="2">
        <v>22804</v>
      </c>
      <c r="BB268" s="2">
        <v>22558</v>
      </c>
      <c r="BC268" s="2">
        <v>22433</v>
      </c>
      <c r="BD268" s="2">
        <v>21998</v>
      </c>
      <c r="BE268" s="2">
        <v>21634</v>
      </c>
      <c r="BF268" s="2">
        <v>21483</v>
      </c>
      <c r="BG268" s="2">
        <v>21106</v>
      </c>
      <c r="BH268" s="2">
        <v>20891</v>
      </c>
      <c r="BI268" s="2">
        <v>21050</v>
      </c>
      <c r="BJ268" s="2">
        <v>21255</v>
      </c>
      <c r="BK268" s="2">
        <v>21409</v>
      </c>
      <c r="BL268" s="2">
        <v>21552</v>
      </c>
      <c r="BM268" s="2">
        <v>21704</v>
      </c>
      <c r="BN268" s="2">
        <v>21840</v>
      </c>
      <c r="BO268" s="2">
        <v>21986</v>
      </c>
      <c r="BP268" s="2">
        <v>22162</v>
      </c>
      <c r="BQ268" s="2">
        <v>22351</v>
      </c>
      <c r="BR268" s="2">
        <v>22560</v>
      </c>
      <c r="BS268" s="2">
        <v>22784</v>
      </c>
      <c r="BT268" s="2">
        <v>23022</v>
      </c>
      <c r="BU268" s="2">
        <v>23332</v>
      </c>
      <c r="BV268" s="2">
        <v>23307</v>
      </c>
      <c r="BW268" s="2">
        <v>23297</v>
      </c>
      <c r="BX268" s="2">
        <v>23306</v>
      </c>
      <c r="BY268" s="2">
        <v>23308</v>
      </c>
      <c r="BZ268" s="2">
        <v>23296</v>
      </c>
      <c r="CA268" s="2">
        <v>23298</v>
      </c>
      <c r="CB268" s="2">
        <v>23263</v>
      </c>
      <c r="CC268" s="2">
        <v>23225</v>
      </c>
      <c r="CD268" s="2">
        <v>23157</v>
      </c>
    </row>
    <row r="269" spans="1:82" x14ac:dyDescent="0.25">
      <c r="A269" s="2" t="str">
        <f>"32 jaar"</f>
        <v>32 jaar</v>
      </c>
      <c r="B269" s="2">
        <v>24968</v>
      </c>
      <c r="C269" s="2">
        <v>25603</v>
      </c>
      <c r="D269" s="2">
        <v>24843</v>
      </c>
      <c r="E269" s="2">
        <v>25431</v>
      </c>
      <c r="F269" s="2">
        <v>24767</v>
      </c>
      <c r="G269" s="2">
        <v>25263</v>
      </c>
      <c r="H269" s="2">
        <v>25458</v>
      </c>
      <c r="I269" s="2">
        <v>24560</v>
      </c>
      <c r="J269" s="2">
        <v>23957</v>
      </c>
      <c r="K269" s="2">
        <v>23174</v>
      </c>
      <c r="L269" s="2">
        <v>23027</v>
      </c>
      <c r="M269" s="2">
        <v>23174</v>
      </c>
      <c r="N269" s="2">
        <v>23082</v>
      </c>
      <c r="O269" s="2">
        <v>23738</v>
      </c>
      <c r="P269" s="2">
        <v>23400</v>
      </c>
      <c r="Q269" s="2">
        <v>22720</v>
      </c>
      <c r="R269" s="2">
        <v>21919</v>
      </c>
      <c r="S269" s="2">
        <v>21432</v>
      </c>
      <c r="T269" s="2">
        <v>21303</v>
      </c>
      <c r="U269" s="2">
        <v>21180</v>
      </c>
      <c r="V269" s="2">
        <v>21234</v>
      </c>
      <c r="W269" s="2">
        <v>21476</v>
      </c>
      <c r="X269" s="2">
        <v>22357</v>
      </c>
      <c r="Y269" s="2">
        <v>22399</v>
      </c>
      <c r="Z269" s="2">
        <v>22057</v>
      </c>
      <c r="AA269" s="2">
        <v>21245</v>
      </c>
      <c r="AB269" s="2">
        <v>22153</v>
      </c>
      <c r="AC269" s="2">
        <v>22313</v>
      </c>
      <c r="AD269" s="2">
        <v>22934</v>
      </c>
      <c r="AE269" s="2">
        <v>23054</v>
      </c>
      <c r="AF269" s="2">
        <v>23786</v>
      </c>
      <c r="AG269" s="2">
        <v>24005</v>
      </c>
      <c r="AH269" s="2">
        <v>24077</v>
      </c>
      <c r="AI269" s="2">
        <v>24376</v>
      </c>
      <c r="AJ269" s="2">
        <v>23762</v>
      </c>
      <c r="AK269" s="2">
        <v>22622</v>
      </c>
      <c r="AL269" s="2">
        <v>22074</v>
      </c>
      <c r="AM269" s="2">
        <v>21980</v>
      </c>
      <c r="AN269" s="2">
        <v>22481</v>
      </c>
      <c r="AO269" s="2">
        <v>22344</v>
      </c>
      <c r="AP269" s="2">
        <v>22293</v>
      </c>
      <c r="AQ269" s="2">
        <v>22149</v>
      </c>
      <c r="AR269" s="2">
        <v>22793</v>
      </c>
      <c r="AS269" s="2">
        <v>22725</v>
      </c>
      <c r="AT269" s="2">
        <v>21903</v>
      </c>
      <c r="AU269" s="2">
        <v>22260</v>
      </c>
      <c r="AV269" s="2">
        <v>22248</v>
      </c>
      <c r="AW269" s="2">
        <v>22520</v>
      </c>
      <c r="AX269" s="2">
        <v>22989</v>
      </c>
      <c r="AY269" s="2">
        <v>22678</v>
      </c>
      <c r="AZ269" s="2">
        <v>22812</v>
      </c>
      <c r="BA269" s="2">
        <v>23006</v>
      </c>
      <c r="BB269" s="2">
        <v>22971</v>
      </c>
      <c r="BC269" s="2">
        <v>22719</v>
      </c>
      <c r="BD269" s="2">
        <v>22597</v>
      </c>
      <c r="BE269" s="2">
        <v>22161</v>
      </c>
      <c r="BF269" s="2">
        <v>21793</v>
      </c>
      <c r="BG269" s="2">
        <v>21647</v>
      </c>
      <c r="BH269" s="2">
        <v>21267</v>
      </c>
      <c r="BI269" s="2">
        <v>21050</v>
      </c>
      <c r="BJ269" s="2">
        <v>21205</v>
      </c>
      <c r="BK269" s="2">
        <v>21414</v>
      </c>
      <c r="BL269" s="2">
        <v>21570</v>
      </c>
      <c r="BM269" s="2">
        <v>21713</v>
      </c>
      <c r="BN269" s="2">
        <v>21868</v>
      </c>
      <c r="BO269" s="2">
        <v>22008</v>
      </c>
      <c r="BP269" s="2">
        <v>22153</v>
      </c>
      <c r="BQ269" s="2">
        <v>22328</v>
      </c>
      <c r="BR269" s="2">
        <v>22519</v>
      </c>
      <c r="BS269" s="2">
        <v>22726</v>
      </c>
      <c r="BT269" s="2">
        <v>22950</v>
      </c>
      <c r="BU269" s="2">
        <v>23190</v>
      </c>
      <c r="BV269" s="2">
        <v>23504</v>
      </c>
      <c r="BW269" s="2">
        <v>23478</v>
      </c>
      <c r="BX269" s="2">
        <v>23466</v>
      </c>
      <c r="BY269" s="2">
        <v>23477</v>
      </c>
      <c r="BZ269" s="2">
        <v>23476</v>
      </c>
      <c r="CA269" s="2">
        <v>23463</v>
      </c>
      <c r="CB269" s="2">
        <v>23465</v>
      </c>
      <c r="CC269" s="2">
        <v>23430</v>
      </c>
      <c r="CD269" s="2">
        <v>23396</v>
      </c>
    </row>
    <row r="270" spans="1:82" x14ac:dyDescent="0.25">
      <c r="A270" s="2" t="str">
        <f>"33 jaar"</f>
        <v>33 jaar</v>
      </c>
      <c r="B270" s="2">
        <v>24609</v>
      </c>
      <c r="C270" s="2">
        <v>25104</v>
      </c>
      <c r="D270" s="2">
        <v>25735</v>
      </c>
      <c r="E270" s="2">
        <v>24982</v>
      </c>
      <c r="F270" s="2">
        <v>25552</v>
      </c>
      <c r="G270" s="2">
        <v>24761</v>
      </c>
      <c r="H270" s="2">
        <v>25395</v>
      </c>
      <c r="I270" s="2">
        <v>25543</v>
      </c>
      <c r="J270" s="2">
        <v>24670</v>
      </c>
      <c r="K270" s="2">
        <v>24007</v>
      </c>
      <c r="L270" s="2">
        <v>23284</v>
      </c>
      <c r="M270" s="2">
        <v>23171</v>
      </c>
      <c r="N270" s="2">
        <v>23335</v>
      </c>
      <c r="O270" s="2">
        <v>23301</v>
      </c>
      <c r="P270" s="2">
        <v>23978</v>
      </c>
      <c r="Q270" s="2">
        <v>23650</v>
      </c>
      <c r="R270" s="2">
        <v>22988</v>
      </c>
      <c r="S270" s="2">
        <v>22166</v>
      </c>
      <c r="T270" s="2">
        <v>21630</v>
      </c>
      <c r="U270" s="2">
        <v>21614</v>
      </c>
      <c r="V270" s="2">
        <v>21455</v>
      </c>
      <c r="W270" s="2">
        <v>21487</v>
      </c>
      <c r="X270" s="2">
        <v>21679</v>
      </c>
      <c r="Y270" s="2">
        <v>22604</v>
      </c>
      <c r="Z270" s="2">
        <v>22564</v>
      </c>
      <c r="AA270" s="2">
        <v>22296</v>
      </c>
      <c r="AB270" s="2">
        <v>21424</v>
      </c>
      <c r="AC270" s="2">
        <v>22422</v>
      </c>
      <c r="AD270" s="2">
        <v>22542</v>
      </c>
      <c r="AE270" s="2">
        <v>23158</v>
      </c>
      <c r="AF270" s="2">
        <v>23285</v>
      </c>
      <c r="AG270" s="2">
        <v>23995</v>
      </c>
      <c r="AH270" s="2">
        <v>24208</v>
      </c>
      <c r="AI270" s="2">
        <v>24291</v>
      </c>
      <c r="AJ270" s="2">
        <v>24575</v>
      </c>
      <c r="AK270" s="2">
        <v>23966</v>
      </c>
      <c r="AL270" s="2">
        <v>22818</v>
      </c>
      <c r="AM270" s="2">
        <v>22263</v>
      </c>
      <c r="AN270" s="2">
        <v>22172</v>
      </c>
      <c r="AO270" s="2">
        <v>22674</v>
      </c>
      <c r="AP270" s="2">
        <v>22542</v>
      </c>
      <c r="AQ270" s="2">
        <v>22495</v>
      </c>
      <c r="AR270" s="2">
        <v>22356</v>
      </c>
      <c r="AS270" s="2">
        <v>23002</v>
      </c>
      <c r="AT270" s="2">
        <v>22939</v>
      </c>
      <c r="AU270" s="2">
        <v>22119</v>
      </c>
      <c r="AV270" s="2">
        <v>22480</v>
      </c>
      <c r="AW270" s="2">
        <v>22468</v>
      </c>
      <c r="AX270" s="2">
        <v>22747</v>
      </c>
      <c r="AY270" s="2">
        <v>23214</v>
      </c>
      <c r="AZ270" s="2">
        <v>22905</v>
      </c>
      <c r="BA270" s="2">
        <v>23036</v>
      </c>
      <c r="BB270" s="2">
        <v>23236</v>
      </c>
      <c r="BC270" s="2">
        <v>23197</v>
      </c>
      <c r="BD270" s="2">
        <v>22944</v>
      </c>
      <c r="BE270" s="2">
        <v>22823</v>
      </c>
      <c r="BF270" s="2">
        <v>22383</v>
      </c>
      <c r="BG270" s="2">
        <v>22021</v>
      </c>
      <c r="BH270" s="2">
        <v>21873</v>
      </c>
      <c r="BI270" s="2">
        <v>21494</v>
      </c>
      <c r="BJ270" s="2">
        <v>21273</v>
      </c>
      <c r="BK270" s="2">
        <v>21426</v>
      </c>
      <c r="BL270" s="2">
        <v>21633</v>
      </c>
      <c r="BM270" s="2">
        <v>21795</v>
      </c>
      <c r="BN270" s="2">
        <v>21939</v>
      </c>
      <c r="BO270" s="2">
        <v>22091</v>
      </c>
      <c r="BP270" s="2">
        <v>22233</v>
      </c>
      <c r="BQ270" s="2">
        <v>22376</v>
      </c>
      <c r="BR270" s="2">
        <v>22555</v>
      </c>
      <c r="BS270" s="2">
        <v>22751</v>
      </c>
      <c r="BT270" s="2">
        <v>22958</v>
      </c>
      <c r="BU270" s="2">
        <v>23183</v>
      </c>
      <c r="BV270" s="2">
        <v>23420</v>
      </c>
      <c r="BW270" s="2">
        <v>23736</v>
      </c>
      <c r="BX270" s="2">
        <v>23711</v>
      </c>
      <c r="BY270" s="2">
        <v>23701</v>
      </c>
      <c r="BZ270" s="2">
        <v>23715</v>
      </c>
      <c r="CA270" s="2">
        <v>23710</v>
      </c>
      <c r="CB270" s="2">
        <v>23696</v>
      </c>
      <c r="CC270" s="2">
        <v>23705</v>
      </c>
      <c r="CD270" s="2">
        <v>23671</v>
      </c>
    </row>
    <row r="271" spans="1:82" x14ac:dyDescent="0.25">
      <c r="A271" s="2" t="str">
        <f>"34 jaar"</f>
        <v>34 jaar</v>
      </c>
      <c r="B271" s="2">
        <v>24489</v>
      </c>
      <c r="C271" s="2">
        <v>24687</v>
      </c>
      <c r="D271" s="2">
        <v>25216</v>
      </c>
      <c r="E271" s="2">
        <v>25809</v>
      </c>
      <c r="F271" s="2">
        <v>25054</v>
      </c>
      <c r="G271" s="2">
        <v>25582</v>
      </c>
      <c r="H271" s="2">
        <v>24806</v>
      </c>
      <c r="I271" s="2">
        <v>25479</v>
      </c>
      <c r="J271" s="2">
        <v>25621</v>
      </c>
      <c r="K271" s="2">
        <v>24810</v>
      </c>
      <c r="L271" s="2">
        <v>24126</v>
      </c>
      <c r="M271" s="2">
        <v>23441</v>
      </c>
      <c r="N271" s="2">
        <v>23319</v>
      </c>
      <c r="O271" s="2">
        <v>23484</v>
      </c>
      <c r="P271" s="2">
        <v>23466</v>
      </c>
      <c r="Q271" s="2">
        <v>24244</v>
      </c>
      <c r="R271" s="2">
        <v>23944</v>
      </c>
      <c r="S271" s="2">
        <v>23234</v>
      </c>
      <c r="T271" s="2">
        <v>22354</v>
      </c>
      <c r="U271" s="2">
        <v>21863</v>
      </c>
      <c r="V271" s="2">
        <v>21917</v>
      </c>
      <c r="W271" s="2">
        <v>21663</v>
      </c>
      <c r="X271" s="2">
        <v>21675</v>
      </c>
      <c r="Y271" s="2">
        <v>21819</v>
      </c>
      <c r="Z271" s="2">
        <v>22777</v>
      </c>
      <c r="AA271" s="2">
        <v>22758</v>
      </c>
      <c r="AB271" s="2">
        <v>22570</v>
      </c>
      <c r="AC271" s="2">
        <v>21606</v>
      </c>
      <c r="AD271" s="2">
        <v>22635</v>
      </c>
      <c r="AE271" s="2">
        <v>22758</v>
      </c>
      <c r="AF271" s="2">
        <v>23375</v>
      </c>
      <c r="AG271" s="2">
        <v>23488</v>
      </c>
      <c r="AH271" s="2">
        <v>24184</v>
      </c>
      <c r="AI271" s="2">
        <v>24392</v>
      </c>
      <c r="AJ271" s="2">
        <v>24472</v>
      </c>
      <c r="AK271" s="2">
        <v>24751</v>
      </c>
      <c r="AL271" s="2">
        <v>24136</v>
      </c>
      <c r="AM271" s="2">
        <v>22984</v>
      </c>
      <c r="AN271" s="2">
        <v>22427</v>
      </c>
      <c r="AO271" s="2">
        <v>22342</v>
      </c>
      <c r="AP271" s="2">
        <v>22851</v>
      </c>
      <c r="AQ271" s="2">
        <v>22720</v>
      </c>
      <c r="AR271" s="2">
        <v>22671</v>
      </c>
      <c r="AS271" s="2">
        <v>22538</v>
      </c>
      <c r="AT271" s="2">
        <v>23190</v>
      </c>
      <c r="AU271" s="2">
        <v>23134</v>
      </c>
      <c r="AV271" s="2">
        <v>22309</v>
      </c>
      <c r="AW271" s="2">
        <v>22671</v>
      </c>
      <c r="AX271" s="2">
        <v>22659</v>
      </c>
      <c r="AY271" s="2">
        <v>22940</v>
      </c>
      <c r="AZ271" s="2">
        <v>23412</v>
      </c>
      <c r="BA271" s="2">
        <v>23102</v>
      </c>
      <c r="BB271" s="2">
        <v>23236</v>
      </c>
      <c r="BC271" s="2">
        <v>23433</v>
      </c>
      <c r="BD271" s="2">
        <v>23398</v>
      </c>
      <c r="BE271" s="2">
        <v>23141</v>
      </c>
      <c r="BF271" s="2">
        <v>23024</v>
      </c>
      <c r="BG271" s="2">
        <v>22581</v>
      </c>
      <c r="BH271" s="2">
        <v>22220</v>
      </c>
      <c r="BI271" s="2">
        <v>22069</v>
      </c>
      <c r="BJ271" s="2">
        <v>21687</v>
      </c>
      <c r="BK271" s="2">
        <v>21468</v>
      </c>
      <c r="BL271" s="2">
        <v>21619</v>
      </c>
      <c r="BM271" s="2">
        <v>21825</v>
      </c>
      <c r="BN271" s="2">
        <v>21991</v>
      </c>
      <c r="BO271" s="2">
        <v>22136</v>
      </c>
      <c r="BP271" s="2">
        <v>22287</v>
      </c>
      <c r="BQ271" s="2">
        <v>22433</v>
      </c>
      <c r="BR271" s="2">
        <v>22576</v>
      </c>
      <c r="BS271" s="2">
        <v>22754</v>
      </c>
      <c r="BT271" s="2">
        <v>22954</v>
      </c>
      <c r="BU271" s="2">
        <v>23162</v>
      </c>
      <c r="BV271" s="2">
        <v>23387</v>
      </c>
      <c r="BW271" s="2">
        <v>23625</v>
      </c>
      <c r="BX271" s="2">
        <v>23938</v>
      </c>
      <c r="BY271" s="2">
        <v>23915</v>
      </c>
      <c r="BZ271" s="2">
        <v>23906</v>
      </c>
      <c r="CA271" s="2">
        <v>23920</v>
      </c>
      <c r="CB271" s="2">
        <v>23919</v>
      </c>
      <c r="CC271" s="2">
        <v>23907</v>
      </c>
      <c r="CD271" s="2">
        <v>23915</v>
      </c>
    </row>
    <row r="272" spans="1:82" x14ac:dyDescent="0.25">
      <c r="A272" s="2" t="str">
        <f>"35 jaar"</f>
        <v>35 jaar</v>
      </c>
      <c r="B272" s="2">
        <v>24591</v>
      </c>
      <c r="C272" s="2">
        <v>24586</v>
      </c>
      <c r="D272" s="2">
        <v>24778</v>
      </c>
      <c r="E272" s="2">
        <v>25314</v>
      </c>
      <c r="F272" s="2">
        <v>25871</v>
      </c>
      <c r="G272" s="2">
        <v>25010</v>
      </c>
      <c r="H272" s="2">
        <v>25674</v>
      </c>
      <c r="I272" s="2">
        <v>24918</v>
      </c>
      <c r="J272" s="2">
        <v>25550</v>
      </c>
      <c r="K272" s="2">
        <v>25713</v>
      </c>
      <c r="L272" s="2">
        <v>24880</v>
      </c>
      <c r="M272" s="2">
        <v>24283</v>
      </c>
      <c r="N272" s="2">
        <v>23580</v>
      </c>
      <c r="O272" s="2">
        <v>23512</v>
      </c>
      <c r="P272" s="2">
        <v>23686</v>
      </c>
      <c r="Q272" s="2">
        <v>23669</v>
      </c>
      <c r="R272" s="2">
        <v>24424</v>
      </c>
      <c r="S272" s="2">
        <v>24211</v>
      </c>
      <c r="T272" s="2">
        <v>23441</v>
      </c>
      <c r="U272" s="2">
        <v>22642</v>
      </c>
      <c r="V272" s="2">
        <v>22187</v>
      </c>
      <c r="W272" s="2">
        <v>22121</v>
      </c>
      <c r="X272" s="2">
        <v>21857</v>
      </c>
      <c r="Y272" s="2">
        <v>21846</v>
      </c>
      <c r="Z272" s="2">
        <v>22019</v>
      </c>
      <c r="AA272" s="2">
        <v>22961</v>
      </c>
      <c r="AB272" s="2">
        <v>22950</v>
      </c>
      <c r="AC272" s="2">
        <v>22727</v>
      </c>
      <c r="AD272" s="2">
        <v>21788</v>
      </c>
      <c r="AE272" s="2">
        <v>22809</v>
      </c>
      <c r="AF272" s="2">
        <v>22926</v>
      </c>
      <c r="AG272" s="2">
        <v>23541</v>
      </c>
      <c r="AH272" s="2">
        <v>23635</v>
      </c>
      <c r="AI272" s="2">
        <v>24327</v>
      </c>
      <c r="AJ272" s="2">
        <v>24525</v>
      </c>
      <c r="AK272" s="2">
        <v>24610</v>
      </c>
      <c r="AL272" s="2">
        <v>24882</v>
      </c>
      <c r="AM272" s="2">
        <v>24266</v>
      </c>
      <c r="AN272" s="2">
        <v>23116</v>
      </c>
      <c r="AO272" s="2">
        <v>22560</v>
      </c>
      <c r="AP272" s="2">
        <v>22470</v>
      </c>
      <c r="AQ272" s="2">
        <v>22987</v>
      </c>
      <c r="AR272" s="2">
        <v>22864</v>
      </c>
      <c r="AS272" s="2">
        <v>22816</v>
      </c>
      <c r="AT272" s="2">
        <v>22689</v>
      </c>
      <c r="AU272" s="2">
        <v>23345</v>
      </c>
      <c r="AV272" s="2">
        <v>23292</v>
      </c>
      <c r="AW272" s="2">
        <v>22462</v>
      </c>
      <c r="AX272" s="2">
        <v>22823</v>
      </c>
      <c r="AY272" s="2">
        <v>22817</v>
      </c>
      <c r="AZ272" s="2">
        <v>23097</v>
      </c>
      <c r="BA272" s="2">
        <v>23569</v>
      </c>
      <c r="BB272" s="2">
        <v>23259</v>
      </c>
      <c r="BC272" s="2">
        <v>23396</v>
      </c>
      <c r="BD272" s="2">
        <v>23594</v>
      </c>
      <c r="BE272" s="2">
        <v>23558</v>
      </c>
      <c r="BF272" s="2">
        <v>23304</v>
      </c>
      <c r="BG272" s="2">
        <v>23184</v>
      </c>
      <c r="BH272" s="2">
        <v>22738</v>
      </c>
      <c r="BI272" s="2">
        <v>22376</v>
      </c>
      <c r="BJ272" s="2">
        <v>22224</v>
      </c>
      <c r="BK272" s="2">
        <v>21844</v>
      </c>
      <c r="BL272" s="2">
        <v>21625</v>
      </c>
      <c r="BM272" s="2">
        <v>21774</v>
      </c>
      <c r="BN272" s="2">
        <v>21984</v>
      </c>
      <c r="BO272" s="2">
        <v>22148</v>
      </c>
      <c r="BP272" s="2">
        <v>22294</v>
      </c>
      <c r="BQ272" s="2">
        <v>22446</v>
      </c>
      <c r="BR272" s="2">
        <v>22593</v>
      </c>
      <c r="BS272" s="2">
        <v>22734</v>
      </c>
      <c r="BT272" s="2">
        <v>22910</v>
      </c>
      <c r="BU272" s="2">
        <v>23111</v>
      </c>
      <c r="BV272" s="2">
        <v>23320</v>
      </c>
      <c r="BW272" s="2">
        <v>23547</v>
      </c>
      <c r="BX272" s="2">
        <v>23790</v>
      </c>
      <c r="BY272" s="2">
        <v>24109</v>
      </c>
      <c r="BZ272" s="2">
        <v>24082</v>
      </c>
      <c r="CA272" s="2">
        <v>24075</v>
      </c>
      <c r="CB272" s="2">
        <v>24088</v>
      </c>
      <c r="CC272" s="2">
        <v>24087</v>
      </c>
      <c r="CD272" s="2">
        <v>24077</v>
      </c>
    </row>
    <row r="273" spans="1:82" x14ac:dyDescent="0.25">
      <c r="A273" s="2" t="str">
        <f>"36 jaar"</f>
        <v>36 jaar</v>
      </c>
      <c r="B273" s="2">
        <v>24289</v>
      </c>
      <c r="C273" s="2">
        <v>24664</v>
      </c>
      <c r="D273" s="2">
        <v>24696</v>
      </c>
      <c r="E273" s="2">
        <v>24862</v>
      </c>
      <c r="F273" s="2">
        <v>25413</v>
      </c>
      <c r="G273" s="2">
        <v>25884</v>
      </c>
      <c r="H273" s="2">
        <v>25084</v>
      </c>
      <c r="I273" s="2">
        <v>25722</v>
      </c>
      <c r="J273" s="2">
        <v>24976</v>
      </c>
      <c r="K273" s="2">
        <v>25578</v>
      </c>
      <c r="L273" s="2">
        <v>25815</v>
      </c>
      <c r="M273" s="2">
        <v>24996</v>
      </c>
      <c r="N273" s="2">
        <v>24402</v>
      </c>
      <c r="O273" s="2">
        <v>23673</v>
      </c>
      <c r="P273" s="2">
        <v>23665</v>
      </c>
      <c r="Q273" s="2">
        <v>23881</v>
      </c>
      <c r="R273" s="2">
        <v>23895</v>
      </c>
      <c r="S273" s="2">
        <v>24609</v>
      </c>
      <c r="T273" s="2">
        <v>24349</v>
      </c>
      <c r="U273" s="2">
        <v>23680</v>
      </c>
      <c r="V273" s="2">
        <v>22848</v>
      </c>
      <c r="W273" s="2">
        <v>22386</v>
      </c>
      <c r="X273" s="2">
        <v>22281</v>
      </c>
      <c r="Y273" s="2">
        <v>22042</v>
      </c>
      <c r="Z273" s="2">
        <v>21977</v>
      </c>
      <c r="AA273" s="2">
        <v>22206</v>
      </c>
      <c r="AB273" s="2">
        <v>23116</v>
      </c>
      <c r="AC273" s="2">
        <v>23112</v>
      </c>
      <c r="AD273" s="2">
        <v>22873</v>
      </c>
      <c r="AE273" s="2">
        <v>21945</v>
      </c>
      <c r="AF273" s="2">
        <v>22958</v>
      </c>
      <c r="AG273" s="2">
        <v>23063</v>
      </c>
      <c r="AH273" s="2">
        <v>23669</v>
      </c>
      <c r="AI273" s="2">
        <v>23747</v>
      </c>
      <c r="AJ273" s="2">
        <v>24440</v>
      </c>
      <c r="AK273" s="2">
        <v>24635</v>
      </c>
      <c r="AL273" s="2">
        <v>24713</v>
      </c>
      <c r="AM273" s="2">
        <v>24987</v>
      </c>
      <c r="AN273" s="2">
        <v>24370</v>
      </c>
      <c r="AO273" s="2">
        <v>23213</v>
      </c>
      <c r="AP273" s="2">
        <v>22665</v>
      </c>
      <c r="AQ273" s="2">
        <v>22575</v>
      </c>
      <c r="AR273" s="2">
        <v>23100</v>
      </c>
      <c r="AS273" s="2">
        <v>22979</v>
      </c>
      <c r="AT273" s="2">
        <v>22932</v>
      </c>
      <c r="AU273" s="2">
        <v>22804</v>
      </c>
      <c r="AV273" s="2">
        <v>23465</v>
      </c>
      <c r="AW273" s="2">
        <v>23416</v>
      </c>
      <c r="AX273" s="2">
        <v>22581</v>
      </c>
      <c r="AY273" s="2">
        <v>22945</v>
      </c>
      <c r="AZ273" s="2">
        <v>22941</v>
      </c>
      <c r="BA273" s="2">
        <v>23220</v>
      </c>
      <c r="BB273" s="2">
        <v>23690</v>
      </c>
      <c r="BC273" s="2">
        <v>23385</v>
      </c>
      <c r="BD273" s="2">
        <v>23519</v>
      </c>
      <c r="BE273" s="2">
        <v>23714</v>
      </c>
      <c r="BF273" s="2">
        <v>23677</v>
      </c>
      <c r="BG273" s="2">
        <v>23428</v>
      </c>
      <c r="BH273" s="2">
        <v>23307</v>
      </c>
      <c r="BI273" s="2">
        <v>22863</v>
      </c>
      <c r="BJ273" s="2">
        <v>22495</v>
      </c>
      <c r="BK273" s="2">
        <v>22347</v>
      </c>
      <c r="BL273" s="2">
        <v>21970</v>
      </c>
      <c r="BM273" s="2">
        <v>21748</v>
      </c>
      <c r="BN273" s="2">
        <v>21897</v>
      </c>
      <c r="BO273" s="2">
        <v>22110</v>
      </c>
      <c r="BP273" s="2">
        <v>22270</v>
      </c>
      <c r="BQ273" s="2">
        <v>22418</v>
      </c>
      <c r="BR273" s="2">
        <v>22569</v>
      </c>
      <c r="BS273" s="2">
        <v>22720</v>
      </c>
      <c r="BT273" s="2">
        <v>22860</v>
      </c>
      <c r="BU273" s="2">
        <v>23038</v>
      </c>
      <c r="BV273" s="2">
        <v>23237</v>
      </c>
      <c r="BW273" s="2">
        <v>23448</v>
      </c>
      <c r="BX273" s="2">
        <v>23674</v>
      </c>
      <c r="BY273" s="2">
        <v>23918</v>
      </c>
      <c r="BZ273" s="2">
        <v>24237</v>
      </c>
      <c r="CA273" s="2">
        <v>24213</v>
      </c>
      <c r="CB273" s="2">
        <v>24208</v>
      </c>
      <c r="CC273" s="2">
        <v>24219</v>
      </c>
      <c r="CD273" s="2">
        <v>24221</v>
      </c>
    </row>
    <row r="274" spans="1:82" x14ac:dyDescent="0.25">
      <c r="A274" s="2" t="str">
        <f>"37 jaar"</f>
        <v>37 jaar</v>
      </c>
      <c r="B274" s="2">
        <v>23909</v>
      </c>
      <c r="C274" s="2">
        <v>24353</v>
      </c>
      <c r="D274" s="2">
        <v>24744</v>
      </c>
      <c r="E274" s="2">
        <v>24777</v>
      </c>
      <c r="F274" s="2">
        <v>24910</v>
      </c>
      <c r="G274" s="2">
        <v>25432</v>
      </c>
      <c r="H274" s="2">
        <v>25926</v>
      </c>
      <c r="I274" s="2">
        <v>25122</v>
      </c>
      <c r="J274" s="2">
        <v>25757</v>
      </c>
      <c r="K274" s="2">
        <v>24968</v>
      </c>
      <c r="L274" s="2">
        <v>25605</v>
      </c>
      <c r="M274" s="2">
        <v>25926</v>
      </c>
      <c r="N274" s="2">
        <v>25087</v>
      </c>
      <c r="O274" s="2">
        <v>24514</v>
      </c>
      <c r="P274" s="2">
        <v>23833</v>
      </c>
      <c r="Q274" s="2">
        <v>23857</v>
      </c>
      <c r="R274" s="2">
        <v>24020</v>
      </c>
      <c r="S274" s="2">
        <v>24110</v>
      </c>
      <c r="T274" s="2">
        <v>24747</v>
      </c>
      <c r="U274" s="2">
        <v>24520</v>
      </c>
      <c r="V274" s="2">
        <v>23895</v>
      </c>
      <c r="W274" s="2">
        <v>23046</v>
      </c>
      <c r="X274" s="2">
        <v>22554</v>
      </c>
      <c r="Y274" s="2">
        <v>22423</v>
      </c>
      <c r="Z274" s="2">
        <v>22190</v>
      </c>
      <c r="AA274" s="2">
        <v>22142</v>
      </c>
      <c r="AB274" s="2">
        <v>22382</v>
      </c>
      <c r="AC274" s="2">
        <v>23238</v>
      </c>
      <c r="AD274" s="2">
        <v>23255</v>
      </c>
      <c r="AE274" s="2">
        <v>23014</v>
      </c>
      <c r="AF274" s="2">
        <v>22095</v>
      </c>
      <c r="AG274" s="2">
        <v>23092</v>
      </c>
      <c r="AH274" s="2">
        <v>23185</v>
      </c>
      <c r="AI274" s="2">
        <v>23783</v>
      </c>
      <c r="AJ274" s="2">
        <v>23851</v>
      </c>
      <c r="AK274" s="2">
        <v>24539</v>
      </c>
      <c r="AL274" s="2">
        <v>24731</v>
      </c>
      <c r="AM274" s="2">
        <v>24816</v>
      </c>
      <c r="AN274" s="2">
        <v>25089</v>
      </c>
      <c r="AO274" s="2">
        <v>24478</v>
      </c>
      <c r="AP274" s="2">
        <v>23317</v>
      </c>
      <c r="AQ274" s="2">
        <v>22765</v>
      </c>
      <c r="AR274" s="2">
        <v>22679</v>
      </c>
      <c r="AS274" s="2">
        <v>23212</v>
      </c>
      <c r="AT274" s="2">
        <v>23092</v>
      </c>
      <c r="AU274" s="2">
        <v>23046</v>
      </c>
      <c r="AV274" s="2">
        <v>22921</v>
      </c>
      <c r="AW274" s="2">
        <v>23585</v>
      </c>
      <c r="AX274" s="2">
        <v>23540</v>
      </c>
      <c r="AY274" s="2">
        <v>22697</v>
      </c>
      <c r="AZ274" s="2">
        <v>23067</v>
      </c>
      <c r="BA274" s="2">
        <v>23068</v>
      </c>
      <c r="BB274" s="2">
        <v>23348</v>
      </c>
      <c r="BC274" s="2">
        <v>23816</v>
      </c>
      <c r="BD274" s="2">
        <v>23514</v>
      </c>
      <c r="BE274" s="2">
        <v>23648</v>
      </c>
      <c r="BF274" s="2">
        <v>23844</v>
      </c>
      <c r="BG274" s="2">
        <v>23805</v>
      </c>
      <c r="BH274" s="2">
        <v>23560</v>
      </c>
      <c r="BI274" s="2">
        <v>23438</v>
      </c>
      <c r="BJ274" s="2">
        <v>22992</v>
      </c>
      <c r="BK274" s="2">
        <v>22624</v>
      </c>
      <c r="BL274" s="2">
        <v>22474</v>
      </c>
      <c r="BM274" s="2">
        <v>22097</v>
      </c>
      <c r="BN274" s="2">
        <v>21873</v>
      </c>
      <c r="BO274" s="2">
        <v>22017</v>
      </c>
      <c r="BP274" s="2">
        <v>22234</v>
      </c>
      <c r="BQ274" s="2">
        <v>22393</v>
      </c>
      <c r="BR274" s="2">
        <v>22543</v>
      </c>
      <c r="BS274" s="2">
        <v>22693</v>
      </c>
      <c r="BT274" s="2">
        <v>22845</v>
      </c>
      <c r="BU274" s="2">
        <v>22982</v>
      </c>
      <c r="BV274" s="2">
        <v>23161</v>
      </c>
      <c r="BW274" s="2">
        <v>23361</v>
      </c>
      <c r="BX274" s="2">
        <v>23573</v>
      </c>
      <c r="BY274" s="2">
        <v>23805</v>
      </c>
      <c r="BZ274" s="2">
        <v>24047</v>
      </c>
      <c r="CA274" s="2">
        <v>24371</v>
      </c>
      <c r="CB274" s="2">
        <v>24344</v>
      </c>
      <c r="CC274" s="2">
        <v>24341</v>
      </c>
      <c r="CD274" s="2">
        <v>24354</v>
      </c>
    </row>
    <row r="275" spans="1:82" x14ac:dyDescent="0.25">
      <c r="A275" s="2" t="str">
        <f>"38 jaar"</f>
        <v>38 jaar</v>
      </c>
      <c r="B275" s="2">
        <v>23691</v>
      </c>
      <c r="C275" s="2">
        <v>23990</v>
      </c>
      <c r="D275" s="2">
        <v>24467</v>
      </c>
      <c r="E275" s="2">
        <v>24774</v>
      </c>
      <c r="F275" s="2">
        <v>24828</v>
      </c>
      <c r="G275" s="2">
        <v>24918</v>
      </c>
      <c r="H275" s="2">
        <v>25446</v>
      </c>
      <c r="I275" s="2">
        <v>25941</v>
      </c>
      <c r="J275" s="2">
        <v>25158</v>
      </c>
      <c r="K275" s="2">
        <v>25796</v>
      </c>
      <c r="L275" s="2">
        <v>25008</v>
      </c>
      <c r="M275" s="2">
        <v>25713</v>
      </c>
      <c r="N275" s="2">
        <v>26000</v>
      </c>
      <c r="O275" s="2">
        <v>25182</v>
      </c>
      <c r="P275" s="2">
        <v>24622</v>
      </c>
      <c r="Q275" s="2">
        <v>23999</v>
      </c>
      <c r="R275" s="2">
        <v>24022</v>
      </c>
      <c r="S275" s="2">
        <v>24176</v>
      </c>
      <c r="T275" s="2">
        <v>24269</v>
      </c>
      <c r="U275" s="2">
        <v>24907</v>
      </c>
      <c r="V275" s="2">
        <v>24745</v>
      </c>
      <c r="W275" s="2">
        <v>24093</v>
      </c>
      <c r="X275" s="2">
        <v>23207</v>
      </c>
      <c r="Y275" s="2">
        <v>22670</v>
      </c>
      <c r="Z275" s="2">
        <v>22564</v>
      </c>
      <c r="AA275" s="2">
        <v>22374</v>
      </c>
      <c r="AB275" s="2">
        <v>22274</v>
      </c>
      <c r="AC275" s="2">
        <v>22524</v>
      </c>
      <c r="AD275" s="2">
        <v>23398</v>
      </c>
      <c r="AE275" s="2">
        <v>23420</v>
      </c>
      <c r="AF275" s="2">
        <v>23173</v>
      </c>
      <c r="AG275" s="2">
        <v>22259</v>
      </c>
      <c r="AH275" s="2">
        <v>23233</v>
      </c>
      <c r="AI275" s="2">
        <v>23314</v>
      </c>
      <c r="AJ275" s="2">
        <v>23908</v>
      </c>
      <c r="AK275" s="2">
        <v>23964</v>
      </c>
      <c r="AL275" s="2">
        <v>24648</v>
      </c>
      <c r="AM275" s="2">
        <v>24841</v>
      </c>
      <c r="AN275" s="2">
        <v>24926</v>
      </c>
      <c r="AO275" s="2">
        <v>25198</v>
      </c>
      <c r="AP275" s="2">
        <v>24600</v>
      </c>
      <c r="AQ275" s="2">
        <v>23431</v>
      </c>
      <c r="AR275" s="2">
        <v>22887</v>
      </c>
      <c r="AS275" s="2">
        <v>22808</v>
      </c>
      <c r="AT275" s="2">
        <v>23335</v>
      </c>
      <c r="AU275" s="2">
        <v>23217</v>
      </c>
      <c r="AV275" s="2">
        <v>23174</v>
      </c>
      <c r="AW275" s="2">
        <v>23052</v>
      </c>
      <c r="AX275" s="2">
        <v>23718</v>
      </c>
      <c r="AY275" s="2">
        <v>23679</v>
      </c>
      <c r="AZ275" s="2">
        <v>22834</v>
      </c>
      <c r="BA275" s="2">
        <v>23203</v>
      </c>
      <c r="BB275" s="2">
        <v>23209</v>
      </c>
      <c r="BC275" s="2">
        <v>23492</v>
      </c>
      <c r="BD275" s="2">
        <v>23959</v>
      </c>
      <c r="BE275" s="2">
        <v>23655</v>
      </c>
      <c r="BF275" s="2">
        <v>23789</v>
      </c>
      <c r="BG275" s="2">
        <v>23987</v>
      </c>
      <c r="BH275" s="2">
        <v>23952</v>
      </c>
      <c r="BI275" s="2">
        <v>23703</v>
      </c>
      <c r="BJ275" s="2">
        <v>23580</v>
      </c>
      <c r="BK275" s="2">
        <v>23133</v>
      </c>
      <c r="BL275" s="2">
        <v>22765</v>
      </c>
      <c r="BM275" s="2">
        <v>22614</v>
      </c>
      <c r="BN275" s="2">
        <v>22239</v>
      </c>
      <c r="BO275" s="2">
        <v>22012</v>
      </c>
      <c r="BP275" s="2">
        <v>22155</v>
      </c>
      <c r="BQ275" s="2">
        <v>22373</v>
      </c>
      <c r="BR275" s="2">
        <v>22534</v>
      </c>
      <c r="BS275" s="2">
        <v>22684</v>
      </c>
      <c r="BT275" s="2">
        <v>22837</v>
      </c>
      <c r="BU275" s="2">
        <v>22989</v>
      </c>
      <c r="BV275" s="2">
        <v>23125</v>
      </c>
      <c r="BW275" s="2">
        <v>23304</v>
      </c>
      <c r="BX275" s="2">
        <v>23507</v>
      </c>
      <c r="BY275" s="2">
        <v>23717</v>
      </c>
      <c r="BZ275" s="2">
        <v>23944</v>
      </c>
      <c r="CA275" s="2">
        <v>24187</v>
      </c>
      <c r="CB275" s="2">
        <v>24517</v>
      </c>
      <c r="CC275" s="2">
        <v>24489</v>
      </c>
      <c r="CD275" s="2">
        <v>24484</v>
      </c>
    </row>
    <row r="276" spans="1:82" x14ac:dyDescent="0.25">
      <c r="A276" s="2" t="str">
        <f>"39 jaar"</f>
        <v>39 jaar</v>
      </c>
      <c r="B276" s="2">
        <v>23437</v>
      </c>
      <c r="C276" s="2">
        <v>23728</v>
      </c>
      <c r="D276" s="2">
        <v>24045</v>
      </c>
      <c r="E276" s="2">
        <v>24485</v>
      </c>
      <c r="F276" s="2">
        <v>24797</v>
      </c>
      <c r="G276" s="2">
        <v>24785</v>
      </c>
      <c r="H276" s="2">
        <v>24909</v>
      </c>
      <c r="I276" s="2">
        <v>25456</v>
      </c>
      <c r="J276" s="2">
        <v>25971</v>
      </c>
      <c r="K276" s="2">
        <v>25186</v>
      </c>
      <c r="L276" s="2">
        <v>25838</v>
      </c>
      <c r="M276" s="2">
        <v>25104</v>
      </c>
      <c r="N276" s="2">
        <v>25775</v>
      </c>
      <c r="O276" s="2">
        <v>26086</v>
      </c>
      <c r="P276" s="2">
        <v>25283</v>
      </c>
      <c r="Q276" s="2">
        <v>24780</v>
      </c>
      <c r="R276" s="2">
        <v>24161</v>
      </c>
      <c r="S276" s="2">
        <v>24158</v>
      </c>
      <c r="T276" s="2">
        <v>24323</v>
      </c>
      <c r="U276" s="2">
        <v>24445</v>
      </c>
      <c r="V276" s="2">
        <v>25097</v>
      </c>
      <c r="W276" s="2">
        <v>24904</v>
      </c>
      <c r="X276" s="2">
        <v>24185</v>
      </c>
      <c r="Y276" s="2">
        <v>23323</v>
      </c>
      <c r="Z276" s="2">
        <v>22788</v>
      </c>
      <c r="AA276" s="2">
        <v>22678</v>
      </c>
      <c r="AB276" s="2">
        <v>22520</v>
      </c>
      <c r="AC276" s="2">
        <v>22365</v>
      </c>
      <c r="AD276" s="2">
        <v>22639</v>
      </c>
      <c r="AE276" s="2">
        <v>23520</v>
      </c>
      <c r="AF276" s="2">
        <v>23540</v>
      </c>
      <c r="AG276" s="2">
        <v>23277</v>
      </c>
      <c r="AH276" s="2">
        <v>22363</v>
      </c>
      <c r="AI276" s="2">
        <v>23326</v>
      </c>
      <c r="AJ276" s="2">
        <v>23397</v>
      </c>
      <c r="AK276" s="2">
        <v>23988</v>
      </c>
      <c r="AL276" s="2">
        <v>24037</v>
      </c>
      <c r="AM276" s="2">
        <v>24714</v>
      </c>
      <c r="AN276" s="2">
        <v>24915</v>
      </c>
      <c r="AO276" s="2">
        <v>24997</v>
      </c>
      <c r="AP276" s="2">
        <v>25275</v>
      </c>
      <c r="AQ276" s="2">
        <v>24680</v>
      </c>
      <c r="AR276" s="2">
        <v>23517</v>
      </c>
      <c r="AS276" s="2">
        <v>22973</v>
      </c>
      <c r="AT276" s="2">
        <v>22896</v>
      </c>
      <c r="AU276" s="2">
        <v>23427</v>
      </c>
      <c r="AV276" s="2">
        <v>23308</v>
      </c>
      <c r="AW276" s="2">
        <v>23265</v>
      </c>
      <c r="AX276" s="2">
        <v>23142</v>
      </c>
      <c r="AY276" s="2">
        <v>23809</v>
      </c>
      <c r="AZ276" s="2">
        <v>23778</v>
      </c>
      <c r="BA276" s="2">
        <v>22931</v>
      </c>
      <c r="BB276" s="2">
        <v>23303</v>
      </c>
      <c r="BC276" s="2">
        <v>23308</v>
      </c>
      <c r="BD276" s="2">
        <v>23595</v>
      </c>
      <c r="BE276" s="2">
        <v>24058</v>
      </c>
      <c r="BF276" s="2">
        <v>23761</v>
      </c>
      <c r="BG276" s="2">
        <v>23894</v>
      </c>
      <c r="BH276" s="2">
        <v>24088</v>
      </c>
      <c r="BI276" s="2">
        <v>24055</v>
      </c>
      <c r="BJ276" s="2">
        <v>23805</v>
      </c>
      <c r="BK276" s="2">
        <v>23681</v>
      </c>
      <c r="BL276" s="2">
        <v>23234</v>
      </c>
      <c r="BM276" s="2">
        <v>22868</v>
      </c>
      <c r="BN276" s="2">
        <v>22716</v>
      </c>
      <c r="BO276" s="2">
        <v>22341</v>
      </c>
      <c r="BP276" s="2">
        <v>22115</v>
      </c>
      <c r="BQ276" s="2">
        <v>22257</v>
      </c>
      <c r="BR276" s="2">
        <v>22473</v>
      </c>
      <c r="BS276" s="2">
        <v>22635</v>
      </c>
      <c r="BT276" s="2">
        <v>22786</v>
      </c>
      <c r="BU276" s="2">
        <v>22940</v>
      </c>
      <c r="BV276" s="2">
        <v>23095</v>
      </c>
      <c r="BW276" s="2">
        <v>23233</v>
      </c>
      <c r="BX276" s="2">
        <v>23410</v>
      </c>
      <c r="BY276" s="2">
        <v>23612</v>
      </c>
      <c r="BZ276" s="2">
        <v>23822</v>
      </c>
      <c r="CA276" s="2">
        <v>24051</v>
      </c>
      <c r="CB276" s="2">
        <v>24294</v>
      </c>
      <c r="CC276" s="2">
        <v>24627</v>
      </c>
      <c r="CD276" s="2">
        <v>24600</v>
      </c>
    </row>
    <row r="277" spans="1:82" x14ac:dyDescent="0.25">
      <c r="A277" s="2" t="str">
        <f>"40 jaar"</f>
        <v>40 jaar</v>
      </c>
      <c r="B277" s="2">
        <v>23727</v>
      </c>
      <c r="C277" s="2">
        <v>23428</v>
      </c>
      <c r="D277" s="2">
        <v>23820</v>
      </c>
      <c r="E277" s="2">
        <v>24114</v>
      </c>
      <c r="F277" s="2">
        <v>24507</v>
      </c>
      <c r="G277" s="2">
        <v>24768</v>
      </c>
      <c r="H277" s="2">
        <v>24815</v>
      </c>
      <c r="I277" s="2">
        <v>24950</v>
      </c>
      <c r="J277" s="2">
        <v>25442</v>
      </c>
      <c r="K277" s="2">
        <v>25993</v>
      </c>
      <c r="L277" s="2">
        <v>25196</v>
      </c>
      <c r="M277" s="2">
        <v>25855</v>
      </c>
      <c r="N277" s="2">
        <v>25137</v>
      </c>
      <c r="O277" s="2">
        <v>25822</v>
      </c>
      <c r="P277" s="2">
        <v>26156</v>
      </c>
      <c r="Q277" s="2">
        <v>25426</v>
      </c>
      <c r="R277" s="2">
        <v>24889</v>
      </c>
      <c r="S277" s="2">
        <v>24284</v>
      </c>
      <c r="T277" s="2">
        <v>24266</v>
      </c>
      <c r="U277" s="2">
        <v>24455</v>
      </c>
      <c r="V277" s="2">
        <v>24627</v>
      </c>
      <c r="W277" s="2">
        <v>25217</v>
      </c>
      <c r="X277" s="2">
        <v>25040</v>
      </c>
      <c r="Y277" s="2">
        <v>24285</v>
      </c>
      <c r="Z277" s="2">
        <v>23395</v>
      </c>
      <c r="AA277" s="2">
        <v>22912</v>
      </c>
      <c r="AB277" s="2">
        <v>22794</v>
      </c>
      <c r="AC277" s="2">
        <v>22606</v>
      </c>
      <c r="AD277" s="2">
        <v>22464</v>
      </c>
      <c r="AE277" s="2">
        <v>22728</v>
      </c>
      <c r="AF277" s="2">
        <v>23614</v>
      </c>
      <c r="AG277" s="2">
        <v>23626</v>
      </c>
      <c r="AH277" s="2">
        <v>23352</v>
      </c>
      <c r="AI277" s="2">
        <v>22439</v>
      </c>
      <c r="AJ277" s="2">
        <v>23382</v>
      </c>
      <c r="AK277" s="2">
        <v>23439</v>
      </c>
      <c r="AL277" s="2">
        <v>24036</v>
      </c>
      <c r="AM277" s="2">
        <v>24085</v>
      </c>
      <c r="AN277" s="2">
        <v>24752</v>
      </c>
      <c r="AO277" s="2">
        <v>24962</v>
      </c>
      <c r="AP277" s="2">
        <v>25045</v>
      </c>
      <c r="AQ277" s="2">
        <v>25331</v>
      </c>
      <c r="AR277" s="2">
        <v>24742</v>
      </c>
      <c r="AS277" s="2">
        <v>23576</v>
      </c>
      <c r="AT277" s="2">
        <v>23038</v>
      </c>
      <c r="AU277" s="2">
        <v>22964</v>
      </c>
      <c r="AV277" s="2">
        <v>23502</v>
      </c>
      <c r="AW277" s="2">
        <v>23377</v>
      </c>
      <c r="AX277" s="2">
        <v>23339</v>
      </c>
      <c r="AY277" s="2">
        <v>23218</v>
      </c>
      <c r="AZ277" s="2">
        <v>23886</v>
      </c>
      <c r="BA277" s="2">
        <v>23855</v>
      </c>
      <c r="BB277" s="2">
        <v>23010</v>
      </c>
      <c r="BC277" s="2">
        <v>23382</v>
      </c>
      <c r="BD277" s="2">
        <v>23386</v>
      </c>
      <c r="BE277" s="2">
        <v>23679</v>
      </c>
      <c r="BF277" s="2">
        <v>24141</v>
      </c>
      <c r="BG277" s="2">
        <v>23848</v>
      </c>
      <c r="BH277" s="2">
        <v>23983</v>
      </c>
      <c r="BI277" s="2">
        <v>24180</v>
      </c>
      <c r="BJ277" s="2">
        <v>24147</v>
      </c>
      <c r="BK277" s="2">
        <v>23899</v>
      </c>
      <c r="BL277" s="2">
        <v>23772</v>
      </c>
      <c r="BM277" s="2">
        <v>23322</v>
      </c>
      <c r="BN277" s="2">
        <v>22953</v>
      </c>
      <c r="BO277" s="2">
        <v>22801</v>
      </c>
      <c r="BP277" s="2">
        <v>22421</v>
      </c>
      <c r="BQ277" s="2">
        <v>22197</v>
      </c>
      <c r="BR277" s="2">
        <v>22339</v>
      </c>
      <c r="BS277" s="2">
        <v>22550</v>
      </c>
      <c r="BT277" s="2">
        <v>22717</v>
      </c>
      <c r="BU277" s="2">
        <v>22865</v>
      </c>
      <c r="BV277" s="2">
        <v>23019</v>
      </c>
      <c r="BW277" s="2">
        <v>23175</v>
      </c>
      <c r="BX277" s="2">
        <v>23317</v>
      </c>
      <c r="BY277" s="2">
        <v>23494</v>
      </c>
      <c r="BZ277" s="2">
        <v>23694</v>
      </c>
      <c r="CA277" s="2">
        <v>23910</v>
      </c>
      <c r="CB277" s="2">
        <v>24139</v>
      </c>
      <c r="CC277" s="2">
        <v>24386</v>
      </c>
      <c r="CD277" s="2">
        <v>24718</v>
      </c>
    </row>
    <row r="278" spans="1:82" x14ac:dyDescent="0.25">
      <c r="A278" s="2" t="str">
        <f>"41 jaar"</f>
        <v>41 jaar</v>
      </c>
      <c r="B278" s="2">
        <v>23647</v>
      </c>
      <c r="C278" s="2">
        <v>23747</v>
      </c>
      <c r="D278" s="2">
        <v>23463</v>
      </c>
      <c r="E278" s="2">
        <v>23827</v>
      </c>
      <c r="F278" s="2">
        <v>24110</v>
      </c>
      <c r="G278" s="2">
        <v>24514</v>
      </c>
      <c r="H278" s="2">
        <v>24757</v>
      </c>
      <c r="I278" s="2">
        <v>24823</v>
      </c>
      <c r="J278" s="2">
        <v>24929</v>
      </c>
      <c r="K278" s="2">
        <v>25528</v>
      </c>
      <c r="L278" s="2">
        <v>25999</v>
      </c>
      <c r="M278" s="2">
        <v>25249</v>
      </c>
      <c r="N278" s="2">
        <v>25887</v>
      </c>
      <c r="O278" s="2">
        <v>25207</v>
      </c>
      <c r="P278" s="2">
        <v>25898</v>
      </c>
      <c r="Q278" s="2">
        <v>26229</v>
      </c>
      <c r="R278" s="2">
        <v>25502</v>
      </c>
      <c r="S278" s="2">
        <v>25013</v>
      </c>
      <c r="T278" s="2">
        <v>24356</v>
      </c>
      <c r="U278" s="2">
        <v>24383</v>
      </c>
      <c r="V278" s="2">
        <v>24557</v>
      </c>
      <c r="W278" s="2">
        <v>24751</v>
      </c>
      <c r="X278" s="2">
        <v>25296</v>
      </c>
      <c r="Y278" s="2">
        <v>25096</v>
      </c>
      <c r="Z278" s="2">
        <v>24365</v>
      </c>
      <c r="AA278" s="2">
        <v>23495</v>
      </c>
      <c r="AB278" s="2">
        <v>22981</v>
      </c>
      <c r="AC278" s="2">
        <v>22837</v>
      </c>
      <c r="AD278" s="2">
        <v>22662</v>
      </c>
      <c r="AE278" s="2">
        <v>22525</v>
      </c>
      <c r="AF278" s="2">
        <v>22782</v>
      </c>
      <c r="AG278" s="2">
        <v>23668</v>
      </c>
      <c r="AH278" s="2">
        <v>23674</v>
      </c>
      <c r="AI278" s="2">
        <v>23385</v>
      </c>
      <c r="AJ278" s="2">
        <v>22471</v>
      </c>
      <c r="AK278" s="2">
        <v>23401</v>
      </c>
      <c r="AL278" s="2">
        <v>23445</v>
      </c>
      <c r="AM278" s="2">
        <v>24042</v>
      </c>
      <c r="AN278" s="2">
        <v>24094</v>
      </c>
      <c r="AO278" s="2">
        <v>24753</v>
      </c>
      <c r="AP278" s="2">
        <v>24970</v>
      </c>
      <c r="AQ278" s="2">
        <v>25053</v>
      </c>
      <c r="AR278" s="2">
        <v>25341</v>
      </c>
      <c r="AS278" s="2">
        <v>24757</v>
      </c>
      <c r="AT278" s="2">
        <v>23593</v>
      </c>
      <c r="AU278" s="2">
        <v>23063</v>
      </c>
      <c r="AV278" s="2">
        <v>22988</v>
      </c>
      <c r="AW278" s="2">
        <v>23527</v>
      </c>
      <c r="AX278" s="2">
        <v>23402</v>
      </c>
      <c r="AY278" s="2">
        <v>23363</v>
      </c>
      <c r="AZ278" s="2">
        <v>23240</v>
      </c>
      <c r="BA278" s="2">
        <v>23910</v>
      </c>
      <c r="BB278" s="2">
        <v>23881</v>
      </c>
      <c r="BC278" s="2">
        <v>23035</v>
      </c>
      <c r="BD278" s="2">
        <v>23409</v>
      </c>
      <c r="BE278" s="2">
        <v>23415</v>
      </c>
      <c r="BF278" s="2">
        <v>23708</v>
      </c>
      <c r="BG278" s="2">
        <v>24173</v>
      </c>
      <c r="BH278" s="2">
        <v>23883</v>
      </c>
      <c r="BI278" s="2">
        <v>24018</v>
      </c>
      <c r="BJ278" s="2">
        <v>24217</v>
      </c>
      <c r="BK278" s="2">
        <v>24184</v>
      </c>
      <c r="BL278" s="2">
        <v>23935</v>
      </c>
      <c r="BM278" s="2">
        <v>23807</v>
      </c>
      <c r="BN278" s="2">
        <v>23350</v>
      </c>
      <c r="BO278" s="2">
        <v>22983</v>
      </c>
      <c r="BP278" s="2">
        <v>22827</v>
      </c>
      <c r="BQ278" s="2">
        <v>22450</v>
      </c>
      <c r="BR278" s="2">
        <v>22230</v>
      </c>
      <c r="BS278" s="2">
        <v>22372</v>
      </c>
      <c r="BT278" s="2">
        <v>22584</v>
      </c>
      <c r="BU278" s="2">
        <v>22748</v>
      </c>
      <c r="BV278" s="2">
        <v>22895</v>
      </c>
      <c r="BW278" s="2">
        <v>23048</v>
      </c>
      <c r="BX278" s="2">
        <v>23205</v>
      </c>
      <c r="BY278" s="2">
        <v>23347</v>
      </c>
      <c r="BZ278" s="2">
        <v>23526</v>
      </c>
      <c r="CA278" s="2">
        <v>23731</v>
      </c>
      <c r="CB278" s="2">
        <v>23948</v>
      </c>
      <c r="CC278" s="2">
        <v>24175</v>
      </c>
      <c r="CD278" s="2">
        <v>24424</v>
      </c>
    </row>
    <row r="279" spans="1:82" x14ac:dyDescent="0.25">
      <c r="A279" s="2" t="str">
        <f>"42 jaar"</f>
        <v>42 jaar</v>
      </c>
      <c r="B279" s="2">
        <v>24490</v>
      </c>
      <c r="C279" s="2">
        <v>23646</v>
      </c>
      <c r="D279" s="2">
        <v>23791</v>
      </c>
      <c r="E279" s="2">
        <v>23456</v>
      </c>
      <c r="F279" s="2">
        <v>23845</v>
      </c>
      <c r="G279" s="2">
        <v>24101</v>
      </c>
      <c r="H279" s="2">
        <v>24498</v>
      </c>
      <c r="I279" s="2">
        <v>24745</v>
      </c>
      <c r="J279" s="2">
        <v>24815</v>
      </c>
      <c r="K279" s="2">
        <v>24906</v>
      </c>
      <c r="L279" s="2">
        <v>25554</v>
      </c>
      <c r="M279" s="2">
        <v>25994</v>
      </c>
      <c r="N279" s="2">
        <v>25308</v>
      </c>
      <c r="O279" s="2">
        <v>25927</v>
      </c>
      <c r="P279" s="2">
        <v>25274</v>
      </c>
      <c r="Q279" s="2">
        <v>25973</v>
      </c>
      <c r="R279" s="2">
        <v>26329</v>
      </c>
      <c r="S279" s="2">
        <v>25553</v>
      </c>
      <c r="T279" s="2">
        <v>25049</v>
      </c>
      <c r="U279" s="2">
        <v>24450</v>
      </c>
      <c r="V279" s="2">
        <v>24483</v>
      </c>
      <c r="W279" s="2">
        <v>24633</v>
      </c>
      <c r="X279" s="2">
        <v>24866</v>
      </c>
      <c r="Y279" s="2">
        <v>25378</v>
      </c>
      <c r="Z279" s="2">
        <v>25126</v>
      </c>
      <c r="AA279" s="2">
        <v>24423</v>
      </c>
      <c r="AB279" s="2">
        <v>23572</v>
      </c>
      <c r="AC279" s="2">
        <v>23028</v>
      </c>
      <c r="AD279" s="2">
        <v>22902</v>
      </c>
      <c r="AE279" s="2">
        <v>22717</v>
      </c>
      <c r="AF279" s="2">
        <v>22587</v>
      </c>
      <c r="AG279" s="2">
        <v>22836</v>
      </c>
      <c r="AH279" s="2">
        <v>23712</v>
      </c>
      <c r="AI279" s="2">
        <v>23711</v>
      </c>
      <c r="AJ279" s="2">
        <v>23421</v>
      </c>
      <c r="AK279" s="2">
        <v>22506</v>
      </c>
      <c r="AL279" s="2">
        <v>23430</v>
      </c>
      <c r="AM279" s="2">
        <v>23475</v>
      </c>
      <c r="AN279" s="2">
        <v>24077</v>
      </c>
      <c r="AO279" s="2">
        <v>24125</v>
      </c>
      <c r="AP279" s="2">
        <v>24778</v>
      </c>
      <c r="AQ279" s="2">
        <v>24996</v>
      </c>
      <c r="AR279" s="2">
        <v>25081</v>
      </c>
      <c r="AS279" s="2">
        <v>25376</v>
      </c>
      <c r="AT279" s="2">
        <v>24790</v>
      </c>
      <c r="AU279" s="2">
        <v>23627</v>
      </c>
      <c r="AV279" s="2">
        <v>23100</v>
      </c>
      <c r="AW279" s="2">
        <v>23025</v>
      </c>
      <c r="AX279" s="2">
        <v>23565</v>
      </c>
      <c r="AY279" s="2">
        <v>23442</v>
      </c>
      <c r="AZ279" s="2">
        <v>23402</v>
      </c>
      <c r="BA279" s="2">
        <v>23287</v>
      </c>
      <c r="BB279" s="2">
        <v>23960</v>
      </c>
      <c r="BC279" s="2">
        <v>23930</v>
      </c>
      <c r="BD279" s="2">
        <v>23084</v>
      </c>
      <c r="BE279" s="2">
        <v>23460</v>
      </c>
      <c r="BF279" s="2">
        <v>23470</v>
      </c>
      <c r="BG279" s="2">
        <v>23762</v>
      </c>
      <c r="BH279" s="2">
        <v>24223</v>
      </c>
      <c r="BI279" s="2">
        <v>23936</v>
      </c>
      <c r="BJ279" s="2">
        <v>24066</v>
      </c>
      <c r="BK279" s="2">
        <v>24267</v>
      </c>
      <c r="BL279" s="2">
        <v>24238</v>
      </c>
      <c r="BM279" s="2">
        <v>23984</v>
      </c>
      <c r="BN279" s="2">
        <v>23855</v>
      </c>
      <c r="BO279" s="2">
        <v>23400</v>
      </c>
      <c r="BP279" s="2">
        <v>23037</v>
      </c>
      <c r="BQ279" s="2">
        <v>22881</v>
      </c>
      <c r="BR279" s="2">
        <v>22502</v>
      </c>
      <c r="BS279" s="2">
        <v>22283</v>
      </c>
      <c r="BT279" s="2">
        <v>22428</v>
      </c>
      <c r="BU279" s="2">
        <v>22641</v>
      </c>
      <c r="BV279" s="2">
        <v>22806</v>
      </c>
      <c r="BW279" s="2">
        <v>22953</v>
      </c>
      <c r="BX279" s="2">
        <v>23103</v>
      </c>
      <c r="BY279" s="2">
        <v>23261</v>
      </c>
      <c r="BZ279" s="2">
        <v>23402</v>
      </c>
      <c r="CA279" s="2">
        <v>23580</v>
      </c>
      <c r="CB279" s="2">
        <v>23784</v>
      </c>
      <c r="CC279" s="2">
        <v>24004</v>
      </c>
      <c r="CD279" s="2">
        <v>24227</v>
      </c>
    </row>
    <row r="280" spans="1:82" x14ac:dyDescent="0.25">
      <c r="A280" s="2" t="str">
        <f>"43 jaar"</f>
        <v>43 jaar</v>
      </c>
      <c r="B280" s="2">
        <v>24126</v>
      </c>
      <c r="C280" s="2">
        <v>24502</v>
      </c>
      <c r="D280" s="2">
        <v>23683</v>
      </c>
      <c r="E280" s="2">
        <v>23779</v>
      </c>
      <c r="F280" s="2">
        <v>23448</v>
      </c>
      <c r="G280" s="2">
        <v>23805</v>
      </c>
      <c r="H280" s="2">
        <v>24086</v>
      </c>
      <c r="I280" s="2">
        <v>24451</v>
      </c>
      <c r="J280" s="2">
        <v>24685</v>
      </c>
      <c r="K280" s="2">
        <v>24816</v>
      </c>
      <c r="L280" s="2">
        <v>24932</v>
      </c>
      <c r="M280" s="2">
        <v>25591</v>
      </c>
      <c r="N280" s="2">
        <v>25998</v>
      </c>
      <c r="O280" s="2">
        <v>25324</v>
      </c>
      <c r="P280" s="2">
        <v>25937</v>
      </c>
      <c r="Q280" s="2">
        <v>25375</v>
      </c>
      <c r="R280" s="2">
        <v>26096</v>
      </c>
      <c r="S280" s="2">
        <v>26440</v>
      </c>
      <c r="T280" s="2">
        <v>25653</v>
      </c>
      <c r="U280" s="2">
        <v>25115</v>
      </c>
      <c r="V280" s="2">
        <v>24596</v>
      </c>
      <c r="W280" s="2">
        <v>24565</v>
      </c>
      <c r="X280" s="2">
        <v>24719</v>
      </c>
      <c r="Y280" s="2">
        <v>24886</v>
      </c>
      <c r="Z280" s="2">
        <v>25426</v>
      </c>
      <c r="AA280" s="2">
        <v>25149</v>
      </c>
      <c r="AB280" s="2">
        <v>24494</v>
      </c>
      <c r="AC280" s="2">
        <v>23662</v>
      </c>
      <c r="AD280" s="2">
        <v>23081</v>
      </c>
      <c r="AE280" s="2">
        <v>22961</v>
      </c>
      <c r="AF280" s="2">
        <v>22772</v>
      </c>
      <c r="AG280" s="2">
        <v>22636</v>
      </c>
      <c r="AH280" s="2">
        <v>22873</v>
      </c>
      <c r="AI280" s="2">
        <v>23743</v>
      </c>
      <c r="AJ280" s="2">
        <v>23735</v>
      </c>
      <c r="AK280" s="2">
        <v>23444</v>
      </c>
      <c r="AL280" s="2">
        <v>22534</v>
      </c>
      <c r="AM280" s="2">
        <v>23445</v>
      </c>
      <c r="AN280" s="2">
        <v>23494</v>
      </c>
      <c r="AO280" s="2">
        <v>24096</v>
      </c>
      <c r="AP280" s="2">
        <v>24136</v>
      </c>
      <c r="AQ280" s="2">
        <v>24794</v>
      </c>
      <c r="AR280" s="2">
        <v>25018</v>
      </c>
      <c r="AS280" s="2">
        <v>25105</v>
      </c>
      <c r="AT280" s="2">
        <v>25401</v>
      </c>
      <c r="AU280" s="2">
        <v>24820</v>
      </c>
      <c r="AV280" s="2">
        <v>23658</v>
      </c>
      <c r="AW280" s="2">
        <v>23134</v>
      </c>
      <c r="AX280" s="2">
        <v>23060</v>
      </c>
      <c r="AY280" s="2">
        <v>23600</v>
      </c>
      <c r="AZ280" s="2">
        <v>23476</v>
      </c>
      <c r="BA280" s="2">
        <v>23435</v>
      </c>
      <c r="BB280" s="2">
        <v>23324</v>
      </c>
      <c r="BC280" s="2">
        <v>23995</v>
      </c>
      <c r="BD280" s="2">
        <v>23968</v>
      </c>
      <c r="BE280" s="2">
        <v>23126</v>
      </c>
      <c r="BF280" s="2">
        <v>23504</v>
      </c>
      <c r="BG280" s="2">
        <v>23512</v>
      </c>
      <c r="BH280" s="2">
        <v>23804</v>
      </c>
      <c r="BI280" s="2">
        <v>24266</v>
      </c>
      <c r="BJ280" s="2">
        <v>23979</v>
      </c>
      <c r="BK280" s="2">
        <v>24107</v>
      </c>
      <c r="BL280" s="2">
        <v>24310</v>
      </c>
      <c r="BM280" s="2">
        <v>24283</v>
      </c>
      <c r="BN280" s="2">
        <v>24026</v>
      </c>
      <c r="BO280" s="2">
        <v>23897</v>
      </c>
      <c r="BP280" s="2">
        <v>23442</v>
      </c>
      <c r="BQ280" s="2">
        <v>23078</v>
      </c>
      <c r="BR280" s="2">
        <v>22925</v>
      </c>
      <c r="BS280" s="2">
        <v>22546</v>
      </c>
      <c r="BT280" s="2">
        <v>22328</v>
      </c>
      <c r="BU280" s="2">
        <v>22473</v>
      </c>
      <c r="BV280" s="2">
        <v>22685</v>
      </c>
      <c r="BW280" s="2">
        <v>22852</v>
      </c>
      <c r="BX280" s="2">
        <v>23000</v>
      </c>
      <c r="BY280" s="2">
        <v>23150</v>
      </c>
      <c r="BZ280" s="2">
        <v>23312</v>
      </c>
      <c r="CA280" s="2">
        <v>23449</v>
      </c>
      <c r="CB280" s="2">
        <v>23628</v>
      </c>
      <c r="CC280" s="2">
        <v>23832</v>
      </c>
      <c r="CD280" s="2">
        <v>24052</v>
      </c>
    </row>
    <row r="281" spans="1:82" x14ac:dyDescent="0.25">
      <c r="A281" s="2" t="str">
        <f>"44 jaar"</f>
        <v>44 jaar</v>
      </c>
      <c r="B281" s="2">
        <v>23980</v>
      </c>
      <c r="C281" s="2">
        <v>24138</v>
      </c>
      <c r="D281" s="2">
        <v>24464</v>
      </c>
      <c r="E281" s="2">
        <v>23670</v>
      </c>
      <c r="F281" s="2">
        <v>23754</v>
      </c>
      <c r="G281" s="2">
        <v>23410</v>
      </c>
      <c r="H281" s="2">
        <v>23749</v>
      </c>
      <c r="I281" s="2">
        <v>24045</v>
      </c>
      <c r="J281" s="2">
        <v>24420</v>
      </c>
      <c r="K281" s="2">
        <v>24637</v>
      </c>
      <c r="L281" s="2">
        <v>24785</v>
      </c>
      <c r="M281" s="2">
        <v>24909</v>
      </c>
      <c r="N281" s="2">
        <v>25546</v>
      </c>
      <c r="O281" s="2">
        <v>26040</v>
      </c>
      <c r="P281" s="2">
        <v>25350</v>
      </c>
      <c r="Q281" s="2">
        <v>25966</v>
      </c>
      <c r="R281" s="2">
        <v>25393</v>
      </c>
      <c r="S281" s="2">
        <v>26147</v>
      </c>
      <c r="T281" s="2">
        <v>26497</v>
      </c>
      <c r="U281" s="2">
        <v>25688</v>
      </c>
      <c r="V281" s="2">
        <v>25150</v>
      </c>
      <c r="W281" s="2">
        <v>24671</v>
      </c>
      <c r="X281" s="2">
        <v>24607</v>
      </c>
      <c r="Y281" s="2">
        <v>24723</v>
      </c>
      <c r="Z281" s="2">
        <v>24910</v>
      </c>
      <c r="AA281" s="2">
        <v>25457</v>
      </c>
      <c r="AB281" s="2">
        <v>25200</v>
      </c>
      <c r="AC281" s="2">
        <v>24527</v>
      </c>
      <c r="AD281" s="2">
        <v>23707</v>
      </c>
      <c r="AE281" s="2">
        <v>23121</v>
      </c>
      <c r="AF281" s="2">
        <v>23013</v>
      </c>
      <c r="AG281" s="2">
        <v>22807</v>
      </c>
      <c r="AH281" s="2">
        <v>22664</v>
      </c>
      <c r="AI281" s="2">
        <v>22898</v>
      </c>
      <c r="AJ281" s="2">
        <v>23771</v>
      </c>
      <c r="AK281" s="2">
        <v>23752</v>
      </c>
      <c r="AL281" s="2">
        <v>23454</v>
      </c>
      <c r="AM281" s="2">
        <v>22549</v>
      </c>
      <c r="AN281" s="2">
        <v>23456</v>
      </c>
      <c r="AO281" s="2">
        <v>23507</v>
      </c>
      <c r="AP281" s="2">
        <v>24111</v>
      </c>
      <c r="AQ281" s="2">
        <v>24153</v>
      </c>
      <c r="AR281" s="2">
        <v>24817</v>
      </c>
      <c r="AS281" s="2">
        <v>25039</v>
      </c>
      <c r="AT281" s="2">
        <v>25125</v>
      </c>
      <c r="AU281" s="2">
        <v>25423</v>
      </c>
      <c r="AV281" s="2">
        <v>24849</v>
      </c>
      <c r="AW281" s="2">
        <v>23682</v>
      </c>
      <c r="AX281" s="2">
        <v>23160</v>
      </c>
      <c r="AY281" s="2">
        <v>23083</v>
      </c>
      <c r="AZ281" s="2">
        <v>23624</v>
      </c>
      <c r="BA281" s="2">
        <v>23503</v>
      </c>
      <c r="BB281" s="2">
        <v>23461</v>
      </c>
      <c r="BC281" s="2">
        <v>23352</v>
      </c>
      <c r="BD281" s="2">
        <v>24022</v>
      </c>
      <c r="BE281" s="2">
        <v>24000</v>
      </c>
      <c r="BF281" s="2">
        <v>23158</v>
      </c>
      <c r="BG281" s="2">
        <v>23534</v>
      </c>
      <c r="BH281" s="2">
        <v>23544</v>
      </c>
      <c r="BI281" s="2">
        <v>23836</v>
      </c>
      <c r="BJ281" s="2">
        <v>24304</v>
      </c>
      <c r="BK281" s="2">
        <v>24019</v>
      </c>
      <c r="BL281" s="2">
        <v>24144</v>
      </c>
      <c r="BM281" s="2">
        <v>24352</v>
      </c>
      <c r="BN281" s="2">
        <v>24326</v>
      </c>
      <c r="BO281" s="2">
        <v>24066</v>
      </c>
      <c r="BP281" s="2">
        <v>23940</v>
      </c>
      <c r="BQ281" s="2">
        <v>23482</v>
      </c>
      <c r="BR281" s="2">
        <v>23119</v>
      </c>
      <c r="BS281" s="2">
        <v>22966</v>
      </c>
      <c r="BT281" s="2">
        <v>22587</v>
      </c>
      <c r="BU281" s="2">
        <v>22367</v>
      </c>
      <c r="BV281" s="2">
        <v>22511</v>
      </c>
      <c r="BW281" s="2">
        <v>22723</v>
      </c>
      <c r="BX281" s="2">
        <v>22891</v>
      </c>
      <c r="BY281" s="2">
        <v>23038</v>
      </c>
      <c r="BZ281" s="2">
        <v>23190</v>
      </c>
      <c r="CA281" s="2">
        <v>23351</v>
      </c>
      <c r="CB281" s="2">
        <v>23488</v>
      </c>
      <c r="CC281" s="2">
        <v>23670</v>
      </c>
      <c r="CD281" s="2">
        <v>23874</v>
      </c>
    </row>
    <row r="282" spans="1:82" x14ac:dyDescent="0.25">
      <c r="A282" s="2" t="str">
        <f>"45 jaar"</f>
        <v>45 jaar</v>
      </c>
      <c r="B282" s="2">
        <v>18446</v>
      </c>
      <c r="C282" s="2">
        <v>23933</v>
      </c>
      <c r="D282" s="2">
        <v>24150</v>
      </c>
      <c r="E282" s="2">
        <v>24457</v>
      </c>
      <c r="F282" s="2">
        <v>23597</v>
      </c>
      <c r="G282" s="2">
        <v>23726</v>
      </c>
      <c r="H282" s="2">
        <v>23374</v>
      </c>
      <c r="I282" s="2">
        <v>23696</v>
      </c>
      <c r="J282" s="2">
        <v>24008</v>
      </c>
      <c r="K282" s="2">
        <v>24404</v>
      </c>
      <c r="L282" s="2">
        <v>24617</v>
      </c>
      <c r="M282" s="2">
        <v>24780</v>
      </c>
      <c r="N282" s="2">
        <v>24891</v>
      </c>
      <c r="O282" s="2">
        <v>25552</v>
      </c>
      <c r="P282" s="2">
        <v>26034</v>
      </c>
      <c r="Q282" s="2">
        <v>25391</v>
      </c>
      <c r="R282" s="2">
        <v>26000</v>
      </c>
      <c r="S282" s="2">
        <v>25414</v>
      </c>
      <c r="T282" s="2">
        <v>26173</v>
      </c>
      <c r="U282" s="2">
        <v>26573</v>
      </c>
      <c r="V282" s="2">
        <v>25771</v>
      </c>
      <c r="W282" s="2">
        <v>25219</v>
      </c>
      <c r="X282" s="2">
        <v>24669</v>
      </c>
      <c r="Y282" s="2">
        <v>24615</v>
      </c>
      <c r="Z282" s="2">
        <v>24777</v>
      </c>
      <c r="AA282" s="2">
        <v>24944</v>
      </c>
      <c r="AB282" s="2">
        <v>25508</v>
      </c>
      <c r="AC282" s="2">
        <v>25224</v>
      </c>
      <c r="AD282" s="2">
        <v>24574</v>
      </c>
      <c r="AE282" s="2">
        <v>23762</v>
      </c>
      <c r="AF282" s="2">
        <v>23175</v>
      </c>
      <c r="AG282" s="2">
        <v>23068</v>
      </c>
      <c r="AH282" s="2">
        <v>22860</v>
      </c>
      <c r="AI282" s="2">
        <v>22712</v>
      </c>
      <c r="AJ282" s="2">
        <v>22936</v>
      </c>
      <c r="AK282" s="2">
        <v>23806</v>
      </c>
      <c r="AL282" s="2">
        <v>23780</v>
      </c>
      <c r="AM282" s="2">
        <v>23483</v>
      </c>
      <c r="AN282" s="2">
        <v>22582</v>
      </c>
      <c r="AO282" s="2">
        <v>23480</v>
      </c>
      <c r="AP282" s="2">
        <v>23530</v>
      </c>
      <c r="AQ282" s="2">
        <v>24139</v>
      </c>
      <c r="AR282" s="2">
        <v>24175</v>
      </c>
      <c r="AS282" s="2">
        <v>24843</v>
      </c>
      <c r="AT282" s="2">
        <v>25073</v>
      </c>
      <c r="AU282" s="2">
        <v>25161</v>
      </c>
      <c r="AV282" s="2">
        <v>25459</v>
      </c>
      <c r="AW282" s="2">
        <v>24888</v>
      </c>
      <c r="AX282" s="2">
        <v>23718</v>
      </c>
      <c r="AY282" s="2">
        <v>23200</v>
      </c>
      <c r="AZ282" s="2">
        <v>23126</v>
      </c>
      <c r="BA282" s="2">
        <v>23665</v>
      </c>
      <c r="BB282" s="2">
        <v>23546</v>
      </c>
      <c r="BC282" s="2">
        <v>23502</v>
      </c>
      <c r="BD282" s="2">
        <v>23394</v>
      </c>
      <c r="BE282" s="2">
        <v>24063</v>
      </c>
      <c r="BF282" s="2">
        <v>24040</v>
      </c>
      <c r="BG282" s="2">
        <v>23198</v>
      </c>
      <c r="BH282" s="2">
        <v>23577</v>
      </c>
      <c r="BI282" s="2">
        <v>23590</v>
      </c>
      <c r="BJ282" s="2">
        <v>23882</v>
      </c>
      <c r="BK282" s="2">
        <v>24350</v>
      </c>
      <c r="BL282" s="2">
        <v>24065</v>
      </c>
      <c r="BM282" s="2">
        <v>24191</v>
      </c>
      <c r="BN282" s="2">
        <v>24402</v>
      </c>
      <c r="BO282" s="2">
        <v>24374</v>
      </c>
      <c r="BP282" s="2">
        <v>24116</v>
      </c>
      <c r="BQ282" s="2">
        <v>23992</v>
      </c>
      <c r="BR282" s="2">
        <v>23533</v>
      </c>
      <c r="BS282" s="2">
        <v>23172</v>
      </c>
      <c r="BT282" s="2">
        <v>23017</v>
      </c>
      <c r="BU282" s="2">
        <v>22637</v>
      </c>
      <c r="BV282" s="2">
        <v>22417</v>
      </c>
      <c r="BW282" s="2">
        <v>22561</v>
      </c>
      <c r="BX282" s="2">
        <v>22774</v>
      </c>
      <c r="BY282" s="2">
        <v>22942</v>
      </c>
      <c r="BZ282" s="2">
        <v>23089</v>
      </c>
      <c r="CA282" s="2">
        <v>23241</v>
      </c>
      <c r="CB282" s="2">
        <v>23402</v>
      </c>
      <c r="CC282" s="2">
        <v>23540</v>
      </c>
      <c r="CD282" s="2">
        <v>23723</v>
      </c>
    </row>
    <row r="283" spans="1:82" x14ac:dyDescent="0.25">
      <c r="A283" s="2" t="str">
        <f>"46 jaar"</f>
        <v>46 jaar</v>
      </c>
      <c r="B283" s="2">
        <v>18291</v>
      </c>
      <c r="C283" s="2">
        <v>18456</v>
      </c>
      <c r="D283" s="2">
        <v>23894</v>
      </c>
      <c r="E283" s="2">
        <v>24099</v>
      </c>
      <c r="F283" s="2">
        <v>24439</v>
      </c>
      <c r="G283" s="2">
        <v>23525</v>
      </c>
      <c r="H283" s="2">
        <v>23698</v>
      </c>
      <c r="I283" s="2">
        <v>23351</v>
      </c>
      <c r="J283" s="2">
        <v>23671</v>
      </c>
      <c r="K283" s="2">
        <v>23969</v>
      </c>
      <c r="L283" s="2">
        <v>24388</v>
      </c>
      <c r="M283" s="2">
        <v>24626</v>
      </c>
      <c r="N283" s="2">
        <v>24779</v>
      </c>
      <c r="O283" s="2">
        <v>24917</v>
      </c>
      <c r="P283" s="2">
        <v>25563</v>
      </c>
      <c r="Q283" s="2">
        <v>26046</v>
      </c>
      <c r="R283" s="2">
        <v>25442</v>
      </c>
      <c r="S283" s="2">
        <v>25975</v>
      </c>
      <c r="T283" s="2">
        <v>25421</v>
      </c>
      <c r="U283" s="2">
        <v>26223</v>
      </c>
      <c r="V283" s="2">
        <v>26661</v>
      </c>
      <c r="W283" s="2">
        <v>25792</v>
      </c>
      <c r="X283" s="2">
        <v>25247</v>
      </c>
      <c r="Y283" s="2">
        <v>24721</v>
      </c>
      <c r="Z283" s="2">
        <v>24622</v>
      </c>
      <c r="AA283" s="2">
        <v>24763</v>
      </c>
      <c r="AB283" s="2">
        <v>24978</v>
      </c>
      <c r="AC283" s="2">
        <v>25508</v>
      </c>
      <c r="AD283" s="2">
        <v>25244</v>
      </c>
      <c r="AE283" s="2">
        <v>24590</v>
      </c>
      <c r="AF283" s="2">
        <v>23785</v>
      </c>
      <c r="AG283" s="2">
        <v>23196</v>
      </c>
      <c r="AH283" s="2">
        <v>23091</v>
      </c>
      <c r="AI283" s="2">
        <v>22872</v>
      </c>
      <c r="AJ283" s="2">
        <v>22721</v>
      </c>
      <c r="AK283" s="2">
        <v>22941</v>
      </c>
      <c r="AL283" s="2">
        <v>23813</v>
      </c>
      <c r="AM283" s="2">
        <v>23786</v>
      </c>
      <c r="AN283" s="2">
        <v>23487</v>
      </c>
      <c r="AO283" s="2">
        <v>22590</v>
      </c>
      <c r="AP283" s="2">
        <v>23487</v>
      </c>
      <c r="AQ283" s="2">
        <v>23543</v>
      </c>
      <c r="AR283" s="2">
        <v>24146</v>
      </c>
      <c r="AS283" s="2">
        <v>24188</v>
      </c>
      <c r="AT283" s="2">
        <v>24855</v>
      </c>
      <c r="AU283" s="2">
        <v>25092</v>
      </c>
      <c r="AV283" s="2">
        <v>25180</v>
      </c>
      <c r="AW283" s="2">
        <v>25480</v>
      </c>
      <c r="AX283" s="2">
        <v>24910</v>
      </c>
      <c r="AY283" s="2">
        <v>23741</v>
      </c>
      <c r="AZ283" s="2">
        <v>23224</v>
      </c>
      <c r="BA283" s="2">
        <v>23148</v>
      </c>
      <c r="BB283" s="2">
        <v>23690</v>
      </c>
      <c r="BC283" s="2">
        <v>23572</v>
      </c>
      <c r="BD283" s="2">
        <v>23527</v>
      </c>
      <c r="BE283" s="2">
        <v>23422</v>
      </c>
      <c r="BF283" s="2">
        <v>24091</v>
      </c>
      <c r="BG283" s="2">
        <v>24069</v>
      </c>
      <c r="BH283" s="2">
        <v>23226</v>
      </c>
      <c r="BI283" s="2">
        <v>23607</v>
      </c>
      <c r="BJ283" s="2">
        <v>23624</v>
      </c>
      <c r="BK283" s="2">
        <v>23914</v>
      </c>
      <c r="BL283" s="2">
        <v>24378</v>
      </c>
      <c r="BM283" s="2">
        <v>24093</v>
      </c>
      <c r="BN283" s="2">
        <v>24220</v>
      </c>
      <c r="BO283" s="2">
        <v>24430</v>
      </c>
      <c r="BP283" s="2">
        <v>24402</v>
      </c>
      <c r="BQ283" s="2">
        <v>24146</v>
      </c>
      <c r="BR283" s="2">
        <v>24021</v>
      </c>
      <c r="BS283" s="2">
        <v>23565</v>
      </c>
      <c r="BT283" s="2">
        <v>23200</v>
      </c>
      <c r="BU283" s="2">
        <v>23046</v>
      </c>
      <c r="BV283" s="2">
        <v>22670</v>
      </c>
      <c r="BW283" s="2">
        <v>22451</v>
      </c>
      <c r="BX283" s="2">
        <v>22593</v>
      </c>
      <c r="BY283" s="2">
        <v>22809</v>
      </c>
      <c r="BZ283" s="2">
        <v>22980</v>
      </c>
      <c r="CA283" s="2">
        <v>23125</v>
      </c>
      <c r="CB283" s="2">
        <v>23279</v>
      </c>
      <c r="CC283" s="2">
        <v>23442</v>
      </c>
      <c r="CD283" s="2">
        <v>23579</v>
      </c>
    </row>
    <row r="284" spans="1:82" x14ac:dyDescent="0.25">
      <c r="A284" s="2" t="str">
        <f>"47 jaar"</f>
        <v>47 jaar</v>
      </c>
      <c r="B284" s="2">
        <v>17223</v>
      </c>
      <c r="C284" s="2">
        <v>18264</v>
      </c>
      <c r="D284" s="2">
        <v>18453</v>
      </c>
      <c r="E284" s="2">
        <v>23873</v>
      </c>
      <c r="F284" s="2">
        <v>24100</v>
      </c>
      <c r="G284" s="2">
        <v>24377</v>
      </c>
      <c r="H284" s="2">
        <v>23477</v>
      </c>
      <c r="I284" s="2">
        <v>23639</v>
      </c>
      <c r="J284" s="2">
        <v>23307</v>
      </c>
      <c r="K284" s="2">
        <v>23645</v>
      </c>
      <c r="L284" s="2">
        <v>23900</v>
      </c>
      <c r="M284" s="2">
        <v>24364</v>
      </c>
      <c r="N284" s="2">
        <v>24587</v>
      </c>
      <c r="O284" s="2">
        <v>24761</v>
      </c>
      <c r="P284" s="2">
        <v>24905</v>
      </c>
      <c r="Q284" s="2">
        <v>25572</v>
      </c>
      <c r="R284" s="2">
        <v>26078</v>
      </c>
      <c r="S284" s="2">
        <v>25489</v>
      </c>
      <c r="T284" s="2">
        <v>25984</v>
      </c>
      <c r="U284" s="2">
        <v>25472</v>
      </c>
      <c r="V284" s="2">
        <v>26263</v>
      </c>
      <c r="W284" s="2">
        <v>26684</v>
      </c>
      <c r="X284" s="2">
        <v>25811</v>
      </c>
      <c r="Y284" s="2">
        <v>25258</v>
      </c>
      <c r="Z284" s="2">
        <v>24718</v>
      </c>
      <c r="AA284" s="2">
        <v>24648</v>
      </c>
      <c r="AB284" s="2">
        <v>24798</v>
      </c>
      <c r="AC284" s="2">
        <v>24985</v>
      </c>
      <c r="AD284" s="2">
        <v>25531</v>
      </c>
      <c r="AE284" s="2">
        <v>25261</v>
      </c>
      <c r="AF284" s="2">
        <v>24608</v>
      </c>
      <c r="AG284" s="2">
        <v>23799</v>
      </c>
      <c r="AH284" s="2">
        <v>23212</v>
      </c>
      <c r="AI284" s="2">
        <v>23109</v>
      </c>
      <c r="AJ284" s="2">
        <v>22882</v>
      </c>
      <c r="AK284" s="2">
        <v>22729</v>
      </c>
      <c r="AL284" s="2">
        <v>22941</v>
      </c>
      <c r="AM284" s="2">
        <v>23816</v>
      </c>
      <c r="AN284" s="2">
        <v>23787</v>
      </c>
      <c r="AO284" s="2">
        <v>23490</v>
      </c>
      <c r="AP284" s="2">
        <v>22597</v>
      </c>
      <c r="AQ284" s="2">
        <v>23488</v>
      </c>
      <c r="AR284" s="2">
        <v>23544</v>
      </c>
      <c r="AS284" s="2">
        <v>24148</v>
      </c>
      <c r="AT284" s="2">
        <v>24188</v>
      </c>
      <c r="AU284" s="2">
        <v>24854</v>
      </c>
      <c r="AV284" s="2">
        <v>25093</v>
      </c>
      <c r="AW284" s="2">
        <v>25186</v>
      </c>
      <c r="AX284" s="2">
        <v>25487</v>
      </c>
      <c r="AY284" s="2">
        <v>24918</v>
      </c>
      <c r="AZ284" s="2">
        <v>23748</v>
      </c>
      <c r="BA284" s="2">
        <v>23237</v>
      </c>
      <c r="BB284" s="2">
        <v>23164</v>
      </c>
      <c r="BC284" s="2">
        <v>23707</v>
      </c>
      <c r="BD284" s="2">
        <v>23588</v>
      </c>
      <c r="BE284" s="2">
        <v>23546</v>
      </c>
      <c r="BF284" s="2">
        <v>23443</v>
      </c>
      <c r="BG284" s="2">
        <v>24112</v>
      </c>
      <c r="BH284" s="2">
        <v>24092</v>
      </c>
      <c r="BI284" s="2">
        <v>23249</v>
      </c>
      <c r="BJ284" s="2">
        <v>23628</v>
      </c>
      <c r="BK284" s="2">
        <v>23643</v>
      </c>
      <c r="BL284" s="2">
        <v>23936</v>
      </c>
      <c r="BM284" s="2">
        <v>24400</v>
      </c>
      <c r="BN284" s="2">
        <v>24117</v>
      </c>
      <c r="BO284" s="2">
        <v>24242</v>
      </c>
      <c r="BP284" s="2">
        <v>24459</v>
      </c>
      <c r="BQ284" s="2">
        <v>24428</v>
      </c>
      <c r="BR284" s="2">
        <v>24174</v>
      </c>
      <c r="BS284" s="2">
        <v>24050</v>
      </c>
      <c r="BT284" s="2">
        <v>23597</v>
      </c>
      <c r="BU284" s="2">
        <v>23231</v>
      </c>
      <c r="BV284" s="2">
        <v>23078</v>
      </c>
      <c r="BW284" s="2">
        <v>22700</v>
      </c>
      <c r="BX284" s="2">
        <v>22479</v>
      </c>
      <c r="BY284" s="2">
        <v>22623</v>
      </c>
      <c r="BZ284" s="2">
        <v>22839</v>
      </c>
      <c r="CA284" s="2">
        <v>23008</v>
      </c>
      <c r="CB284" s="2">
        <v>23154</v>
      </c>
      <c r="CC284" s="2">
        <v>23306</v>
      </c>
      <c r="CD284" s="2">
        <v>23471</v>
      </c>
    </row>
    <row r="285" spans="1:82" x14ac:dyDescent="0.25">
      <c r="A285" s="2" t="str">
        <f>"48 jaar"</f>
        <v>48 jaar</v>
      </c>
      <c r="B285" s="2">
        <v>15231</v>
      </c>
      <c r="C285" s="2">
        <v>17216</v>
      </c>
      <c r="D285" s="2">
        <v>18215</v>
      </c>
      <c r="E285" s="2">
        <v>18430</v>
      </c>
      <c r="F285" s="2">
        <v>23822</v>
      </c>
      <c r="G285" s="2">
        <v>24050</v>
      </c>
      <c r="H285" s="2">
        <v>24352</v>
      </c>
      <c r="I285" s="2">
        <v>23433</v>
      </c>
      <c r="J285" s="2">
        <v>23574</v>
      </c>
      <c r="K285" s="2">
        <v>23279</v>
      </c>
      <c r="L285" s="2">
        <v>23593</v>
      </c>
      <c r="M285" s="2">
        <v>23893</v>
      </c>
      <c r="N285" s="2">
        <v>24351</v>
      </c>
      <c r="O285" s="2">
        <v>24569</v>
      </c>
      <c r="P285" s="2">
        <v>24756</v>
      </c>
      <c r="Q285" s="2">
        <v>24900</v>
      </c>
      <c r="R285" s="2">
        <v>25560</v>
      </c>
      <c r="S285" s="2">
        <v>26083</v>
      </c>
      <c r="T285" s="2">
        <v>25493</v>
      </c>
      <c r="U285" s="2">
        <v>25943</v>
      </c>
      <c r="V285" s="2">
        <v>25486</v>
      </c>
      <c r="W285" s="2">
        <v>26274</v>
      </c>
      <c r="X285" s="2">
        <v>26661</v>
      </c>
      <c r="Y285" s="2">
        <v>25778</v>
      </c>
      <c r="Z285" s="2">
        <v>25220</v>
      </c>
      <c r="AA285" s="2">
        <v>24711</v>
      </c>
      <c r="AB285" s="2">
        <v>24661</v>
      </c>
      <c r="AC285" s="2">
        <v>24779</v>
      </c>
      <c r="AD285" s="2">
        <v>24982</v>
      </c>
      <c r="AE285" s="2">
        <v>25527</v>
      </c>
      <c r="AF285" s="2">
        <v>25255</v>
      </c>
      <c r="AG285" s="2">
        <v>24600</v>
      </c>
      <c r="AH285" s="2">
        <v>23789</v>
      </c>
      <c r="AI285" s="2">
        <v>23194</v>
      </c>
      <c r="AJ285" s="2">
        <v>23095</v>
      </c>
      <c r="AK285" s="2">
        <v>22863</v>
      </c>
      <c r="AL285" s="2">
        <v>22706</v>
      </c>
      <c r="AM285" s="2">
        <v>22918</v>
      </c>
      <c r="AN285" s="2">
        <v>23798</v>
      </c>
      <c r="AO285" s="2">
        <v>23770</v>
      </c>
      <c r="AP285" s="2">
        <v>23464</v>
      </c>
      <c r="AQ285" s="2">
        <v>22583</v>
      </c>
      <c r="AR285" s="2">
        <v>23474</v>
      </c>
      <c r="AS285" s="2">
        <v>23526</v>
      </c>
      <c r="AT285" s="2">
        <v>24130</v>
      </c>
      <c r="AU285" s="2">
        <v>24171</v>
      </c>
      <c r="AV285" s="2">
        <v>24834</v>
      </c>
      <c r="AW285" s="2">
        <v>25078</v>
      </c>
      <c r="AX285" s="2">
        <v>25174</v>
      </c>
      <c r="AY285" s="2">
        <v>25477</v>
      </c>
      <c r="AZ285" s="2">
        <v>24906</v>
      </c>
      <c r="BA285" s="2">
        <v>23741</v>
      </c>
      <c r="BB285" s="2">
        <v>23225</v>
      </c>
      <c r="BC285" s="2">
        <v>23156</v>
      </c>
      <c r="BD285" s="2">
        <v>23701</v>
      </c>
      <c r="BE285" s="2">
        <v>23581</v>
      </c>
      <c r="BF285" s="2">
        <v>23537</v>
      </c>
      <c r="BG285" s="2">
        <v>23437</v>
      </c>
      <c r="BH285" s="2">
        <v>24108</v>
      </c>
      <c r="BI285" s="2">
        <v>24088</v>
      </c>
      <c r="BJ285" s="2">
        <v>23239</v>
      </c>
      <c r="BK285" s="2">
        <v>23626</v>
      </c>
      <c r="BL285" s="2">
        <v>23646</v>
      </c>
      <c r="BM285" s="2">
        <v>23942</v>
      </c>
      <c r="BN285" s="2">
        <v>24400</v>
      </c>
      <c r="BO285" s="2">
        <v>24117</v>
      </c>
      <c r="BP285" s="2">
        <v>24240</v>
      </c>
      <c r="BQ285" s="2">
        <v>24462</v>
      </c>
      <c r="BR285" s="2">
        <v>24432</v>
      </c>
      <c r="BS285" s="2">
        <v>24174</v>
      </c>
      <c r="BT285" s="2">
        <v>24055</v>
      </c>
      <c r="BU285" s="2">
        <v>23601</v>
      </c>
      <c r="BV285" s="2">
        <v>23234</v>
      </c>
      <c r="BW285" s="2">
        <v>23084</v>
      </c>
      <c r="BX285" s="2">
        <v>22706</v>
      </c>
      <c r="BY285" s="2">
        <v>22483</v>
      </c>
      <c r="BZ285" s="2">
        <v>22627</v>
      </c>
      <c r="CA285" s="2">
        <v>22843</v>
      </c>
      <c r="CB285" s="2">
        <v>23013</v>
      </c>
      <c r="CC285" s="2">
        <v>23161</v>
      </c>
      <c r="CD285" s="2">
        <v>23313</v>
      </c>
    </row>
    <row r="286" spans="1:82" x14ac:dyDescent="0.25">
      <c r="A286" s="2" t="str">
        <f>"49 jaar"</f>
        <v>49 jaar</v>
      </c>
      <c r="B286" s="2">
        <v>14483</v>
      </c>
      <c r="C286" s="2">
        <v>15206</v>
      </c>
      <c r="D286" s="2">
        <v>17207</v>
      </c>
      <c r="E286" s="2">
        <v>18178</v>
      </c>
      <c r="F286" s="2">
        <v>18401</v>
      </c>
      <c r="G286" s="2">
        <v>23794</v>
      </c>
      <c r="H286" s="2">
        <v>23976</v>
      </c>
      <c r="I286" s="2">
        <v>24296</v>
      </c>
      <c r="J286" s="2">
        <v>23385</v>
      </c>
      <c r="K286" s="2">
        <v>23546</v>
      </c>
      <c r="L286" s="2">
        <v>23257</v>
      </c>
      <c r="M286" s="2">
        <v>23592</v>
      </c>
      <c r="N286" s="2">
        <v>23837</v>
      </c>
      <c r="O286" s="2">
        <v>24336</v>
      </c>
      <c r="P286" s="2">
        <v>24541</v>
      </c>
      <c r="Q286" s="2">
        <v>24744</v>
      </c>
      <c r="R286" s="2">
        <v>24907</v>
      </c>
      <c r="S286" s="2">
        <v>25554</v>
      </c>
      <c r="T286" s="2">
        <v>26056</v>
      </c>
      <c r="U286" s="2">
        <v>25518</v>
      </c>
      <c r="V286" s="2">
        <v>25971</v>
      </c>
      <c r="W286" s="2">
        <v>25462</v>
      </c>
      <c r="X286" s="2">
        <v>26265</v>
      </c>
      <c r="Y286" s="2">
        <v>26672</v>
      </c>
      <c r="Z286" s="2">
        <v>25775</v>
      </c>
      <c r="AA286" s="2">
        <v>25214</v>
      </c>
      <c r="AB286" s="2">
        <v>24710</v>
      </c>
      <c r="AC286" s="2">
        <v>24631</v>
      </c>
      <c r="AD286" s="2">
        <v>24759</v>
      </c>
      <c r="AE286" s="2">
        <v>24954</v>
      </c>
      <c r="AF286" s="2">
        <v>25505</v>
      </c>
      <c r="AG286" s="2">
        <v>25229</v>
      </c>
      <c r="AH286" s="2">
        <v>24565</v>
      </c>
      <c r="AI286" s="2">
        <v>23754</v>
      </c>
      <c r="AJ286" s="2">
        <v>23159</v>
      </c>
      <c r="AK286" s="2">
        <v>23061</v>
      </c>
      <c r="AL286" s="2">
        <v>22823</v>
      </c>
      <c r="AM286" s="2">
        <v>22668</v>
      </c>
      <c r="AN286" s="2">
        <v>22875</v>
      </c>
      <c r="AO286" s="2">
        <v>23759</v>
      </c>
      <c r="AP286" s="2">
        <v>23727</v>
      </c>
      <c r="AQ286" s="2">
        <v>23420</v>
      </c>
      <c r="AR286" s="2">
        <v>22552</v>
      </c>
      <c r="AS286" s="2">
        <v>23432</v>
      </c>
      <c r="AT286" s="2">
        <v>23488</v>
      </c>
      <c r="AU286" s="2">
        <v>24094</v>
      </c>
      <c r="AV286" s="2">
        <v>24135</v>
      </c>
      <c r="AW286" s="2">
        <v>24796</v>
      </c>
      <c r="AX286" s="2">
        <v>25043</v>
      </c>
      <c r="AY286" s="2">
        <v>25139</v>
      </c>
      <c r="AZ286" s="2">
        <v>25441</v>
      </c>
      <c r="BA286" s="2">
        <v>24873</v>
      </c>
      <c r="BB286" s="2">
        <v>23713</v>
      </c>
      <c r="BC286" s="2">
        <v>23194</v>
      </c>
      <c r="BD286" s="2">
        <v>23128</v>
      </c>
      <c r="BE286" s="2">
        <v>23672</v>
      </c>
      <c r="BF286" s="2">
        <v>23556</v>
      </c>
      <c r="BG286" s="2">
        <v>23513</v>
      </c>
      <c r="BH286" s="2">
        <v>23416</v>
      </c>
      <c r="BI286" s="2">
        <v>24081</v>
      </c>
      <c r="BJ286" s="2">
        <v>24067</v>
      </c>
      <c r="BK286" s="2">
        <v>23215</v>
      </c>
      <c r="BL286" s="2">
        <v>23603</v>
      </c>
      <c r="BM286" s="2">
        <v>23626</v>
      </c>
      <c r="BN286" s="2">
        <v>23923</v>
      </c>
      <c r="BO286" s="2">
        <v>24377</v>
      </c>
      <c r="BP286" s="2">
        <v>24094</v>
      </c>
      <c r="BQ286" s="2">
        <v>24220</v>
      </c>
      <c r="BR286" s="2">
        <v>24444</v>
      </c>
      <c r="BS286" s="2">
        <v>24413</v>
      </c>
      <c r="BT286" s="2">
        <v>24154</v>
      </c>
      <c r="BU286" s="2">
        <v>24039</v>
      </c>
      <c r="BV286" s="2">
        <v>23583</v>
      </c>
      <c r="BW286" s="2">
        <v>23218</v>
      </c>
      <c r="BX286" s="2">
        <v>23069</v>
      </c>
      <c r="BY286" s="2">
        <v>22691</v>
      </c>
      <c r="BZ286" s="2">
        <v>22469</v>
      </c>
      <c r="CA286" s="2">
        <v>22613</v>
      </c>
      <c r="CB286" s="2">
        <v>22830</v>
      </c>
      <c r="CC286" s="2">
        <v>23000</v>
      </c>
      <c r="CD286" s="2">
        <v>23148</v>
      </c>
    </row>
    <row r="287" spans="1:82" x14ac:dyDescent="0.25">
      <c r="A287" s="2" t="str">
        <f>"50 jaar"</f>
        <v>50 jaar</v>
      </c>
      <c r="B287" s="2">
        <v>16288</v>
      </c>
      <c r="C287" s="2">
        <v>14463</v>
      </c>
      <c r="D287" s="2">
        <v>15205</v>
      </c>
      <c r="E287" s="2">
        <v>17161</v>
      </c>
      <c r="F287" s="2">
        <v>18144</v>
      </c>
      <c r="G287" s="2">
        <v>18351</v>
      </c>
      <c r="H287" s="2">
        <v>23737</v>
      </c>
      <c r="I287" s="2">
        <v>23931</v>
      </c>
      <c r="J287" s="2">
        <v>24216</v>
      </c>
      <c r="K287" s="2">
        <v>23362</v>
      </c>
      <c r="L287" s="2">
        <v>23480</v>
      </c>
      <c r="M287" s="2">
        <v>23241</v>
      </c>
      <c r="N287" s="2">
        <v>23552</v>
      </c>
      <c r="O287" s="2">
        <v>23797</v>
      </c>
      <c r="P287" s="2">
        <v>24324</v>
      </c>
      <c r="Q287" s="2">
        <v>24526</v>
      </c>
      <c r="R287" s="2">
        <v>24750</v>
      </c>
      <c r="S287" s="2">
        <v>24934</v>
      </c>
      <c r="T287" s="2">
        <v>25494</v>
      </c>
      <c r="U287" s="2">
        <v>26046</v>
      </c>
      <c r="V287" s="2">
        <v>25533</v>
      </c>
      <c r="W287" s="2">
        <v>25944</v>
      </c>
      <c r="X287" s="2">
        <v>25439</v>
      </c>
      <c r="Y287" s="2">
        <v>26216</v>
      </c>
      <c r="Z287" s="2">
        <v>26626</v>
      </c>
      <c r="AA287" s="2">
        <v>25768</v>
      </c>
      <c r="AB287" s="2">
        <v>25167</v>
      </c>
      <c r="AC287" s="2">
        <v>24679</v>
      </c>
      <c r="AD287" s="2">
        <v>24628</v>
      </c>
      <c r="AE287" s="2">
        <v>24753</v>
      </c>
      <c r="AF287" s="2">
        <v>24942</v>
      </c>
      <c r="AG287" s="2">
        <v>25496</v>
      </c>
      <c r="AH287" s="2">
        <v>25212</v>
      </c>
      <c r="AI287" s="2">
        <v>24548</v>
      </c>
      <c r="AJ287" s="2">
        <v>23734</v>
      </c>
      <c r="AK287" s="2">
        <v>23142</v>
      </c>
      <c r="AL287" s="2">
        <v>23048</v>
      </c>
      <c r="AM287" s="2">
        <v>22809</v>
      </c>
      <c r="AN287" s="2">
        <v>22648</v>
      </c>
      <c r="AO287" s="2">
        <v>22852</v>
      </c>
      <c r="AP287" s="2">
        <v>23732</v>
      </c>
      <c r="AQ287" s="2">
        <v>23699</v>
      </c>
      <c r="AR287" s="2">
        <v>23395</v>
      </c>
      <c r="AS287" s="2">
        <v>22532</v>
      </c>
      <c r="AT287" s="2">
        <v>23408</v>
      </c>
      <c r="AU287" s="2">
        <v>23466</v>
      </c>
      <c r="AV287" s="2">
        <v>24067</v>
      </c>
      <c r="AW287" s="2">
        <v>24111</v>
      </c>
      <c r="AX287" s="2">
        <v>24772</v>
      </c>
      <c r="AY287" s="2">
        <v>25020</v>
      </c>
      <c r="AZ287" s="2">
        <v>25117</v>
      </c>
      <c r="BA287" s="2">
        <v>25421</v>
      </c>
      <c r="BB287" s="2">
        <v>24856</v>
      </c>
      <c r="BC287" s="2">
        <v>23698</v>
      </c>
      <c r="BD287" s="2">
        <v>23177</v>
      </c>
      <c r="BE287" s="2">
        <v>23115</v>
      </c>
      <c r="BF287" s="2">
        <v>23658</v>
      </c>
      <c r="BG287" s="2">
        <v>23545</v>
      </c>
      <c r="BH287" s="2">
        <v>23501</v>
      </c>
      <c r="BI287" s="2">
        <v>23404</v>
      </c>
      <c r="BJ287" s="2">
        <v>24068</v>
      </c>
      <c r="BK287" s="2">
        <v>24058</v>
      </c>
      <c r="BL287" s="2">
        <v>23206</v>
      </c>
      <c r="BM287" s="2">
        <v>23592</v>
      </c>
      <c r="BN287" s="2">
        <v>23616</v>
      </c>
      <c r="BO287" s="2">
        <v>23913</v>
      </c>
      <c r="BP287" s="2">
        <v>24366</v>
      </c>
      <c r="BQ287" s="2">
        <v>24088</v>
      </c>
      <c r="BR287" s="2">
        <v>24207</v>
      </c>
      <c r="BS287" s="2">
        <v>24440</v>
      </c>
      <c r="BT287" s="2">
        <v>24405</v>
      </c>
      <c r="BU287" s="2">
        <v>24146</v>
      </c>
      <c r="BV287" s="2">
        <v>24035</v>
      </c>
      <c r="BW287" s="2">
        <v>23577</v>
      </c>
      <c r="BX287" s="2">
        <v>23212</v>
      </c>
      <c r="BY287" s="2">
        <v>23068</v>
      </c>
      <c r="BZ287" s="2">
        <v>22690</v>
      </c>
      <c r="CA287" s="2">
        <v>22469</v>
      </c>
      <c r="CB287" s="2">
        <v>22613</v>
      </c>
      <c r="CC287" s="2">
        <v>22831</v>
      </c>
      <c r="CD287" s="2">
        <v>23001</v>
      </c>
    </row>
    <row r="288" spans="1:82" x14ac:dyDescent="0.25">
      <c r="A288" s="2" t="str">
        <f>"51 jaar"</f>
        <v>51 jaar</v>
      </c>
      <c r="B288" s="2">
        <v>17860</v>
      </c>
      <c r="C288" s="2">
        <v>16260</v>
      </c>
      <c r="D288" s="2">
        <v>14459</v>
      </c>
      <c r="E288" s="2">
        <v>15181</v>
      </c>
      <c r="F288" s="2">
        <v>17104</v>
      </c>
      <c r="G288" s="2">
        <v>18121</v>
      </c>
      <c r="H288" s="2">
        <v>18287</v>
      </c>
      <c r="I288" s="2">
        <v>23638</v>
      </c>
      <c r="J288" s="2">
        <v>23866</v>
      </c>
      <c r="K288" s="2">
        <v>24147</v>
      </c>
      <c r="L288" s="2">
        <v>23252</v>
      </c>
      <c r="M288" s="2">
        <v>23405</v>
      </c>
      <c r="N288" s="2">
        <v>23179</v>
      </c>
      <c r="O288" s="2">
        <v>23487</v>
      </c>
      <c r="P288" s="2">
        <v>23783</v>
      </c>
      <c r="Q288" s="2">
        <v>24274</v>
      </c>
      <c r="R288" s="2">
        <v>24502</v>
      </c>
      <c r="S288" s="2">
        <v>24695</v>
      </c>
      <c r="T288" s="2">
        <v>24920</v>
      </c>
      <c r="U288" s="2">
        <v>25477</v>
      </c>
      <c r="V288" s="2">
        <v>26031</v>
      </c>
      <c r="W288" s="2">
        <v>25496</v>
      </c>
      <c r="X288" s="2">
        <v>25891</v>
      </c>
      <c r="Y288" s="2">
        <v>25381</v>
      </c>
      <c r="Z288" s="2">
        <v>26156</v>
      </c>
      <c r="AA288" s="2">
        <v>26570</v>
      </c>
      <c r="AB288" s="2">
        <v>25714</v>
      </c>
      <c r="AC288" s="2">
        <v>25134</v>
      </c>
      <c r="AD288" s="2">
        <v>24637</v>
      </c>
      <c r="AE288" s="2">
        <v>24584</v>
      </c>
      <c r="AF288" s="2">
        <v>24722</v>
      </c>
      <c r="AG288" s="2">
        <v>24901</v>
      </c>
      <c r="AH288" s="2">
        <v>25448</v>
      </c>
      <c r="AI288" s="2">
        <v>25161</v>
      </c>
      <c r="AJ288" s="2">
        <v>24493</v>
      </c>
      <c r="AK288" s="2">
        <v>23672</v>
      </c>
      <c r="AL288" s="2">
        <v>23090</v>
      </c>
      <c r="AM288" s="2">
        <v>22989</v>
      </c>
      <c r="AN288" s="2">
        <v>22751</v>
      </c>
      <c r="AO288" s="2">
        <v>22588</v>
      </c>
      <c r="AP288" s="2">
        <v>22789</v>
      </c>
      <c r="AQ288" s="2">
        <v>23671</v>
      </c>
      <c r="AR288" s="2">
        <v>23634</v>
      </c>
      <c r="AS288" s="2">
        <v>23334</v>
      </c>
      <c r="AT288" s="2">
        <v>22480</v>
      </c>
      <c r="AU288" s="2">
        <v>23351</v>
      </c>
      <c r="AV288" s="2">
        <v>23408</v>
      </c>
      <c r="AW288" s="2">
        <v>24009</v>
      </c>
      <c r="AX288" s="2">
        <v>24054</v>
      </c>
      <c r="AY288" s="2">
        <v>24713</v>
      </c>
      <c r="AZ288" s="2">
        <v>24961</v>
      </c>
      <c r="BA288" s="2">
        <v>25060</v>
      </c>
      <c r="BB288" s="2">
        <v>25360</v>
      </c>
      <c r="BC288" s="2">
        <v>24801</v>
      </c>
      <c r="BD288" s="2">
        <v>23648</v>
      </c>
      <c r="BE288" s="2">
        <v>23128</v>
      </c>
      <c r="BF288" s="2">
        <v>23064</v>
      </c>
      <c r="BG288" s="2">
        <v>23614</v>
      </c>
      <c r="BH288" s="2">
        <v>23500</v>
      </c>
      <c r="BI288" s="2">
        <v>23456</v>
      </c>
      <c r="BJ288" s="2">
        <v>23359</v>
      </c>
      <c r="BK288" s="2">
        <v>24017</v>
      </c>
      <c r="BL288" s="2">
        <v>24012</v>
      </c>
      <c r="BM288" s="2">
        <v>23162</v>
      </c>
      <c r="BN288" s="2">
        <v>23547</v>
      </c>
      <c r="BO288" s="2">
        <v>23573</v>
      </c>
      <c r="BP288" s="2">
        <v>23871</v>
      </c>
      <c r="BQ288" s="2">
        <v>24323</v>
      </c>
      <c r="BR288" s="2">
        <v>24047</v>
      </c>
      <c r="BS288" s="2">
        <v>24166</v>
      </c>
      <c r="BT288" s="2">
        <v>24399</v>
      </c>
      <c r="BU288" s="2">
        <v>24363</v>
      </c>
      <c r="BV288" s="2">
        <v>24106</v>
      </c>
      <c r="BW288" s="2">
        <v>23997</v>
      </c>
      <c r="BX288" s="2">
        <v>23540</v>
      </c>
      <c r="BY288" s="2">
        <v>23179</v>
      </c>
      <c r="BZ288" s="2">
        <v>23035</v>
      </c>
      <c r="CA288" s="2">
        <v>22660</v>
      </c>
      <c r="CB288" s="2">
        <v>22437</v>
      </c>
      <c r="CC288" s="2">
        <v>22580</v>
      </c>
      <c r="CD288" s="2">
        <v>22795</v>
      </c>
    </row>
    <row r="289" spans="1:82" x14ac:dyDescent="0.25">
      <c r="A289" s="2" t="str">
        <f>"52 jaar"</f>
        <v>52 jaar</v>
      </c>
      <c r="B289" s="2">
        <v>18314</v>
      </c>
      <c r="C289" s="2">
        <v>17815</v>
      </c>
      <c r="D289" s="2">
        <v>16255</v>
      </c>
      <c r="E289" s="2">
        <v>14415</v>
      </c>
      <c r="F289" s="2">
        <v>15152</v>
      </c>
      <c r="G289" s="2">
        <v>17057</v>
      </c>
      <c r="H289" s="2">
        <v>18057</v>
      </c>
      <c r="I289" s="2">
        <v>18249</v>
      </c>
      <c r="J289" s="2">
        <v>23573</v>
      </c>
      <c r="K289" s="2">
        <v>23818</v>
      </c>
      <c r="L289" s="2">
        <v>24080</v>
      </c>
      <c r="M289" s="2">
        <v>23151</v>
      </c>
      <c r="N289" s="2">
        <v>23326</v>
      </c>
      <c r="O289" s="2">
        <v>23070</v>
      </c>
      <c r="P289" s="2">
        <v>23442</v>
      </c>
      <c r="Q289" s="2">
        <v>23774</v>
      </c>
      <c r="R289" s="2">
        <v>24238</v>
      </c>
      <c r="S289" s="2">
        <v>24498</v>
      </c>
      <c r="T289" s="2">
        <v>24649</v>
      </c>
      <c r="U289" s="2">
        <v>24919</v>
      </c>
      <c r="V289" s="2">
        <v>25493</v>
      </c>
      <c r="W289" s="2">
        <v>25983</v>
      </c>
      <c r="X289" s="2">
        <v>25439</v>
      </c>
      <c r="Y289" s="2">
        <v>25827</v>
      </c>
      <c r="Z289" s="2">
        <v>25326</v>
      </c>
      <c r="AA289" s="2">
        <v>26083</v>
      </c>
      <c r="AB289" s="2">
        <v>26530</v>
      </c>
      <c r="AC289" s="2">
        <v>25678</v>
      </c>
      <c r="AD289" s="2">
        <v>25082</v>
      </c>
      <c r="AE289" s="2">
        <v>24595</v>
      </c>
      <c r="AF289" s="2">
        <v>24536</v>
      </c>
      <c r="AG289" s="2">
        <v>24680</v>
      </c>
      <c r="AH289" s="2">
        <v>24853</v>
      </c>
      <c r="AI289" s="2">
        <v>25395</v>
      </c>
      <c r="AJ289" s="2">
        <v>25105</v>
      </c>
      <c r="AK289" s="2">
        <v>24432</v>
      </c>
      <c r="AL289" s="2">
        <v>23618</v>
      </c>
      <c r="AM289" s="2">
        <v>23038</v>
      </c>
      <c r="AN289" s="2">
        <v>22937</v>
      </c>
      <c r="AO289" s="2">
        <v>22697</v>
      </c>
      <c r="AP289" s="2">
        <v>22536</v>
      </c>
      <c r="AQ289" s="2">
        <v>22738</v>
      </c>
      <c r="AR289" s="2">
        <v>23619</v>
      </c>
      <c r="AS289" s="2">
        <v>23581</v>
      </c>
      <c r="AT289" s="2">
        <v>23278</v>
      </c>
      <c r="AU289" s="2">
        <v>22430</v>
      </c>
      <c r="AV289" s="2">
        <v>23296</v>
      </c>
      <c r="AW289" s="2">
        <v>23355</v>
      </c>
      <c r="AX289" s="2">
        <v>23956</v>
      </c>
      <c r="AY289" s="2">
        <v>23997</v>
      </c>
      <c r="AZ289" s="2">
        <v>24652</v>
      </c>
      <c r="BA289" s="2">
        <v>24900</v>
      </c>
      <c r="BB289" s="2">
        <v>24999</v>
      </c>
      <c r="BC289" s="2">
        <v>25308</v>
      </c>
      <c r="BD289" s="2">
        <v>24747</v>
      </c>
      <c r="BE289" s="2">
        <v>23591</v>
      </c>
      <c r="BF289" s="2">
        <v>23077</v>
      </c>
      <c r="BG289" s="2">
        <v>23015</v>
      </c>
      <c r="BH289" s="2">
        <v>23564</v>
      </c>
      <c r="BI289" s="2">
        <v>23454</v>
      </c>
      <c r="BJ289" s="2">
        <v>23409</v>
      </c>
      <c r="BK289" s="2">
        <v>23310</v>
      </c>
      <c r="BL289" s="2">
        <v>23965</v>
      </c>
      <c r="BM289" s="2">
        <v>23960</v>
      </c>
      <c r="BN289" s="2">
        <v>23117</v>
      </c>
      <c r="BO289" s="2">
        <v>23499</v>
      </c>
      <c r="BP289" s="2">
        <v>23529</v>
      </c>
      <c r="BQ289" s="2">
        <v>23832</v>
      </c>
      <c r="BR289" s="2">
        <v>24282</v>
      </c>
      <c r="BS289" s="2">
        <v>24006</v>
      </c>
      <c r="BT289" s="2">
        <v>24128</v>
      </c>
      <c r="BU289" s="2">
        <v>24360</v>
      </c>
      <c r="BV289" s="2">
        <v>24325</v>
      </c>
      <c r="BW289" s="2">
        <v>24070</v>
      </c>
      <c r="BX289" s="2">
        <v>23961</v>
      </c>
      <c r="BY289" s="2">
        <v>23506</v>
      </c>
      <c r="BZ289" s="2">
        <v>23144</v>
      </c>
      <c r="CA289" s="2">
        <v>22998</v>
      </c>
      <c r="CB289" s="2">
        <v>22625</v>
      </c>
      <c r="CC289" s="2">
        <v>22401</v>
      </c>
      <c r="CD289" s="2">
        <v>22541</v>
      </c>
    </row>
    <row r="290" spans="1:82" x14ac:dyDescent="0.25">
      <c r="A290" s="2" t="str">
        <f>"53 jaar"</f>
        <v>53 jaar</v>
      </c>
      <c r="B290" s="2">
        <v>17133</v>
      </c>
      <c r="C290" s="2">
        <v>18251</v>
      </c>
      <c r="D290" s="2">
        <v>17784</v>
      </c>
      <c r="E290" s="2">
        <v>16201</v>
      </c>
      <c r="F290" s="2">
        <v>14346</v>
      </c>
      <c r="G290" s="2">
        <v>15091</v>
      </c>
      <c r="H290" s="2">
        <v>16999</v>
      </c>
      <c r="I290" s="2">
        <v>17975</v>
      </c>
      <c r="J290" s="2">
        <v>18178</v>
      </c>
      <c r="K290" s="2">
        <v>23499</v>
      </c>
      <c r="L290" s="2">
        <v>23750</v>
      </c>
      <c r="M290" s="2">
        <v>23999</v>
      </c>
      <c r="N290" s="2">
        <v>23091</v>
      </c>
      <c r="O290" s="2">
        <v>23270</v>
      </c>
      <c r="P290" s="2">
        <v>23044</v>
      </c>
      <c r="Q290" s="2">
        <v>23414</v>
      </c>
      <c r="R290" s="2">
        <v>23740</v>
      </c>
      <c r="S290" s="2">
        <v>24177</v>
      </c>
      <c r="T290" s="2">
        <v>24501</v>
      </c>
      <c r="U290" s="2">
        <v>24622</v>
      </c>
      <c r="V290" s="2">
        <v>24890</v>
      </c>
      <c r="W290" s="2">
        <v>25432</v>
      </c>
      <c r="X290" s="2">
        <v>25921</v>
      </c>
      <c r="Y290" s="2">
        <v>25385</v>
      </c>
      <c r="Z290" s="2">
        <v>25782</v>
      </c>
      <c r="AA290" s="2">
        <v>25281</v>
      </c>
      <c r="AB290" s="2">
        <v>26054</v>
      </c>
      <c r="AC290" s="2">
        <v>26429</v>
      </c>
      <c r="AD290" s="2">
        <v>25616</v>
      </c>
      <c r="AE290" s="2">
        <v>25016</v>
      </c>
      <c r="AF290" s="2">
        <v>24539</v>
      </c>
      <c r="AG290" s="2">
        <v>24479</v>
      </c>
      <c r="AH290" s="2">
        <v>24624</v>
      </c>
      <c r="AI290" s="2">
        <v>24791</v>
      </c>
      <c r="AJ290" s="2">
        <v>25336</v>
      </c>
      <c r="AK290" s="2">
        <v>25037</v>
      </c>
      <c r="AL290" s="2">
        <v>24366</v>
      </c>
      <c r="AM290" s="2">
        <v>23553</v>
      </c>
      <c r="AN290" s="2">
        <v>22972</v>
      </c>
      <c r="AO290" s="2">
        <v>22875</v>
      </c>
      <c r="AP290" s="2">
        <v>22635</v>
      </c>
      <c r="AQ290" s="2">
        <v>22474</v>
      </c>
      <c r="AR290" s="2">
        <v>22672</v>
      </c>
      <c r="AS290" s="2">
        <v>23553</v>
      </c>
      <c r="AT290" s="2">
        <v>23518</v>
      </c>
      <c r="AU290" s="2">
        <v>23212</v>
      </c>
      <c r="AV290" s="2">
        <v>22372</v>
      </c>
      <c r="AW290" s="2">
        <v>23232</v>
      </c>
      <c r="AX290" s="2">
        <v>23288</v>
      </c>
      <c r="AY290" s="2">
        <v>23894</v>
      </c>
      <c r="AZ290" s="2">
        <v>23936</v>
      </c>
      <c r="BA290" s="2">
        <v>24586</v>
      </c>
      <c r="BB290" s="2">
        <v>24834</v>
      </c>
      <c r="BC290" s="2">
        <v>24932</v>
      </c>
      <c r="BD290" s="2">
        <v>25242</v>
      </c>
      <c r="BE290" s="2">
        <v>24684</v>
      </c>
      <c r="BF290" s="2">
        <v>23532</v>
      </c>
      <c r="BG290" s="2">
        <v>23022</v>
      </c>
      <c r="BH290" s="2">
        <v>22955</v>
      </c>
      <c r="BI290" s="2">
        <v>23508</v>
      </c>
      <c r="BJ290" s="2">
        <v>23397</v>
      </c>
      <c r="BK290" s="2">
        <v>23351</v>
      </c>
      <c r="BL290" s="2">
        <v>23251</v>
      </c>
      <c r="BM290" s="2">
        <v>23907</v>
      </c>
      <c r="BN290" s="2">
        <v>23907</v>
      </c>
      <c r="BO290" s="2">
        <v>23066</v>
      </c>
      <c r="BP290" s="2">
        <v>23446</v>
      </c>
      <c r="BQ290" s="2">
        <v>23479</v>
      </c>
      <c r="BR290" s="2">
        <v>23779</v>
      </c>
      <c r="BS290" s="2">
        <v>24227</v>
      </c>
      <c r="BT290" s="2">
        <v>23957</v>
      </c>
      <c r="BU290" s="2">
        <v>24077</v>
      </c>
      <c r="BV290" s="2">
        <v>24310</v>
      </c>
      <c r="BW290" s="2">
        <v>24277</v>
      </c>
      <c r="BX290" s="2">
        <v>24021</v>
      </c>
      <c r="BY290" s="2">
        <v>23911</v>
      </c>
      <c r="BZ290" s="2">
        <v>23460</v>
      </c>
      <c r="CA290" s="2">
        <v>23100</v>
      </c>
      <c r="CB290" s="2">
        <v>22957</v>
      </c>
      <c r="CC290" s="2">
        <v>22583</v>
      </c>
      <c r="CD290" s="2">
        <v>22360</v>
      </c>
    </row>
    <row r="291" spans="1:82" x14ac:dyDescent="0.25">
      <c r="A291" s="2" t="str">
        <f>"54 jaar"</f>
        <v>54 jaar</v>
      </c>
      <c r="B291" s="2">
        <v>17258</v>
      </c>
      <c r="C291" s="2">
        <v>17096</v>
      </c>
      <c r="D291" s="2">
        <v>18180</v>
      </c>
      <c r="E291" s="2">
        <v>17743</v>
      </c>
      <c r="F291" s="2">
        <v>16148</v>
      </c>
      <c r="G291" s="2">
        <v>14289</v>
      </c>
      <c r="H291" s="2">
        <v>15031</v>
      </c>
      <c r="I291" s="2">
        <v>16929</v>
      </c>
      <c r="J291" s="2">
        <v>17869</v>
      </c>
      <c r="K291" s="2">
        <v>18144</v>
      </c>
      <c r="L291" s="2">
        <v>23420</v>
      </c>
      <c r="M291" s="2">
        <v>23661</v>
      </c>
      <c r="N291" s="2">
        <v>23895</v>
      </c>
      <c r="O291" s="2">
        <v>23043</v>
      </c>
      <c r="P291" s="2">
        <v>23215</v>
      </c>
      <c r="Q291" s="2">
        <v>23002</v>
      </c>
      <c r="R291" s="2">
        <v>23362</v>
      </c>
      <c r="S291" s="2">
        <v>23679</v>
      </c>
      <c r="T291" s="2">
        <v>24105</v>
      </c>
      <c r="U291" s="2">
        <v>24449</v>
      </c>
      <c r="V291" s="2">
        <v>24574</v>
      </c>
      <c r="W291" s="2">
        <v>24858</v>
      </c>
      <c r="X291" s="2">
        <v>25406</v>
      </c>
      <c r="Y291" s="2">
        <v>25865</v>
      </c>
      <c r="Z291" s="2">
        <v>25331</v>
      </c>
      <c r="AA291" s="2">
        <v>25689</v>
      </c>
      <c r="AB291" s="2">
        <v>25178</v>
      </c>
      <c r="AC291" s="2">
        <v>25970</v>
      </c>
      <c r="AD291" s="2">
        <v>26349</v>
      </c>
      <c r="AE291" s="2">
        <v>25534</v>
      </c>
      <c r="AF291" s="2">
        <v>24938</v>
      </c>
      <c r="AG291" s="2">
        <v>24463</v>
      </c>
      <c r="AH291" s="2">
        <v>24397</v>
      </c>
      <c r="AI291" s="2">
        <v>24544</v>
      </c>
      <c r="AJ291" s="2">
        <v>24703</v>
      </c>
      <c r="AK291" s="2">
        <v>25244</v>
      </c>
      <c r="AL291" s="2">
        <v>24946</v>
      </c>
      <c r="AM291" s="2">
        <v>24273</v>
      </c>
      <c r="AN291" s="2">
        <v>23458</v>
      </c>
      <c r="AO291" s="2">
        <v>22874</v>
      </c>
      <c r="AP291" s="2">
        <v>22785</v>
      </c>
      <c r="AQ291" s="2">
        <v>22545</v>
      </c>
      <c r="AR291" s="2">
        <v>22384</v>
      </c>
      <c r="AS291" s="2">
        <v>22579</v>
      </c>
      <c r="AT291" s="2">
        <v>23464</v>
      </c>
      <c r="AU291" s="2">
        <v>23429</v>
      </c>
      <c r="AV291" s="2">
        <v>23125</v>
      </c>
      <c r="AW291" s="2">
        <v>22281</v>
      </c>
      <c r="AX291" s="2">
        <v>23140</v>
      </c>
      <c r="AY291" s="2">
        <v>23196</v>
      </c>
      <c r="AZ291" s="2">
        <v>23808</v>
      </c>
      <c r="BA291" s="2">
        <v>23844</v>
      </c>
      <c r="BB291" s="2">
        <v>24492</v>
      </c>
      <c r="BC291" s="2">
        <v>24739</v>
      </c>
      <c r="BD291" s="2">
        <v>24841</v>
      </c>
      <c r="BE291" s="2">
        <v>25152</v>
      </c>
      <c r="BF291" s="2">
        <v>24601</v>
      </c>
      <c r="BG291" s="2">
        <v>23444</v>
      </c>
      <c r="BH291" s="2">
        <v>22936</v>
      </c>
      <c r="BI291" s="2">
        <v>22871</v>
      </c>
      <c r="BJ291" s="2">
        <v>23423</v>
      </c>
      <c r="BK291" s="2">
        <v>23313</v>
      </c>
      <c r="BL291" s="2">
        <v>23269</v>
      </c>
      <c r="BM291" s="2">
        <v>23165</v>
      </c>
      <c r="BN291" s="2">
        <v>23821</v>
      </c>
      <c r="BO291" s="2">
        <v>23824</v>
      </c>
      <c r="BP291" s="2">
        <v>22988</v>
      </c>
      <c r="BQ291" s="2">
        <v>23364</v>
      </c>
      <c r="BR291" s="2">
        <v>23400</v>
      </c>
      <c r="BS291" s="2">
        <v>23701</v>
      </c>
      <c r="BT291" s="2">
        <v>24150</v>
      </c>
      <c r="BU291" s="2">
        <v>23883</v>
      </c>
      <c r="BV291" s="2">
        <v>23998</v>
      </c>
      <c r="BW291" s="2">
        <v>24231</v>
      </c>
      <c r="BX291" s="2">
        <v>24197</v>
      </c>
      <c r="BY291" s="2">
        <v>23943</v>
      </c>
      <c r="BZ291" s="2">
        <v>23834</v>
      </c>
      <c r="CA291" s="2">
        <v>23383</v>
      </c>
      <c r="CB291" s="2">
        <v>23025</v>
      </c>
      <c r="CC291" s="2">
        <v>22878</v>
      </c>
      <c r="CD291" s="2">
        <v>22506</v>
      </c>
    </row>
    <row r="292" spans="1:82" x14ac:dyDescent="0.25">
      <c r="A292" s="2" t="str">
        <f>"55 jaar"</f>
        <v>55 jaar</v>
      </c>
      <c r="B292" s="2">
        <v>17377</v>
      </c>
      <c r="C292" s="2">
        <v>17226</v>
      </c>
      <c r="D292" s="2">
        <v>17046</v>
      </c>
      <c r="E292" s="2">
        <v>18116</v>
      </c>
      <c r="F292" s="2">
        <v>17697</v>
      </c>
      <c r="G292" s="2">
        <v>16082</v>
      </c>
      <c r="H292" s="2">
        <v>14233</v>
      </c>
      <c r="I292" s="2">
        <v>14947</v>
      </c>
      <c r="J292" s="2">
        <v>16866</v>
      </c>
      <c r="K292" s="2">
        <v>17830</v>
      </c>
      <c r="L292" s="2">
        <v>18086</v>
      </c>
      <c r="M292" s="2">
        <v>23342</v>
      </c>
      <c r="N292" s="2">
        <v>23553</v>
      </c>
      <c r="O292" s="2">
        <v>23866</v>
      </c>
      <c r="P292" s="2">
        <v>22993</v>
      </c>
      <c r="Q292" s="2">
        <v>23137</v>
      </c>
      <c r="R292" s="2">
        <v>22988</v>
      </c>
      <c r="S292" s="2">
        <v>23320</v>
      </c>
      <c r="T292" s="2">
        <v>23650</v>
      </c>
      <c r="U292" s="2">
        <v>24015</v>
      </c>
      <c r="V292" s="2">
        <v>24400</v>
      </c>
      <c r="W292" s="2">
        <v>24463</v>
      </c>
      <c r="X292" s="2">
        <v>24777</v>
      </c>
      <c r="Y292" s="2">
        <v>25339</v>
      </c>
      <c r="Z292" s="2">
        <v>25805</v>
      </c>
      <c r="AA292" s="2">
        <v>25240</v>
      </c>
      <c r="AB292" s="2">
        <v>25610</v>
      </c>
      <c r="AC292" s="2">
        <v>25109</v>
      </c>
      <c r="AD292" s="2">
        <v>25882</v>
      </c>
      <c r="AE292" s="2">
        <v>26255</v>
      </c>
      <c r="AF292" s="2">
        <v>25435</v>
      </c>
      <c r="AG292" s="2">
        <v>24834</v>
      </c>
      <c r="AH292" s="2">
        <v>24360</v>
      </c>
      <c r="AI292" s="2">
        <v>24292</v>
      </c>
      <c r="AJ292" s="2">
        <v>24444</v>
      </c>
      <c r="AK292" s="2">
        <v>24593</v>
      </c>
      <c r="AL292" s="2">
        <v>25130</v>
      </c>
      <c r="AM292" s="2">
        <v>24844</v>
      </c>
      <c r="AN292" s="2">
        <v>24165</v>
      </c>
      <c r="AO292" s="2">
        <v>23357</v>
      </c>
      <c r="AP292" s="2">
        <v>22771</v>
      </c>
      <c r="AQ292" s="2">
        <v>22686</v>
      </c>
      <c r="AR292" s="2">
        <v>22447</v>
      </c>
      <c r="AS292" s="2">
        <v>22288</v>
      </c>
      <c r="AT292" s="2">
        <v>22484</v>
      </c>
      <c r="AU292" s="2">
        <v>23367</v>
      </c>
      <c r="AV292" s="2">
        <v>23330</v>
      </c>
      <c r="AW292" s="2">
        <v>23031</v>
      </c>
      <c r="AX292" s="2">
        <v>22185</v>
      </c>
      <c r="AY292" s="2">
        <v>23044</v>
      </c>
      <c r="AZ292" s="2">
        <v>23098</v>
      </c>
      <c r="BA292" s="2">
        <v>23712</v>
      </c>
      <c r="BB292" s="2">
        <v>23747</v>
      </c>
      <c r="BC292" s="2">
        <v>24390</v>
      </c>
      <c r="BD292" s="2">
        <v>24638</v>
      </c>
      <c r="BE292" s="2">
        <v>24740</v>
      </c>
      <c r="BF292" s="2">
        <v>25053</v>
      </c>
      <c r="BG292" s="2">
        <v>24509</v>
      </c>
      <c r="BH292" s="2">
        <v>23352</v>
      </c>
      <c r="BI292" s="2">
        <v>22846</v>
      </c>
      <c r="BJ292" s="2">
        <v>22781</v>
      </c>
      <c r="BK292" s="2">
        <v>23333</v>
      </c>
      <c r="BL292" s="2">
        <v>23223</v>
      </c>
      <c r="BM292" s="2">
        <v>23177</v>
      </c>
      <c r="BN292" s="2">
        <v>23076</v>
      </c>
      <c r="BO292" s="2">
        <v>23732</v>
      </c>
      <c r="BP292" s="2">
        <v>23734</v>
      </c>
      <c r="BQ292" s="2">
        <v>22902</v>
      </c>
      <c r="BR292" s="2">
        <v>23279</v>
      </c>
      <c r="BS292" s="2">
        <v>23312</v>
      </c>
      <c r="BT292" s="2">
        <v>23617</v>
      </c>
      <c r="BU292" s="2">
        <v>24066</v>
      </c>
      <c r="BV292" s="2">
        <v>23801</v>
      </c>
      <c r="BW292" s="2">
        <v>23916</v>
      </c>
      <c r="BX292" s="2">
        <v>24146</v>
      </c>
      <c r="BY292" s="2">
        <v>24113</v>
      </c>
      <c r="BZ292" s="2">
        <v>23862</v>
      </c>
      <c r="CA292" s="2">
        <v>23751</v>
      </c>
      <c r="CB292" s="2">
        <v>23303</v>
      </c>
      <c r="CC292" s="2">
        <v>22946</v>
      </c>
      <c r="CD292" s="2">
        <v>22797</v>
      </c>
    </row>
    <row r="293" spans="1:82" x14ac:dyDescent="0.25">
      <c r="A293" s="2" t="str">
        <f>"56 jaar"</f>
        <v>56 jaar</v>
      </c>
      <c r="B293" s="2">
        <v>18048</v>
      </c>
      <c r="C293" s="2">
        <v>17293</v>
      </c>
      <c r="D293" s="2">
        <v>17160</v>
      </c>
      <c r="E293" s="2">
        <v>16999</v>
      </c>
      <c r="F293" s="2">
        <v>18068</v>
      </c>
      <c r="G293" s="2">
        <v>17602</v>
      </c>
      <c r="H293" s="2">
        <v>16014</v>
      </c>
      <c r="I293" s="2">
        <v>14193</v>
      </c>
      <c r="J293" s="2">
        <v>14894</v>
      </c>
      <c r="K293" s="2">
        <v>16799</v>
      </c>
      <c r="L293" s="2">
        <v>17747</v>
      </c>
      <c r="M293" s="2">
        <v>18014</v>
      </c>
      <c r="N293" s="2">
        <v>23227</v>
      </c>
      <c r="O293" s="2">
        <v>23446</v>
      </c>
      <c r="P293" s="2">
        <v>23816</v>
      </c>
      <c r="Q293" s="2">
        <v>22947</v>
      </c>
      <c r="R293" s="2">
        <v>23084</v>
      </c>
      <c r="S293" s="2">
        <v>22917</v>
      </c>
      <c r="T293" s="2">
        <v>23255</v>
      </c>
      <c r="U293" s="2">
        <v>23579</v>
      </c>
      <c r="V293" s="2">
        <v>23985</v>
      </c>
      <c r="W293" s="2">
        <v>24344</v>
      </c>
      <c r="X293" s="2">
        <v>24391</v>
      </c>
      <c r="Y293" s="2">
        <v>24713</v>
      </c>
      <c r="Z293" s="2">
        <v>25249</v>
      </c>
      <c r="AA293" s="2">
        <v>25719</v>
      </c>
      <c r="AB293" s="2">
        <v>25134</v>
      </c>
      <c r="AC293" s="2">
        <v>25537</v>
      </c>
      <c r="AD293" s="2">
        <v>25004</v>
      </c>
      <c r="AE293" s="2">
        <v>25769</v>
      </c>
      <c r="AF293" s="2">
        <v>26148</v>
      </c>
      <c r="AG293" s="2">
        <v>25321</v>
      </c>
      <c r="AH293" s="2">
        <v>24712</v>
      </c>
      <c r="AI293" s="2">
        <v>24247</v>
      </c>
      <c r="AJ293" s="2">
        <v>24180</v>
      </c>
      <c r="AK293" s="2">
        <v>24322</v>
      </c>
      <c r="AL293" s="2">
        <v>24465</v>
      </c>
      <c r="AM293" s="2">
        <v>25010</v>
      </c>
      <c r="AN293" s="2">
        <v>24724</v>
      </c>
      <c r="AO293" s="2">
        <v>24041</v>
      </c>
      <c r="AP293" s="2">
        <v>23244</v>
      </c>
      <c r="AQ293" s="2">
        <v>22657</v>
      </c>
      <c r="AR293" s="2">
        <v>22578</v>
      </c>
      <c r="AS293" s="2">
        <v>22342</v>
      </c>
      <c r="AT293" s="2">
        <v>22180</v>
      </c>
      <c r="AU293" s="2">
        <v>22381</v>
      </c>
      <c r="AV293" s="2">
        <v>23262</v>
      </c>
      <c r="AW293" s="2">
        <v>23223</v>
      </c>
      <c r="AX293" s="2">
        <v>22924</v>
      </c>
      <c r="AY293" s="2">
        <v>22071</v>
      </c>
      <c r="AZ293" s="2">
        <v>22930</v>
      </c>
      <c r="BA293" s="2">
        <v>22985</v>
      </c>
      <c r="BB293" s="2">
        <v>23599</v>
      </c>
      <c r="BC293" s="2">
        <v>23634</v>
      </c>
      <c r="BD293" s="2">
        <v>24275</v>
      </c>
      <c r="BE293" s="2">
        <v>24524</v>
      </c>
      <c r="BF293" s="2">
        <v>24629</v>
      </c>
      <c r="BG293" s="2">
        <v>24943</v>
      </c>
      <c r="BH293" s="2">
        <v>24398</v>
      </c>
      <c r="BI293" s="2">
        <v>23246</v>
      </c>
      <c r="BJ293" s="2">
        <v>22742</v>
      </c>
      <c r="BK293" s="2">
        <v>22673</v>
      </c>
      <c r="BL293" s="2">
        <v>23227</v>
      </c>
      <c r="BM293" s="2">
        <v>23118</v>
      </c>
      <c r="BN293" s="2">
        <v>23072</v>
      </c>
      <c r="BO293" s="2">
        <v>22970</v>
      </c>
      <c r="BP293" s="2">
        <v>23626</v>
      </c>
      <c r="BQ293" s="2">
        <v>23630</v>
      </c>
      <c r="BR293" s="2">
        <v>22798</v>
      </c>
      <c r="BS293" s="2">
        <v>23176</v>
      </c>
      <c r="BT293" s="2">
        <v>23210</v>
      </c>
      <c r="BU293" s="2">
        <v>23515</v>
      </c>
      <c r="BV293" s="2">
        <v>23966</v>
      </c>
      <c r="BW293" s="2">
        <v>23699</v>
      </c>
      <c r="BX293" s="2">
        <v>23818</v>
      </c>
      <c r="BY293" s="2">
        <v>24046</v>
      </c>
      <c r="BZ293" s="2">
        <v>24016</v>
      </c>
      <c r="CA293" s="2">
        <v>23763</v>
      </c>
      <c r="CB293" s="2">
        <v>23655</v>
      </c>
      <c r="CC293" s="2">
        <v>23206</v>
      </c>
      <c r="CD293" s="2">
        <v>22851</v>
      </c>
    </row>
    <row r="294" spans="1:82" x14ac:dyDescent="0.25">
      <c r="A294" s="2" t="str">
        <f>"57 jaar"</f>
        <v>57 jaar</v>
      </c>
      <c r="B294" s="2">
        <v>18238</v>
      </c>
      <c r="C294" s="2">
        <v>17997</v>
      </c>
      <c r="D294" s="2">
        <v>17220</v>
      </c>
      <c r="E294" s="2">
        <v>17106</v>
      </c>
      <c r="F294" s="2">
        <v>16948</v>
      </c>
      <c r="G294" s="2">
        <v>17995</v>
      </c>
      <c r="H294" s="2">
        <v>17537</v>
      </c>
      <c r="I294" s="2">
        <v>15974</v>
      </c>
      <c r="J294" s="2">
        <v>14120</v>
      </c>
      <c r="K294" s="2">
        <v>14824</v>
      </c>
      <c r="L294" s="2">
        <v>16720</v>
      </c>
      <c r="M294" s="2">
        <v>17681</v>
      </c>
      <c r="N294" s="2">
        <v>17965</v>
      </c>
      <c r="O294" s="2">
        <v>23135</v>
      </c>
      <c r="P294" s="2">
        <v>23329</v>
      </c>
      <c r="Q294" s="2">
        <v>23733</v>
      </c>
      <c r="R294" s="2">
        <v>22890</v>
      </c>
      <c r="S294" s="2">
        <v>23015</v>
      </c>
      <c r="T294" s="2">
        <v>22824</v>
      </c>
      <c r="U294" s="2">
        <v>23185</v>
      </c>
      <c r="V294" s="2">
        <v>23529</v>
      </c>
      <c r="W294" s="2">
        <v>23909</v>
      </c>
      <c r="X294" s="2">
        <v>24224</v>
      </c>
      <c r="Y294" s="2">
        <v>24269</v>
      </c>
      <c r="Z294" s="2">
        <v>24600</v>
      </c>
      <c r="AA294" s="2">
        <v>25154</v>
      </c>
      <c r="AB294" s="2">
        <v>25608</v>
      </c>
      <c r="AC294" s="2">
        <v>25039</v>
      </c>
      <c r="AD294" s="2">
        <v>25428</v>
      </c>
      <c r="AE294" s="2">
        <v>24902</v>
      </c>
      <c r="AF294" s="2">
        <v>25658</v>
      </c>
      <c r="AG294" s="2">
        <v>26036</v>
      </c>
      <c r="AH294" s="2">
        <v>25206</v>
      </c>
      <c r="AI294" s="2">
        <v>24597</v>
      </c>
      <c r="AJ294" s="2">
        <v>24135</v>
      </c>
      <c r="AK294" s="2">
        <v>24064</v>
      </c>
      <c r="AL294" s="2">
        <v>24206</v>
      </c>
      <c r="AM294" s="2">
        <v>24348</v>
      </c>
      <c r="AN294" s="2">
        <v>24892</v>
      </c>
      <c r="AO294" s="2">
        <v>24604</v>
      </c>
      <c r="AP294" s="2">
        <v>23929</v>
      </c>
      <c r="AQ294" s="2">
        <v>23142</v>
      </c>
      <c r="AR294" s="2">
        <v>22554</v>
      </c>
      <c r="AS294" s="2">
        <v>22482</v>
      </c>
      <c r="AT294" s="2">
        <v>22245</v>
      </c>
      <c r="AU294" s="2">
        <v>22087</v>
      </c>
      <c r="AV294" s="2">
        <v>22278</v>
      </c>
      <c r="AW294" s="2">
        <v>23161</v>
      </c>
      <c r="AX294" s="2">
        <v>23122</v>
      </c>
      <c r="AY294" s="2">
        <v>22820</v>
      </c>
      <c r="AZ294" s="2">
        <v>21975</v>
      </c>
      <c r="BA294" s="2">
        <v>22829</v>
      </c>
      <c r="BB294" s="2">
        <v>22878</v>
      </c>
      <c r="BC294" s="2">
        <v>23493</v>
      </c>
      <c r="BD294" s="2">
        <v>23530</v>
      </c>
      <c r="BE294" s="2">
        <v>24165</v>
      </c>
      <c r="BF294" s="2">
        <v>24412</v>
      </c>
      <c r="BG294" s="2">
        <v>24518</v>
      </c>
      <c r="BH294" s="2">
        <v>24832</v>
      </c>
      <c r="BI294" s="2">
        <v>24289</v>
      </c>
      <c r="BJ294" s="2">
        <v>23144</v>
      </c>
      <c r="BK294" s="2">
        <v>22641</v>
      </c>
      <c r="BL294" s="2">
        <v>22575</v>
      </c>
      <c r="BM294" s="2">
        <v>23128</v>
      </c>
      <c r="BN294" s="2">
        <v>23017</v>
      </c>
      <c r="BO294" s="2">
        <v>22971</v>
      </c>
      <c r="BP294" s="2">
        <v>22873</v>
      </c>
      <c r="BQ294" s="2">
        <v>23529</v>
      </c>
      <c r="BR294" s="2">
        <v>23530</v>
      </c>
      <c r="BS294" s="2">
        <v>22701</v>
      </c>
      <c r="BT294" s="2">
        <v>23079</v>
      </c>
      <c r="BU294" s="2">
        <v>23118</v>
      </c>
      <c r="BV294" s="2">
        <v>23422</v>
      </c>
      <c r="BW294" s="2">
        <v>23872</v>
      </c>
      <c r="BX294" s="2">
        <v>23606</v>
      </c>
      <c r="BY294" s="2">
        <v>23727</v>
      </c>
      <c r="BZ294" s="2">
        <v>23949</v>
      </c>
      <c r="CA294" s="2">
        <v>23917</v>
      </c>
      <c r="CB294" s="2">
        <v>23671</v>
      </c>
      <c r="CC294" s="2">
        <v>23559</v>
      </c>
      <c r="CD294" s="2">
        <v>23116</v>
      </c>
    </row>
    <row r="295" spans="1:82" x14ac:dyDescent="0.25">
      <c r="A295" s="2" t="str">
        <f>"58 jaar"</f>
        <v>58 jaar</v>
      </c>
      <c r="B295" s="2">
        <v>19732</v>
      </c>
      <c r="C295" s="2">
        <v>18164</v>
      </c>
      <c r="D295" s="2">
        <v>17936</v>
      </c>
      <c r="E295" s="2">
        <v>17163</v>
      </c>
      <c r="F295" s="2">
        <v>17039</v>
      </c>
      <c r="G295" s="2">
        <v>16875</v>
      </c>
      <c r="H295" s="2">
        <v>17897</v>
      </c>
      <c r="I295" s="2">
        <v>17450</v>
      </c>
      <c r="J295" s="2">
        <v>15910</v>
      </c>
      <c r="K295" s="2">
        <v>14062</v>
      </c>
      <c r="L295" s="2">
        <v>14758</v>
      </c>
      <c r="M295" s="2">
        <v>16650</v>
      </c>
      <c r="N295" s="2">
        <v>17616</v>
      </c>
      <c r="O295" s="2">
        <v>17879</v>
      </c>
      <c r="P295" s="2">
        <v>23064</v>
      </c>
      <c r="Q295" s="2">
        <v>23234</v>
      </c>
      <c r="R295" s="2">
        <v>23655</v>
      </c>
      <c r="S295" s="2">
        <v>22822</v>
      </c>
      <c r="T295" s="2">
        <v>22910</v>
      </c>
      <c r="U295" s="2">
        <v>22766</v>
      </c>
      <c r="V295" s="2">
        <v>23131</v>
      </c>
      <c r="W295" s="2">
        <v>23455</v>
      </c>
      <c r="X295" s="2">
        <v>23804</v>
      </c>
      <c r="Y295" s="2">
        <v>24110</v>
      </c>
      <c r="Z295" s="2">
        <v>24141</v>
      </c>
      <c r="AA295" s="2">
        <v>24487</v>
      </c>
      <c r="AB295" s="2">
        <v>25041</v>
      </c>
      <c r="AC295" s="2">
        <v>25505</v>
      </c>
      <c r="AD295" s="2">
        <v>24923</v>
      </c>
      <c r="AE295" s="2">
        <v>25308</v>
      </c>
      <c r="AF295" s="2">
        <v>24786</v>
      </c>
      <c r="AG295" s="2">
        <v>25532</v>
      </c>
      <c r="AH295" s="2">
        <v>25903</v>
      </c>
      <c r="AI295" s="2">
        <v>25072</v>
      </c>
      <c r="AJ295" s="2">
        <v>24463</v>
      </c>
      <c r="AK295" s="2">
        <v>24010</v>
      </c>
      <c r="AL295" s="2">
        <v>23942</v>
      </c>
      <c r="AM295" s="2">
        <v>24080</v>
      </c>
      <c r="AN295" s="2">
        <v>24221</v>
      </c>
      <c r="AO295" s="2">
        <v>24769</v>
      </c>
      <c r="AP295" s="2">
        <v>24476</v>
      </c>
      <c r="AQ295" s="2">
        <v>23809</v>
      </c>
      <c r="AR295" s="2">
        <v>23018</v>
      </c>
      <c r="AS295" s="2">
        <v>22437</v>
      </c>
      <c r="AT295" s="2">
        <v>22371</v>
      </c>
      <c r="AU295" s="2">
        <v>22138</v>
      </c>
      <c r="AV295" s="2">
        <v>21986</v>
      </c>
      <c r="AW295" s="2">
        <v>22171</v>
      </c>
      <c r="AX295" s="2">
        <v>23051</v>
      </c>
      <c r="AY295" s="2">
        <v>23006</v>
      </c>
      <c r="AZ295" s="2">
        <v>22710</v>
      </c>
      <c r="BA295" s="2">
        <v>21868</v>
      </c>
      <c r="BB295" s="2">
        <v>22714</v>
      </c>
      <c r="BC295" s="2">
        <v>22765</v>
      </c>
      <c r="BD295" s="2">
        <v>23379</v>
      </c>
      <c r="BE295" s="2">
        <v>23416</v>
      </c>
      <c r="BF295" s="2">
        <v>24048</v>
      </c>
      <c r="BG295" s="2">
        <v>24296</v>
      </c>
      <c r="BH295" s="2">
        <v>24408</v>
      </c>
      <c r="BI295" s="2">
        <v>24716</v>
      </c>
      <c r="BJ295" s="2">
        <v>24176</v>
      </c>
      <c r="BK295" s="2">
        <v>23039</v>
      </c>
      <c r="BL295" s="2">
        <v>22532</v>
      </c>
      <c r="BM295" s="2">
        <v>22473</v>
      </c>
      <c r="BN295" s="2">
        <v>23024</v>
      </c>
      <c r="BO295" s="2">
        <v>22916</v>
      </c>
      <c r="BP295" s="2">
        <v>22869</v>
      </c>
      <c r="BQ295" s="2">
        <v>22771</v>
      </c>
      <c r="BR295" s="2">
        <v>23423</v>
      </c>
      <c r="BS295" s="2">
        <v>23426</v>
      </c>
      <c r="BT295" s="2">
        <v>22597</v>
      </c>
      <c r="BU295" s="2">
        <v>22974</v>
      </c>
      <c r="BV295" s="2">
        <v>23016</v>
      </c>
      <c r="BW295" s="2">
        <v>23322</v>
      </c>
      <c r="BX295" s="2">
        <v>23772</v>
      </c>
      <c r="BY295" s="2">
        <v>23503</v>
      </c>
      <c r="BZ295" s="2">
        <v>23625</v>
      </c>
      <c r="CA295" s="2">
        <v>23849</v>
      </c>
      <c r="CB295" s="2">
        <v>23817</v>
      </c>
      <c r="CC295" s="2">
        <v>23573</v>
      </c>
      <c r="CD295" s="2">
        <v>23461</v>
      </c>
    </row>
    <row r="296" spans="1:82" x14ac:dyDescent="0.25">
      <c r="A296" s="2" t="str">
        <f>"59 jaar"</f>
        <v>59 jaar</v>
      </c>
      <c r="B296" s="2">
        <v>20329</v>
      </c>
      <c r="C296" s="2">
        <v>19634</v>
      </c>
      <c r="D296" s="2">
        <v>18092</v>
      </c>
      <c r="E296" s="2">
        <v>17844</v>
      </c>
      <c r="F296" s="2">
        <v>17082</v>
      </c>
      <c r="G296" s="2">
        <v>16949</v>
      </c>
      <c r="H296" s="2">
        <v>16808</v>
      </c>
      <c r="I296" s="2">
        <v>17783</v>
      </c>
      <c r="J296" s="2">
        <v>17338</v>
      </c>
      <c r="K296" s="2">
        <v>15835</v>
      </c>
      <c r="L296" s="2">
        <v>14011</v>
      </c>
      <c r="M296" s="2">
        <v>14700</v>
      </c>
      <c r="N296" s="2">
        <v>16586</v>
      </c>
      <c r="O296" s="2">
        <v>17530</v>
      </c>
      <c r="P296" s="2">
        <v>17798</v>
      </c>
      <c r="Q296" s="2">
        <v>22969</v>
      </c>
      <c r="R296" s="2">
        <v>23139</v>
      </c>
      <c r="S296" s="2">
        <v>23539</v>
      </c>
      <c r="T296" s="2">
        <v>22716</v>
      </c>
      <c r="U296" s="2">
        <v>22821</v>
      </c>
      <c r="V296" s="2">
        <v>22666</v>
      </c>
      <c r="W296" s="2">
        <v>23047</v>
      </c>
      <c r="X296" s="2">
        <v>23295</v>
      </c>
      <c r="Y296" s="2">
        <v>23697</v>
      </c>
      <c r="Z296" s="2">
        <v>23992</v>
      </c>
      <c r="AA296" s="2">
        <v>24044</v>
      </c>
      <c r="AB296" s="2">
        <v>24358</v>
      </c>
      <c r="AC296" s="2">
        <v>24938</v>
      </c>
      <c r="AD296" s="2">
        <v>25385</v>
      </c>
      <c r="AE296" s="2">
        <v>24803</v>
      </c>
      <c r="AF296" s="2">
        <v>25178</v>
      </c>
      <c r="AG296" s="2">
        <v>24658</v>
      </c>
      <c r="AH296" s="2">
        <v>25403</v>
      </c>
      <c r="AI296" s="2">
        <v>25770</v>
      </c>
      <c r="AJ296" s="2">
        <v>24939</v>
      </c>
      <c r="AK296" s="2">
        <v>24324</v>
      </c>
      <c r="AL296" s="2">
        <v>23880</v>
      </c>
      <c r="AM296" s="2">
        <v>23809</v>
      </c>
      <c r="AN296" s="2">
        <v>23956</v>
      </c>
      <c r="AO296" s="2">
        <v>24091</v>
      </c>
      <c r="AP296" s="2">
        <v>24636</v>
      </c>
      <c r="AQ296" s="2">
        <v>24349</v>
      </c>
      <c r="AR296" s="2">
        <v>23682</v>
      </c>
      <c r="AS296" s="2">
        <v>22896</v>
      </c>
      <c r="AT296" s="2">
        <v>22319</v>
      </c>
      <c r="AU296" s="2">
        <v>22256</v>
      </c>
      <c r="AV296" s="2">
        <v>22023</v>
      </c>
      <c r="AW296" s="2">
        <v>21873</v>
      </c>
      <c r="AX296" s="2">
        <v>22061</v>
      </c>
      <c r="AY296" s="2">
        <v>22935</v>
      </c>
      <c r="AZ296" s="2">
        <v>22886</v>
      </c>
      <c r="BA296" s="2">
        <v>22592</v>
      </c>
      <c r="BB296" s="2">
        <v>21754</v>
      </c>
      <c r="BC296" s="2">
        <v>22593</v>
      </c>
      <c r="BD296" s="2">
        <v>22638</v>
      </c>
      <c r="BE296" s="2">
        <v>23256</v>
      </c>
      <c r="BF296" s="2">
        <v>23292</v>
      </c>
      <c r="BG296" s="2">
        <v>23918</v>
      </c>
      <c r="BH296" s="2">
        <v>24169</v>
      </c>
      <c r="BI296" s="2">
        <v>24285</v>
      </c>
      <c r="BJ296" s="2">
        <v>24591</v>
      </c>
      <c r="BK296" s="2">
        <v>24053</v>
      </c>
      <c r="BL296" s="2">
        <v>22920</v>
      </c>
      <c r="BM296" s="2">
        <v>22413</v>
      </c>
      <c r="BN296" s="2">
        <v>22356</v>
      </c>
      <c r="BO296" s="2">
        <v>22903</v>
      </c>
      <c r="BP296" s="2">
        <v>22799</v>
      </c>
      <c r="BQ296" s="2">
        <v>22750</v>
      </c>
      <c r="BR296" s="2">
        <v>22657</v>
      </c>
      <c r="BS296" s="2">
        <v>23304</v>
      </c>
      <c r="BT296" s="2">
        <v>23313</v>
      </c>
      <c r="BU296" s="2">
        <v>22483</v>
      </c>
      <c r="BV296" s="2">
        <v>22862</v>
      </c>
      <c r="BW296" s="2">
        <v>22906</v>
      </c>
      <c r="BX296" s="2">
        <v>23215</v>
      </c>
      <c r="BY296" s="2">
        <v>23659</v>
      </c>
      <c r="BZ296" s="2">
        <v>23391</v>
      </c>
      <c r="CA296" s="2">
        <v>23510</v>
      </c>
      <c r="CB296" s="2">
        <v>23735</v>
      </c>
      <c r="CC296" s="2">
        <v>23705</v>
      </c>
      <c r="CD296" s="2">
        <v>23462</v>
      </c>
    </row>
    <row r="297" spans="1:82" x14ac:dyDescent="0.25">
      <c r="A297" s="2" t="str">
        <f>"60 jaar"</f>
        <v>60 jaar</v>
      </c>
      <c r="B297" s="2">
        <v>20623</v>
      </c>
      <c r="C297" s="2">
        <v>20201</v>
      </c>
      <c r="D297" s="2">
        <v>19556</v>
      </c>
      <c r="E297" s="2">
        <v>18034</v>
      </c>
      <c r="F297" s="2">
        <v>17756</v>
      </c>
      <c r="G297" s="2">
        <v>16979</v>
      </c>
      <c r="H297" s="2">
        <v>16845</v>
      </c>
      <c r="I297" s="2">
        <v>16706</v>
      </c>
      <c r="J297" s="2">
        <v>17679</v>
      </c>
      <c r="K297" s="2">
        <v>17281</v>
      </c>
      <c r="L297" s="2">
        <v>15726</v>
      </c>
      <c r="M297" s="2">
        <v>13917</v>
      </c>
      <c r="N297" s="2">
        <v>14657</v>
      </c>
      <c r="O297" s="2">
        <v>16462</v>
      </c>
      <c r="P297" s="2">
        <v>17454</v>
      </c>
      <c r="Q297" s="2">
        <v>17708</v>
      </c>
      <c r="R297" s="2">
        <v>22855</v>
      </c>
      <c r="S297" s="2">
        <v>23049</v>
      </c>
      <c r="T297" s="2">
        <v>23410</v>
      </c>
      <c r="U297" s="2">
        <v>22624</v>
      </c>
      <c r="V297" s="2">
        <v>22694</v>
      </c>
      <c r="W297" s="2">
        <v>22534</v>
      </c>
      <c r="X297" s="2">
        <v>22876</v>
      </c>
      <c r="Y297" s="2">
        <v>23180</v>
      </c>
      <c r="Z297" s="2">
        <v>23554</v>
      </c>
      <c r="AA297" s="2">
        <v>23844</v>
      </c>
      <c r="AB297" s="2">
        <v>23899</v>
      </c>
      <c r="AC297" s="2">
        <v>24217</v>
      </c>
      <c r="AD297" s="2">
        <v>24796</v>
      </c>
      <c r="AE297" s="2">
        <v>25239</v>
      </c>
      <c r="AF297" s="2">
        <v>24660</v>
      </c>
      <c r="AG297" s="2">
        <v>25029</v>
      </c>
      <c r="AH297" s="2">
        <v>24516</v>
      </c>
      <c r="AI297" s="2">
        <v>25241</v>
      </c>
      <c r="AJ297" s="2">
        <v>25599</v>
      </c>
      <c r="AK297" s="2">
        <v>24773</v>
      </c>
      <c r="AL297" s="2">
        <v>24165</v>
      </c>
      <c r="AM297" s="2">
        <v>23718</v>
      </c>
      <c r="AN297" s="2">
        <v>23654</v>
      </c>
      <c r="AO297" s="2">
        <v>23793</v>
      </c>
      <c r="AP297" s="2">
        <v>23924</v>
      </c>
      <c r="AQ297" s="2">
        <v>24472</v>
      </c>
      <c r="AR297" s="2">
        <v>24185</v>
      </c>
      <c r="AS297" s="2">
        <v>23524</v>
      </c>
      <c r="AT297" s="2">
        <v>22743</v>
      </c>
      <c r="AU297" s="2">
        <v>22173</v>
      </c>
      <c r="AV297" s="2">
        <v>22110</v>
      </c>
      <c r="AW297" s="2">
        <v>21877</v>
      </c>
      <c r="AX297" s="2">
        <v>21729</v>
      </c>
      <c r="AY297" s="2">
        <v>21915</v>
      </c>
      <c r="AZ297" s="2">
        <v>22786</v>
      </c>
      <c r="BA297" s="2">
        <v>22735</v>
      </c>
      <c r="BB297" s="2">
        <v>22443</v>
      </c>
      <c r="BC297" s="2">
        <v>21611</v>
      </c>
      <c r="BD297" s="2">
        <v>22445</v>
      </c>
      <c r="BE297" s="2">
        <v>22490</v>
      </c>
      <c r="BF297" s="2">
        <v>23103</v>
      </c>
      <c r="BG297" s="2">
        <v>23136</v>
      </c>
      <c r="BH297" s="2">
        <v>23763</v>
      </c>
      <c r="BI297" s="2">
        <v>24014</v>
      </c>
      <c r="BJ297" s="2">
        <v>24129</v>
      </c>
      <c r="BK297" s="2">
        <v>24434</v>
      </c>
      <c r="BL297" s="2">
        <v>23903</v>
      </c>
      <c r="BM297" s="2">
        <v>22777</v>
      </c>
      <c r="BN297" s="2">
        <v>22265</v>
      </c>
      <c r="BO297" s="2">
        <v>22213</v>
      </c>
      <c r="BP297" s="2">
        <v>22759</v>
      </c>
      <c r="BQ297" s="2">
        <v>22655</v>
      </c>
      <c r="BR297" s="2">
        <v>22606</v>
      </c>
      <c r="BS297" s="2">
        <v>22513</v>
      </c>
      <c r="BT297" s="2">
        <v>23156</v>
      </c>
      <c r="BU297" s="2">
        <v>23165</v>
      </c>
      <c r="BV297" s="2">
        <v>22342</v>
      </c>
      <c r="BW297" s="2">
        <v>22719</v>
      </c>
      <c r="BX297" s="2">
        <v>22763</v>
      </c>
      <c r="BY297" s="2">
        <v>23071</v>
      </c>
      <c r="BZ297" s="2">
        <v>23510</v>
      </c>
      <c r="CA297" s="2">
        <v>23245</v>
      </c>
      <c r="CB297" s="2">
        <v>23366</v>
      </c>
      <c r="CC297" s="2">
        <v>23590</v>
      </c>
      <c r="CD297" s="2">
        <v>23562</v>
      </c>
    </row>
    <row r="298" spans="1:82" x14ac:dyDescent="0.25">
      <c r="A298" s="2" t="str">
        <f>"61 jaar"</f>
        <v>61 jaar</v>
      </c>
      <c r="B298" s="2">
        <v>19814</v>
      </c>
      <c r="C298" s="2">
        <v>20438</v>
      </c>
      <c r="D298" s="2">
        <v>20090</v>
      </c>
      <c r="E298" s="2">
        <v>19426</v>
      </c>
      <c r="F298" s="2">
        <v>17932</v>
      </c>
      <c r="G298" s="2">
        <v>17683</v>
      </c>
      <c r="H298" s="2">
        <v>16886</v>
      </c>
      <c r="I298" s="2">
        <v>16737</v>
      </c>
      <c r="J298" s="2">
        <v>16626</v>
      </c>
      <c r="K298" s="2">
        <v>17549</v>
      </c>
      <c r="L298" s="2">
        <v>17152</v>
      </c>
      <c r="M298" s="2">
        <v>15612</v>
      </c>
      <c r="N298" s="2">
        <v>13817</v>
      </c>
      <c r="O298" s="2">
        <v>14562</v>
      </c>
      <c r="P298" s="2">
        <v>16371</v>
      </c>
      <c r="Q298" s="2">
        <v>17377</v>
      </c>
      <c r="R298" s="2">
        <v>17627</v>
      </c>
      <c r="S298" s="2">
        <v>22744</v>
      </c>
      <c r="T298" s="2">
        <v>22915</v>
      </c>
      <c r="U298" s="2">
        <v>23279</v>
      </c>
      <c r="V298" s="2">
        <v>22513</v>
      </c>
      <c r="W298" s="2">
        <v>22555</v>
      </c>
      <c r="X298" s="2">
        <v>22389</v>
      </c>
      <c r="Y298" s="2">
        <v>22756</v>
      </c>
      <c r="Z298" s="2">
        <v>23052</v>
      </c>
      <c r="AA298" s="2">
        <v>23377</v>
      </c>
      <c r="AB298" s="2">
        <v>23698</v>
      </c>
      <c r="AC298" s="2">
        <v>23723</v>
      </c>
      <c r="AD298" s="2">
        <v>24045</v>
      </c>
      <c r="AE298" s="2">
        <v>24618</v>
      </c>
      <c r="AF298" s="2">
        <v>25054</v>
      </c>
      <c r="AG298" s="2">
        <v>24486</v>
      </c>
      <c r="AH298" s="2">
        <v>24848</v>
      </c>
      <c r="AI298" s="2">
        <v>24328</v>
      </c>
      <c r="AJ298" s="2">
        <v>25050</v>
      </c>
      <c r="AK298" s="2">
        <v>25401</v>
      </c>
      <c r="AL298" s="2">
        <v>24579</v>
      </c>
      <c r="AM298" s="2">
        <v>23979</v>
      </c>
      <c r="AN298" s="2">
        <v>23528</v>
      </c>
      <c r="AO298" s="2">
        <v>23470</v>
      </c>
      <c r="AP298" s="2">
        <v>23614</v>
      </c>
      <c r="AQ298" s="2">
        <v>23743</v>
      </c>
      <c r="AR298" s="2">
        <v>24291</v>
      </c>
      <c r="AS298" s="2">
        <v>24003</v>
      </c>
      <c r="AT298" s="2">
        <v>23347</v>
      </c>
      <c r="AU298" s="2">
        <v>22568</v>
      </c>
      <c r="AV298" s="2">
        <v>22006</v>
      </c>
      <c r="AW298" s="2">
        <v>21943</v>
      </c>
      <c r="AX298" s="2">
        <v>21709</v>
      </c>
      <c r="AY298" s="2">
        <v>21567</v>
      </c>
      <c r="AZ298" s="2">
        <v>21751</v>
      </c>
      <c r="BA298" s="2">
        <v>22614</v>
      </c>
      <c r="BB298" s="2">
        <v>22564</v>
      </c>
      <c r="BC298" s="2">
        <v>22272</v>
      </c>
      <c r="BD298" s="2">
        <v>21450</v>
      </c>
      <c r="BE298" s="2">
        <v>22278</v>
      </c>
      <c r="BF298" s="2">
        <v>22318</v>
      </c>
      <c r="BG298" s="2">
        <v>22934</v>
      </c>
      <c r="BH298" s="2">
        <v>22961</v>
      </c>
      <c r="BI298" s="2">
        <v>23583</v>
      </c>
      <c r="BJ298" s="2">
        <v>23834</v>
      </c>
      <c r="BK298" s="2">
        <v>23953</v>
      </c>
      <c r="BL298" s="2">
        <v>24252</v>
      </c>
      <c r="BM298" s="2">
        <v>23730</v>
      </c>
      <c r="BN298" s="2">
        <v>22608</v>
      </c>
      <c r="BO298" s="2">
        <v>22100</v>
      </c>
      <c r="BP298" s="2">
        <v>22046</v>
      </c>
      <c r="BQ298" s="2">
        <v>22592</v>
      </c>
      <c r="BR298" s="2">
        <v>22490</v>
      </c>
      <c r="BS298" s="2">
        <v>22440</v>
      </c>
      <c r="BT298" s="2">
        <v>22349</v>
      </c>
      <c r="BU298" s="2">
        <v>22986</v>
      </c>
      <c r="BV298" s="2">
        <v>22999</v>
      </c>
      <c r="BW298" s="2">
        <v>22178</v>
      </c>
      <c r="BX298" s="2">
        <v>22557</v>
      </c>
      <c r="BY298" s="2">
        <v>22600</v>
      </c>
      <c r="BZ298" s="2">
        <v>22912</v>
      </c>
      <c r="CA298" s="2">
        <v>23346</v>
      </c>
      <c r="CB298" s="2">
        <v>23084</v>
      </c>
      <c r="CC298" s="2">
        <v>23205</v>
      </c>
      <c r="CD298" s="2">
        <v>23428</v>
      </c>
    </row>
    <row r="299" spans="1:82" x14ac:dyDescent="0.25">
      <c r="A299" s="2" t="str">
        <f>"62 jaar"</f>
        <v>62 jaar</v>
      </c>
      <c r="B299" s="2">
        <v>20016</v>
      </c>
      <c r="C299" s="2">
        <v>19661</v>
      </c>
      <c r="D299" s="2">
        <v>20318</v>
      </c>
      <c r="E299" s="2">
        <v>19965</v>
      </c>
      <c r="F299" s="2">
        <v>19277</v>
      </c>
      <c r="G299" s="2">
        <v>17774</v>
      </c>
      <c r="H299" s="2">
        <v>17542</v>
      </c>
      <c r="I299" s="2">
        <v>16761</v>
      </c>
      <c r="J299" s="2">
        <v>16631</v>
      </c>
      <c r="K299" s="2">
        <v>16492</v>
      </c>
      <c r="L299" s="2">
        <v>17377</v>
      </c>
      <c r="M299" s="2">
        <v>17022</v>
      </c>
      <c r="N299" s="2">
        <v>15495</v>
      </c>
      <c r="O299" s="2">
        <v>13716</v>
      </c>
      <c r="P299" s="2">
        <v>14459</v>
      </c>
      <c r="Q299" s="2">
        <v>16273</v>
      </c>
      <c r="R299" s="2">
        <v>17253</v>
      </c>
      <c r="S299" s="2">
        <v>17521</v>
      </c>
      <c r="T299" s="2">
        <v>22599</v>
      </c>
      <c r="U299" s="2">
        <v>22764</v>
      </c>
      <c r="V299" s="2">
        <v>23125</v>
      </c>
      <c r="W299" s="2">
        <v>22356</v>
      </c>
      <c r="X299" s="2">
        <v>22400</v>
      </c>
      <c r="Y299" s="2">
        <v>22209</v>
      </c>
      <c r="Z299" s="2">
        <v>22577</v>
      </c>
      <c r="AA299" s="2">
        <v>22854</v>
      </c>
      <c r="AB299" s="2">
        <v>23172</v>
      </c>
      <c r="AC299" s="2">
        <v>23499</v>
      </c>
      <c r="AD299" s="2">
        <v>23518</v>
      </c>
      <c r="AE299" s="2">
        <v>23840</v>
      </c>
      <c r="AF299" s="2">
        <v>24415</v>
      </c>
      <c r="AG299" s="2">
        <v>24836</v>
      </c>
      <c r="AH299" s="2">
        <v>24279</v>
      </c>
      <c r="AI299" s="2">
        <v>24640</v>
      </c>
      <c r="AJ299" s="2">
        <v>24119</v>
      </c>
      <c r="AK299" s="2">
        <v>24829</v>
      </c>
      <c r="AL299" s="2">
        <v>25175</v>
      </c>
      <c r="AM299" s="2">
        <v>24362</v>
      </c>
      <c r="AN299" s="2">
        <v>23758</v>
      </c>
      <c r="AO299" s="2">
        <v>23304</v>
      </c>
      <c r="AP299" s="2">
        <v>23254</v>
      </c>
      <c r="AQ299" s="2">
        <v>23395</v>
      </c>
      <c r="AR299" s="2">
        <v>23525</v>
      </c>
      <c r="AS299" s="2">
        <v>24077</v>
      </c>
      <c r="AT299" s="2">
        <v>23788</v>
      </c>
      <c r="AU299" s="2">
        <v>23131</v>
      </c>
      <c r="AV299" s="2">
        <v>22365</v>
      </c>
      <c r="AW299" s="2">
        <v>21802</v>
      </c>
      <c r="AX299" s="2">
        <v>21746</v>
      </c>
      <c r="AY299" s="2">
        <v>21510</v>
      </c>
      <c r="AZ299" s="2">
        <v>21374</v>
      </c>
      <c r="BA299" s="2">
        <v>21553</v>
      </c>
      <c r="BB299" s="2">
        <v>22415</v>
      </c>
      <c r="BC299" s="2">
        <v>22367</v>
      </c>
      <c r="BD299" s="2">
        <v>22071</v>
      </c>
      <c r="BE299" s="2">
        <v>21258</v>
      </c>
      <c r="BF299" s="2">
        <v>22086</v>
      </c>
      <c r="BG299" s="2">
        <v>22117</v>
      </c>
      <c r="BH299" s="2">
        <v>22731</v>
      </c>
      <c r="BI299" s="2">
        <v>22759</v>
      </c>
      <c r="BJ299" s="2">
        <v>23379</v>
      </c>
      <c r="BK299" s="2">
        <v>23630</v>
      </c>
      <c r="BL299" s="2">
        <v>23749</v>
      </c>
      <c r="BM299" s="2">
        <v>24049</v>
      </c>
      <c r="BN299" s="2">
        <v>23527</v>
      </c>
      <c r="BO299" s="2">
        <v>22414</v>
      </c>
      <c r="BP299" s="2">
        <v>21911</v>
      </c>
      <c r="BQ299" s="2">
        <v>21855</v>
      </c>
      <c r="BR299" s="2">
        <v>22398</v>
      </c>
      <c r="BS299" s="2">
        <v>22302</v>
      </c>
      <c r="BT299" s="2">
        <v>22249</v>
      </c>
      <c r="BU299" s="2">
        <v>22159</v>
      </c>
      <c r="BV299" s="2">
        <v>22796</v>
      </c>
      <c r="BW299" s="2">
        <v>22807</v>
      </c>
      <c r="BX299" s="2">
        <v>21990</v>
      </c>
      <c r="BY299" s="2">
        <v>22369</v>
      </c>
      <c r="BZ299" s="2">
        <v>22415</v>
      </c>
      <c r="CA299" s="2">
        <v>22722</v>
      </c>
      <c r="CB299" s="2">
        <v>23158</v>
      </c>
      <c r="CC299" s="2">
        <v>22895</v>
      </c>
      <c r="CD299" s="2">
        <v>23018</v>
      </c>
    </row>
    <row r="300" spans="1:82" x14ac:dyDescent="0.25">
      <c r="A300" s="2" t="str">
        <f>"63 jaar"</f>
        <v>63 jaar</v>
      </c>
      <c r="B300" s="2">
        <v>19740</v>
      </c>
      <c r="C300" s="2">
        <v>19880</v>
      </c>
      <c r="D300" s="2">
        <v>19547</v>
      </c>
      <c r="E300" s="2">
        <v>20159</v>
      </c>
      <c r="F300" s="2">
        <v>19833</v>
      </c>
      <c r="G300" s="2">
        <v>19118</v>
      </c>
      <c r="H300" s="2">
        <v>17616</v>
      </c>
      <c r="I300" s="2">
        <v>17403</v>
      </c>
      <c r="J300" s="2">
        <v>16635</v>
      </c>
      <c r="K300" s="2">
        <v>16507</v>
      </c>
      <c r="L300" s="2">
        <v>16368</v>
      </c>
      <c r="M300" s="2">
        <v>17259</v>
      </c>
      <c r="N300" s="2">
        <v>16917</v>
      </c>
      <c r="O300" s="2">
        <v>15386</v>
      </c>
      <c r="P300" s="2">
        <v>13605</v>
      </c>
      <c r="Q300" s="2">
        <v>14342</v>
      </c>
      <c r="R300" s="2">
        <v>16166</v>
      </c>
      <c r="S300" s="2">
        <v>17137</v>
      </c>
      <c r="T300" s="2">
        <v>17382</v>
      </c>
      <c r="U300" s="2">
        <v>22444</v>
      </c>
      <c r="V300" s="2">
        <v>22586</v>
      </c>
      <c r="W300" s="2">
        <v>22935</v>
      </c>
      <c r="X300" s="2">
        <v>22197</v>
      </c>
      <c r="Y300" s="2">
        <v>22237</v>
      </c>
      <c r="Z300" s="2">
        <v>22024</v>
      </c>
      <c r="AA300" s="2">
        <v>22384</v>
      </c>
      <c r="AB300" s="2">
        <v>22670</v>
      </c>
      <c r="AC300" s="2">
        <v>22954</v>
      </c>
      <c r="AD300" s="2">
        <v>23299</v>
      </c>
      <c r="AE300" s="2">
        <v>23318</v>
      </c>
      <c r="AF300" s="2">
        <v>23647</v>
      </c>
      <c r="AG300" s="2">
        <v>24216</v>
      </c>
      <c r="AH300" s="2">
        <v>24626</v>
      </c>
      <c r="AI300" s="2">
        <v>24079</v>
      </c>
      <c r="AJ300" s="2">
        <v>24430</v>
      </c>
      <c r="AK300" s="2">
        <v>23921</v>
      </c>
      <c r="AL300" s="2">
        <v>24621</v>
      </c>
      <c r="AM300" s="2">
        <v>24968</v>
      </c>
      <c r="AN300" s="2">
        <v>24162</v>
      </c>
      <c r="AO300" s="2">
        <v>23558</v>
      </c>
      <c r="AP300" s="2">
        <v>23108</v>
      </c>
      <c r="AQ300" s="2">
        <v>23051</v>
      </c>
      <c r="AR300" s="2">
        <v>23193</v>
      </c>
      <c r="AS300" s="2">
        <v>23327</v>
      </c>
      <c r="AT300" s="2">
        <v>23877</v>
      </c>
      <c r="AU300" s="2">
        <v>23591</v>
      </c>
      <c r="AV300" s="2">
        <v>22934</v>
      </c>
      <c r="AW300" s="2">
        <v>22175</v>
      </c>
      <c r="AX300" s="2">
        <v>21613</v>
      </c>
      <c r="AY300" s="2">
        <v>21564</v>
      </c>
      <c r="AZ300" s="2">
        <v>21329</v>
      </c>
      <c r="BA300" s="2">
        <v>21192</v>
      </c>
      <c r="BB300" s="2">
        <v>21368</v>
      </c>
      <c r="BC300" s="2">
        <v>22228</v>
      </c>
      <c r="BD300" s="2">
        <v>22180</v>
      </c>
      <c r="BE300" s="2">
        <v>21889</v>
      </c>
      <c r="BF300" s="2">
        <v>21078</v>
      </c>
      <c r="BG300" s="2">
        <v>21899</v>
      </c>
      <c r="BH300" s="2">
        <v>21934</v>
      </c>
      <c r="BI300" s="2">
        <v>22547</v>
      </c>
      <c r="BJ300" s="2">
        <v>22570</v>
      </c>
      <c r="BK300" s="2">
        <v>23188</v>
      </c>
      <c r="BL300" s="2">
        <v>23439</v>
      </c>
      <c r="BM300" s="2">
        <v>23556</v>
      </c>
      <c r="BN300" s="2">
        <v>23859</v>
      </c>
      <c r="BO300" s="2">
        <v>23335</v>
      </c>
      <c r="BP300" s="2">
        <v>22230</v>
      </c>
      <c r="BQ300" s="2">
        <v>21728</v>
      </c>
      <c r="BR300" s="2">
        <v>21671</v>
      </c>
      <c r="BS300" s="2">
        <v>22214</v>
      </c>
      <c r="BT300" s="2">
        <v>22121</v>
      </c>
      <c r="BU300" s="2">
        <v>22069</v>
      </c>
      <c r="BV300" s="2">
        <v>21978</v>
      </c>
      <c r="BW300" s="2">
        <v>22615</v>
      </c>
      <c r="BX300" s="2">
        <v>22625</v>
      </c>
      <c r="BY300" s="2">
        <v>21812</v>
      </c>
      <c r="BZ300" s="2">
        <v>22188</v>
      </c>
      <c r="CA300" s="2">
        <v>22242</v>
      </c>
      <c r="CB300" s="2">
        <v>22545</v>
      </c>
      <c r="CC300" s="2">
        <v>22982</v>
      </c>
      <c r="CD300" s="2">
        <v>22722</v>
      </c>
    </row>
    <row r="301" spans="1:82" x14ac:dyDescent="0.25">
      <c r="A301" s="2" t="str">
        <f>"64 jaar"</f>
        <v>64 jaar</v>
      </c>
      <c r="B301" s="2">
        <v>19984</v>
      </c>
      <c r="C301" s="2">
        <v>19565</v>
      </c>
      <c r="D301" s="2">
        <v>19711</v>
      </c>
      <c r="E301" s="2">
        <v>19341</v>
      </c>
      <c r="F301" s="2">
        <v>20007</v>
      </c>
      <c r="G301" s="2">
        <v>19666</v>
      </c>
      <c r="H301" s="2">
        <v>18934</v>
      </c>
      <c r="I301" s="2">
        <v>17461</v>
      </c>
      <c r="J301" s="2">
        <v>17227</v>
      </c>
      <c r="K301" s="2">
        <v>16474</v>
      </c>
      <c r="L301" s="2">
        <v>16366</v>
      </c>
      <c r="M301" s="2">
        <v>16265</v>
      </c>
      <c r="N301" s="2">
        <v>17135</v>
      </c>
      <c r="O301" s="2">
        <v>16772</v>
      </c>
      <c r="P301" s="2">
        <v>15303</v>
      </c>
      <c r="Q301" s="2">
        <v>13522</v>
      </c>
      <c r="R301" s="2">
        <v>14236</v>
      </c>
      <c r="S301" s="2">
        <v>16022</v>
      </c>
      <c r="T301" s="2">
        <v>16985</v>
      </c>
      <c r="U301" s="2">
        <v>17255</v>
      </c>
      <c r="V301" s="2">
        <v>22255</v>
      </c>
      <c r="W301" s="2">
        <v>22436</v>
      </c>
      <c r="X301" s="2">
        <v>22740</v>
      </c>
      <c r="Y301" s="2">
        <v>22007</v>
      </c>
      <c r="Z301" s="2">
        <v>22057</v>
      </c>
      <c r="AA301" s="2">
        <v>21829</v>
      </c>
      <c r="AB301" s="2">
        <v>22181</v>
      </c>
      <c r="AC301" s="2">
        <v>22487</v>
      </c>
      <c r="AD301" s="2">
        <v>22758</v>
      </c>
      <c r="AE301" s="2">
        <v>23110</v>
      </c>
      <c r="AF301" s="2">
        <v>23124</v>
      </c>
      <c r="AG301" s="2">
        <v>23454</v>
      </c>
      <c r="AH301" s="2">
        <v>24023</v>
      </c>
      <c r="AI301" s="2">
        <v>24421</v>
      </c>
      <c r="AJ301" s="2">
        <v>23878</v>
      </c>
      <c r="AK301" s="2">
        <v>24226</v>
      </c>
      <c r="AL301" s="2">
        <v>23724</v>
      </c>
      <c r="AM301" s="2">
        <v>24414</v>
      </c>
      <c r="AN301" s="2">
        <v>24753</v>
      </c>
      <c r="AO301" s="2">
        <v>23961</v>
      </c>
      <c r="AP301" s="2">
        <v>23356</v>
      </c>
      <c r="AQ301" s="2">
        <v>22911</v>
      </c>
      <c r="AR301" s="2">
        <v>22854</v>
      </c>
      <c r="AS301" s="2">
        <v>23001</v>
      </c>
      <c r="AT301" s="2">
        <v>23135</v>
      </c>
      <c r="AU301" s="2">
        <v>23685</v>
      </c>
      <c r="AV301" s="2">
        <v>23398</v>
      </c>
      <c r="AW301" s="2">
        <v>22747</v>
      </c>
      <c r="AX301" s="2">
        <v>21990</v>
      </c>
      <c r="AY301" s="2">
        <v>21434</v>
      </c>
      <c r="AZ301" s="2">
        <v>21392</v>
      </c>
      <c r="BA301" s="2">
        <v>21156</v>
      </c>
      <c r="BB301" s="2">
        <v>21018</v>
      </c>
      <c r="BC301" s="2">
        <v>21190</v>
      </c>
      <c r="BD301" s="2">
        <v>22054</v>
      </c>
      <c r="BE301" s="2">
        <v>22001</v>
      </c>
      <c r="BF301" s="2">
        <v>21711</v>
      </c>
      <c r="BG301" s="2">
        <v>20910</v>
      </c>
      <c r="BH301" s="2">
        <v>21722</v>
      </c>
      <c r="BI301" s="2">
        <v>21757</v>
      </c>
      <c r="BJ301" s="2">
        <v>22368</v>
      </c>
      <c r="BK301" s="2">
        <v>22393</v>
      </c>
      <c r="BL301" s="2">
        <v>23009</v>
      </c>
      <c r="BM301" s="2">
        <v>23258</v>
      </c>
      <c r="BN301" s="2">
        <v>23368</v>
      </c>
      <c r="BO301" s="2">
        <v>23672</v>
      </c>
      <c r="BP301" s="2">
        <v>23150</v>
      </c>
      <c r="BQ301" s="2">
        <v>22052</v>
      </c>
      <c r="BR301" s="2">
        <v>21557</v>
      </c>
      <c r="BS301" s="2">
        <v>21500</v>
      </c>
      <c r="BT301" s="2">
        <v>22040</v>
      </c>
      <c r="BU301" s="2">
        <v>21947</v>
      </c>
      <c r="BV301" s="2">
        <v>21900</v>
      </c>
      <c r="BW301" s="2">
        <v>21808</v>
      </c>
      <c r="BX301" s="2">
        <v>22445</v>
      </c>
      <c r="BY301" s="2">
        <v>22452</v>
      </c>
      <c r="BZ301" s="2">
        <v>21649</v>
      </c>
      <c r="CA301" s="2">
        <v>22021</v>
      </c>
      <c r="CB301" s="2">
        <v>22071</v>
      </c>
      <c r="CC301" s="2">
        <v>22378</v>
      </c>
      <c r="CD301" s="2">
        <v>22820</v>
      </c>
    </row>
    <row r="302" spans="1:82" x14ac:dyDescent="0.25">
      <c r="A302" s="2" t="str">
        <f>"65 jaar"</f>
        <v>65 jaar</v>
      </c>
      <c r="B302" s="2">
        <v>20498</v>
      </c>
      <c r="C302" s="2">
        <v>19756</v>
      </c>
      <c r="D302" s="2">
        <v>19359</v>
      </c>
      <c r="E302" s="2">
        <v>19503</v>
      </c>
      <c r="F302" s="2">
        <v>19139</v>
      </c>
      <c r="G302" s="2">
        <v>19778</v>
      </c>
      <c r="H302" s="2">
        <v>19490</v>
      </c>
      <c r="I302" s="2">
        <v>18750</v>
      </c>
      <c r="J302" s="2">
        <v>17273</v>
      </c>
      <c r="K302" s="2">
        <v>17085</v>
      </c>
      <c r="L302" s="2">
        <v>16331</v>
      </c>
      <c r="M302" s="2">
        <v>16239</v>
      </c>
      <c r="N302" s="2">
        <v>16133</v>
      </c>
      <c r="O302" s="2">
        <v>17003</v>
      </c>
      <c r="P302" s="2">
        <v>16648</v>
      </c>
      <c r="Q302" s="2">
        <v>15210</v>
      </c>
      <c r="R302" s="2">
        <v>13426</v>
      </c>
      <c r="S302" s="2">
        <v>14124</v>
      </c>
      <c r="T302" s="2">
        <v>15879</v>
      </c>
      <c r="U302" s="2">
        <v>16847</v>
      </c>
      <c r="V302" s="2">
        <v>17106</v>
      </c>
      <c r="W302" s="2">
        <v>22055</v>
      </c>
      <c r="X302" s="2">
        <v>22222</v>
      </c>
      <c r="Y302" s="2">
        <v>22509</v>
      </c>
      <c r="Z302" s="2">
        <v>21797</v>
      </c>
      <c r="AA302" s="2">
        <v>21811</v>
      </c>
      <c r="AB302" s="2">
        <v>21621</v>
      </c>
      <c r="AC302" s="2">
        <v>21963</v>
      </c>
      <c r="AD302" s="2">
        <v>22260</v>
      </c>
      <c r="AE302" s="2">
        <v>22526</v>
      </c>
      <c r="AF302" s="2">
        <v>22876</v>
      </c>
      <c r="AG302" s="2">
        <v>22890</v>
      </c>
      <c r="AH302" s="2">
        <v>23220</v>
      </c>
      <c r="AI302" s="2">
        <v>23777</v>
      </c>
      <c r="AJ302" s="2">
        <v>24176</v>
      </c>
      <c r="AK302" s="2">
        <v>23636</v>
      </c>
      <c r="AL302" s="2">
        <v>23977</v>
      </c>
      <c r="AM302" s="2">
        <v>23483</v>
      </c>
      <c r="AN302" s="2">
        <v>24164</v>
      </c>
      <c r="AO302" s="2">
        <v>24500</v>
      </c>
      <c r="AP302" s="2">
        <v>23717</v>
      </c>
      <c r="AQ302" s="2">
        <v>23117</v>
      </c>
      <c r="AR302" s="2">
        <v>22681</v>
      </c>
      <c r="AS302" s="2">
        <v>22629</v>
      </c>
      <c r="AT302" s="2">
        <v>22775</v>
      </c>
      <c r="AU302" s="2">
        <v>22909</v>
      </c>
      <c r="AV302" s="2">
        <v>23454</v>
      </c>
      <c r="AW302" s="2">
        <v>23174</v>
      </c>
      <c r="AX302" s="2">
        <v>22526</v>
      </c>
      <c r="AY302" s="2">
        <v>21773</v>
      </c>
      <c r="AZ302" s="2">
        <v>21224</v>
      </c>
      <c r="BA302" s="2">
        <v>21185</v>
      </c>
      <c r="BB302" s="2">
        <v>20957</v>
      </c>
      <c r="BC302" s="2">
        <v>20818</v>
      </c>
      <c r="BD302" s="2">
        <v>20986</v>
      </c>
      <c r="BE302" s="2">
        <v>21846</v>
      </c>
      <c r="BF302" s="2">
        <v>21794</v>
      </c>
      <c r="BG302" s="2">
        <v>21512</v>
      </c>
      <c r="BH302" s="2">
        <v>20713</v>
      </c>
      <c r="BI302" s="2">
        <v>21518</v>
      </c>
      <c r="BJ302" s="2">
        <v>21559</v>
      </c>
      <c r="BK302" s="2">
        <v>22159</v>
      </c>
      <c r="BL302" s="2">
        <v>22183</v>
      </c>
      <c r="BM302" s="2">
        <v>22799</v>
      </c>
      <c r="BN302" s="2">
        <v>23046</v>
      </c>
      <c r="BO302" s="2">
        <v>23154</v>
      </c>
      <c r="BP302" s="2">
        <v>23459</v>
      </c>
      <c r="BQ302" s="2">
        <v>22942</v>
      </c>
      <c r="BR302" s="2">
        <v>21853</v>
      </c>
      <c r="BS302" s="2">
        <v>21360</v>
      </c>
      <c r="BT302" s="2">
        <v>21303</v>
      </c>
      <c r="BU302" s="2">
        <v>21837</v>
      </c>
      <c r="BV302" s="2">
        <v>21752</v>
      </c>
      <c r="BW302" s="2">
        <v>21707</v>
      </c>
      <c r="BX302" s="2">
        <v>21613</v>
      </c>
      <c r="BY302" s="2">
        <v>22246</v>
      </c>
      <c r="BZ302" s="2">
        <v>22253</v>
      </c>
      <c r="CA302" s="2">
        <v>21465</v>
      </c>
      <c r="CB302" s="2">
        <v>21835</v>
      </c>
      <c r="CC302" s="2">
        <v>21881</v>
      </c>
      <c r="CD302" s="2">
        <v>22190</v>
      </c>
    </row>
    <row r="303" spans="1:82" x14ac:dyDescent="0.25">
      <c r="A303" s="2" t="str">
        <f>"66 jaar"</f>
        <v>66 jaar</v>
      </c>
      <c r="B303" s="2">
        <v>20124</v>
      </c>
      <c r="C303" s="2">
        <v>20291</v>
      </c>
      <c r="D303" s="2">
        <v>19562</v>
      </c>
      <c r="E303" s="2">
        <v>19126</v>
      </c>
      <c r="F303" s="2">
        <v>19303</v>
      </c>
      <c r="G303" s="2">
        <v>18925</v>
      </c>
      <c r="H303" s="2">
        <v>19523</v>
      </c>
      <c r="I303" s="2">
        <v>19261</v>
      </c>
      <c r="J303" s="2">
        <v>18550</v>
      </c>
      <c r="K303" s="2">
        <v>17097</v>
      </c>
      <c r="L303" s="2">
        <v>16921</v>
      </c>
      <c r="M303" s="2">
        <v>16153</v>
      </c>
      <c r="N303" s="2">
        <v>16077</v>
      </c>
      <c r="O303" s="2">
        <v>15957</v>
      </c>
      <c r="P303" s="2">
        <v>16873</v>
      </c>
      <c r="Q303" s="2">
        <v>16493</v>
      </c>
      <c r="R303" s="2">
        <v>15074</v>
      </c>
      <c r="S303" s="2">
        <v>13324</v>
      </c>
      <c r="T303" s="2">
        <v>14007</v>
      </c>
      <c r="U303" s="2">
        <v>15744</v>
      </c>
      <c r="V303" s="2">
        <v>16694</v>
      </c>
      <c r="W303" s="2">
        <v>16935</v>
      </c>
      <c r="X303" s="2">
        <v>21833</v>
      </c>
      <c r="Y303" s="2">
        <v>21996</v>
      </c>
      <c r="Z303" s="2">
        <v>22282</v>
      </c>
      <c r="AA303" s="2">
        <v>21561</v>
      </c>
      <c r="AB303" s="2">
        <v>21600</v>
      </c>
      <c r="AC303" s="2">
        <v>21365</v>
      </c>
      <c r="AD303" s="2">
        <v>21740</v>
      </c>
      <c r="AE303" s="2">
        <v>22025</v>
      </c>
      <c r="AF303" s="2">
        <v>22295</v>
      </c>
      <c r="AG303" s="2">
        <v>22637</v>
      </c>
      <c r="AH303" s="2">
        <v>22655</v>
      </c>
      <c r="AI303" s="2">
        <v>22986</v>
      </c>
      <c r="AJ303" s="2">
        <v>23533</v>
      </c>
      <c r="AK303" s="2">
        <v>23932</v>
      </c>
      <c r="AL303" s="2">
        <v>23401</v>
      </c>
      <c r="AM303" s="2">
        <v>23736</v>
      </c>
      <c r="AN303" s="2">
        <v>23247</v>
      </c>
      <c r="AO303" s="2">
        <v>23923</v>
      </c>
      <c r="AP303" s="2">
        <v>24259</v>
      </c>
      <c r="AQ303" s="2">
        <v>23484</v>
      </c>
      <c r="AR303" s="2">
        <v>22886</v>
      </c>
      <c r="AS303" s="2">
        <v>22454</v>
      </c>
      <c r="AT303" s="2">
        <v>22409</v>
      </c>
      <c r="AU303" s="2">
        <v>22557</v>
      </c>
      <c r="AV303" s="2">
        <v>22693</v>
      </c>
      <c r="AW303" s="2">
        <v>23236</v>
      </c>
      <c r="AX303" s="2">
        <v>22956</v>
      </c>
      <c r="AY303" s="2">
        <v>22315</v>
      </c>
      <c r="AZ303" s="2">
        <v>21571</v>
      </c>
      <c r="BA303" s="2">
        <v>21025</v>
      </c>
      <c r="BB303" s="2">
        <v>20992</v>
      </c>
      <c r="BC303" s="2">
        <v>20771</v>
      </c>
      <c r="BD303" s="2">
        <v>20634</v>
      </c>
      <c r="BE303" s="2">
        <v>20801</v>
      </c>
      <c r="BF303" s="2">
        <v>21656</v>
      </c>
      <c r="BG303" s="2">
        <v>21602</v>
      </c>
      <c r="BH303" s="2">
        <v>21325</v>
      </c>
      <c r="BI303" s="2">
        <v>20534</v>
      </c>
      <c r="BJ303" s="2">
        <v>21324</v>
      </c>
      <c r="BK303" s="2">
        <v>21365</v>
      </c>
      <c r="BL303" s="2">
        <v>21967</v>
      </c>
      <c r="BM303" s="2">
        <v>21994</v>
      </c>
      <c r="BN303" s="2">
        <v>22606</v>
      </c>
      <c r="BO303" s="2">
        <v>22849</v>
      </c>
      <c r="BP303" s="2">
        <v>22962</v>
      </c>
      <c r="BQ303" s="2">
        <v>23262</v>
      </c>
      <c r="BR303" s="2">
        <v>22756</v>
      </c>
      <c r="BS303" s="2">
        <v>21673</v>
      </c>
      <c r="BT303" s="2">
        <v>21179</v>
      </c>
      <c r="BU303" s="2">
        <v>21119</v>
      </c>
      <c r="BV303" s="2">
        <v>21656</v>
      </c>
      <c r="BW303" s="2">
        <v>21573</v>
      </c>
      <c r="BX303" s="2">
        <v>21531</v>
      </c>
      <c r="BY303" s="2">
        <v>21438</v>
      </c>
      <c r="BZ303" s="2">
        <v>22067</v>
      </c>
      <c r="CA303" s="2">
        <v>22075</v>
      </c>
      <c r="CB303" s="2">
        <v>21296</v>
      </c>
      <c r="CC303" s="2">
        <v>21666</v>
      </c>
      <c r="CD303" s="2">
        <v>21713</v>
      </c>
    </row>
    <row r="304" spans="1:82" x14ac:dyDescent="0.25">
      <c r="A304" s="2" t="str">
        <f>"67 jaar"</f>
        <v>67 jaar</v>
      </c>
      <c r="B304" s="2">
        <v>19621</v>
      </c>
      <c r="C304" s="2">
        <v>19887</v>
      </c>
      <c r="D304" s="2">
        <v>20036</v>
      </c>
      <c r="E304" s="2">
        <v>19346</v>
      </c>
      <c r="F304" s="2">
        <v>18918</v>
      </c>
      <c r="G304" s="2">
        <v>19071</v>
      </c>
      <c r="H304" s="2">
        <v>18671</v>
      </c>
      <c r="I304" s="2">
        <v>19300</v>
      </c>
      <c r="J304" s="2">
        <v>18995</v>
      </c>
      <c r="K304" s="2">
        <v>18326</v>
      </c>
      <c r="L304" s="2">
        <v>16928</v>
      </c>
      <c r="M304" s="2">
        <v>16703</v>
      </c>
      <c r="N304" s="2">
        <v>16000</v>
      </c>
      <c r="O304" s="2">
        <v>15899</v>
      </c>
      <c r="P304" s="2">
        <v>15828</v>
      </c>
      <c r="Q304" s="2">
        <v>16701</v>
      </c>
      <c r="R304" s="2">
        <v>16380</v>
      </c>
      <c r="S304" s="2">
        <v>14941</v>
      </c>
      <c r="T304" s="2">
        <v>13189</v>
      </c>
      <c r="U304" s="2">
        <v>13884</v>
      </c>
      <c r="V304" s="2">
        <v>15583</v>
      </c>
      <c r="W304" s="2">
        <v>16539</v>
      </c>
      <c r="X304" s="2">
        <v>16737</v>
      </c>
      <c r="Y304" s="2">
        <v>21616</v>
      </c>
      <c r="Z304" s="2">
        <v>21750</v>
      </c>
      <c r="AA304" s="2">
        <v>22056</v>
      </c>
      <c r="AB304" s="2">
        <v>21341</v>
      </c>
      <c r="AC304" s="2">
        <v>21379</v>
      </c>
      <c r="AD304" s="2">
        <v>21132</v>
      </c>
      <c r="AE304" s="2">
        <v>21509</v>
      </c>
      <c r="AF304" s="2">
        <v>21792</v>
      </c>
      <c r="AG304" s="2">
        <v>22060</v>
      </c>
      <c r="AH304" s="2">
        <v>22402</v>
      </c>
      <c r="AI304" s="2">
        <v>22415</v>
      </c>
      <c r="AJ304" s="2">
        <v>22751</v>
      </c>
      <c r="AK304" s="2">
        <v>23294</v>
      </c>
      <c r="AL304" s="2">
        <v>23683</v>
      </c>
      <c r="AM304" s="2">
        <v>23157</v>
      </c>
      <c r="AN304" s="2">
        <v>23494</v>
      </c>
      <c r="AO304" s="2">
        <v>23013</v>
      </c>
      <c r="AP304" s="2">
        <v>23681</v>
      </c>
      <c r="AQ304" s="2">
        <v>24016</v>
      </c>
      <c r="AR304" s="2">
        <v>23254</v>
      </c>
      <c r="AS304" s="2">
        <v>22654</v>
      </c>
      <c r="AT304" s="2">
        <v>22230</v>
      </c>
      <c r="AU304" s="2">
        <v>22182</v>
      </c>
      <c r="AV304" s="2">
        <v>22339</v>
      </c>
      <c r="AW304" s="2">
        <v>22468</v>
      </c>
      <c r="AX304" s="2">
        <v>23011</v>
      </c>
      <c r="AY304" s="2">
        <v>22733</v>
      </c>
      <c r="AZ304" s="2">
        <v>22100</v>
      </c>
      <c r="BA304" s="2">
        <v>21363</v>
      </c>
      <c r="BB304" s="2">
        <v>20828</v>
      </c>
      <c r="BC304" s="2">
        <v>20795</v>
      </c>
      <c r="BD304" s="2">
        <v>20580</v>
      </c>
      <c r="BE304" s="2">
        <v>20441</v>
      </c>
      <c r="BF304" s="2">
        <v>20612</v>
      </c>
      <c r="BG304" s="2">
        <v>21455</v>
      </c>
      <c r="BH304" s="2">
        <v>21405</v>
      </c>
      <c r="BI304" s="2">
        <v>21132</v>
      </c>
      <c r="BJ304" s="2">
        <v>20350</v>
      </c>
      <c r="BK304" s="2">
        <v>21137</v>
      </c>
      <c r="BL304" s="2">
        <v>21179</v>
      </c>
      <c r="BM304" s="2">
        <v>21773</v>
      </c>
      <c r="BN304" s="2">
        <v>21808</v>
      </c>
      <c r="BO304" s="2">
        <v>22413</v>
      </c>
      <c r="BP304" s="2">
        <v>22655</v>
      </c>
      <c r="BQ304" s="2">
        <v>22768</v>
      </c>
      <c r="BR304" s="2">
        <v>23066</v>
      </c>
      <c r="BS304" s="2">
        <v>22571</v>
      </c>
      <c r="BT304" s="2">
        <v>21497</v>
      </c>
      <c r="BU304" s="2">
        <v>21012</v>
      </c>
      <c r="BV304" s="2">
        <v>20946</v>
      </c>
      <c r="BW304" s="2">
        <v>21482</v>
      </c>
      <c r="BX304" s="2">
        <v>21406</v>
      </c>
      <c r="BY304" s="2">
        <v>21365</v>
      </c>
      <c r="BZ304" s="2">
        <v>21272</v>
      </c>
      <c r="CA304" s="2">
        <v>21895</v>
      </c>
      <c r="CB304" s="2">
        <v>21905</v>
      </c>
      <c r="CC304" s="2">
        <v>21135</v>
      </c>
      <c r="CD304" s="2">
        <v>21505</v>
      </c>
    </row>
    <row r="305" spans="1:82" x14ac:dyDescent="0.25">
      <c r="A305" s="2" t="str">
        <f>"68 jaar"</f>
        <v>68 jaar</v>
      </c>
      <c r="B305" s="2">
        <v>19620</v>
      </c>
      <c r="C305" s="2">
        <v>19366</v>
      </c>
      <c r="D305" s="2">
        <v>19606</v>
      </c>
      <c r="E305" s="2">
        <v>19783</v>
      </c>
      <c r="F305" s="2">
        <v>19103</v>
      </c>
      <c r="G305" s="2">
        <v>18694</v>
      </c>
      <c r="H305" s="2">
        <v>18835</v>
      </c>
      <c r="I305" s="2">
        <v>18405</v>
      </c>
      <c r="J305" s="2">
        <v>19044</v>
      </c>
      <c r="K305" s="2">
        <v>18766</v>
      </c>
      <c r="L305" s="2">
        <v>18098</v>
      </c>
      <c r="M305" s="2">
        <v>16707</v>
      </c>
      <c r="N305" s="2">
        <v>16504</v>
      </c>
      <c r="O305" s="2">
        <v>15805</v>
      </c>
      <c r="P305" s="2">
        <v>15714</v>
      </c>
      <c r="Q305" s="2">
        <v>15662</v>
      </c>
      <c r="R305" s="2">
        <v>16516</v>
      </c>
      <c r="S305" s="2">
        <v>16207</v>
      </c>
      <c r="T305" s="2">
        <v>14777</v>
      </c>
      <c r="U305" s="2">
        <v>12996</v>
      </c>
      <c r="V305" s="2">
        <v>13743</v>
      </c>
      <c r="W305" s="2">
        <v>15401</v>
      </c>
      <c r="X305" s="2">
        <v>16361</v>
      </c>
      <c r="Y305" s="2">
        <v>16540</v>
      </c>
      <c r="Z305" s="2">
        <v>21375</v>
      </c>
      <c r="AA305" s="2">
        <v>21495</v>
      </c>
      <c r="AB305" s="2">
        <v>21810</v>
      </c>
      <c r="AC305" s="2">
        <v>21087</v>
      </c>
      <c r="AD305" s="2">
        <v>21149</v>
      </c>
      <c r="AE305" s="2">
        <v>20901</v>
      </c>
      <c r="AF305" s="2">
        <v>21280</v>
      </c>
      <c r="AG305" s="2">
        <v>21562</v>
      </c>
      <c r="AH305" s="2">
        <v>21823</v>
      </c>
      <c r="AI305" s="2">
        <v>22171</v>
      </c>
      <c r="AJ305" s="2">
        <v>22176</v>
      </c>
      <c r="AK305" s="2">
        <v>22511</v>
      </c>
      <c r="AL305" s="2">
        <v>23049</v>
      </c>
      <c r="AM305" s="2">
        <v>23436</v>
      </c>
      <c r="AN305" s="2">
        <v>22925</v>
      </c>
      <c r="AO305" s="2">
        <v>23260</v>
      </c>
      <c r="AP305" s="2">
        <v>22777</v>
      </c>
      <c r="AQ305" s="2">
        <v>23445</v>
      </c>
      <c r="AR305" s="2">
        <v>23775</v>
      </c>
      <c r="AS305" s="2">
        <v>23025</v>
      </c>
      <c r="AT305" s="2">
        <v>22430</v>
      </c>
      <c r="AU305" s="2">
        <v>22009</v>
      </c>
      <c r="AV305" s="2">
        <v>21968</v>
      </c>
      <c r="AW305" s="2">
        <v>22125</v>
      </c>
      <c r="AX305" s="2">
        <v>22257</v>
      </c>
      <c r="AY305" s="2">
        <v>22796</v>
      </c>
      <c r="AZ305" s="2">
        <v>22518</v>
      </c>
      <c r="BA305" s="2">
        <v>21898</v>
      </c>
      <c r="BB305" s="2">
        <v>21165</v>
      </c>
      <c r="BC305" s="2">
        <v>20650</v>
      </c>
      <c r="BD305" s="2">
        <v>20615</v>
      </c>
      <c r="BE305" s="2">
        <v>20403</v>
      </c>
      <c r="BF305" s="2">
        <v>20268</v>
      </c>
      <c r="BG305" s="2">
        <v>20439</v>
      </c>
      <c r="BH305" s="2">
        <v>21275</v>
      </c>
      <c r="BI305" s="2">
        <v>21226</v>
      </c>
      <c r="BJ305" s="2">
        <v>20957</v>
      </c>
      <c r="BK305" s="2">
        <v>20182</v>
      </c>
      <c r="BL305" s="2">
        <v>20965</v>
      </c>
      <c r="BM305" s="2">
        <v>21004</v>
      </c>
      <c r="BN305" s="2">
        <v>21594</v>
      </c>
      <c r="BO305" s="2">
        <v>21634</v>
      </c>
      <c r="BP305" s="2">
        <v>22234</v>
      </c>
      <c r="BQ305" s="2">
        <v>22476</v>
      </c>
      <c r="BR305" s="2">
        <v>22589</v>
      </c>
      <c r="BS305" s="2">
        <v>22888</v>
      </c>
      <c r="BT305" s="2">
        <v>22401</v>
      </c>
      <c r="BU305" s="2">
        <v>21333</v>
      </c>
      <c r="BV305" s="2">
        <v>20854</v>
      </c>
      <c r="BW305" s="2">
        <v>20785</v>
      </c>
      <c r="BX305" s="2">
        <v>21322</v>
      </c>
      <c r="BY305" s="2">
        <v>21250</v>
      </c>
      <c r="BZ305" s="2">
        <v>21214</v>
      </c>
      <c r="CA305" s="2">
        <v>21123</v>
      </c>
      <c r="CB305" s="2">
        <v>21739</v>
      </c>
      <c r="CC305" s="2">
        <v>21750</v>
      </c>
      <c r="CD305" s="2">
        <v>20990</v>
      </c>
    </row>
    <row r="306" spans="1:82" x14ac:dyDescent="0.25">
      <c r="A306" s="2" t="str">
        <f>"69 jaar"</f>
        <v>69 jaar</v>
      </c>
      <c r="B306" s="2">
        <v>19988</v>
      </c>
      <c r="C306" s="2">
        <v>19304</v>
      </c>
      <c r="D306" s="2">
        <v>19084</v>
      </c>
      <c r="E306" s="2">
        <v>19317</v>
      </c>
      <c r="F306" s="2">
        <v>19507</v>
      </c>
      <c r="G306" s="2">
        <v>18793</v>
      </c>
      <c r="H306" s="2">
        <v>18423</v>
      </c>
      <c r="I306" s="2">
        <v>18539</v>
      </c>
      <c r="J306" s="2">
        <v>18121</v>
      </c>
      <c r="K306" s="2">
        <v>18814</v>
      </c>
      <c r="L306" s="2">
        <v>18516</v>
      </c>
      <c r="M306" s="2">
        <v>17869</v>
      </c>
      <c r="N306" s="2">
        <v>16487</v>
      </c>
      <c r="O306" s="2">
        <v>16284</v>
      </c>
      <c r="P306" s="2">
        <v>15633</v>
      </c>
      <c r="Q306" s="2">
        <v>15526</v>
      </c>
      <c r="R306" s="2">
        <v>15492</v>
      </c>
      <c r="S306" s="2">
        <v>16355</v>
      </c>
      <c r="T306" s="2">
        <v>16004</v>
      </c>
      <c r="U306" s="2">
        <v>14598</v>
      </c>
      <c r="V306" s="2">
        <v>12853</v>
      </c>
      <c r="W306" s="2">
        <v>13574</v>
      </c>
      <c r="X306" s="2">
        <v>15194</v>
      </c>
      <c r="Y306" s="2">
        <v>16182</v>
      </c>
      <c r="Z306" s="2">
        <v>16330</v>
      </c>
      <c r="AA306" s="2">
        <v>21092</v>
      </c>
      <c r="AB306" s="2">
        <v>21246</v>
      </c>
      <c r="AC306" s="2">
        <v>21509</v>
      </c>
      <c r="AD306" s="2">
        <v>20814</v>
      </c>
      <c r="AE306" s="2">
        <v>20881</v>
      </c>
      <c r="AF306" s="2">
        <v>20643</v>
      </c>
      <c r="AG306" s="2">
        <v>21014</v>
      </c>
      <c r="AH306" s="2">
        <v>21296</v>
      </c>
      <c r="AI306" s="2">
        <v>21553</v>
      </c>
      <c r="AJ306" s="2">
        <v>21897</v>
      </c>
      <c r="AK306" s="2">
        <v>21909</v>
      </c>
      <c r="AL306" s="2">
        <v>22235</v>
      </c>
      <c r="AM306" s="2">
        <v>22773</v>
      </c>
      <c r="AN306" s="2">
        <v>23159</v>
      </c>
      <c r="AO306" s="2">
        <v>22654</v>
      </c>
      <c r="AP306" s="2">
        <v>22993</v>
      </c>
      <c r="AQ306" s="2">
        <v>22512</v>
      </c>
      <c r="AR306" s="2">
        <v>23180</v>
      </c>
      <c r="AS306" s="2">
        <v>23505</v>
      </c>
      <c r="AT306" s="2">
        <v>22766</v>
      </c>
      <c r="AU306" s="2">
        <v>22174</v>
      </c>
      <c r="AV306" s="2">
        <v>21759</v>
      </c>
      <c r="AW306" s="2">
        <v>21726</v>
      </c>
      <c r="AX306" s="2">
        <v>21884</v>
      </c>
      <c r="AY306" s="2">
        <v>22019</v>
      </c>
      <c r="AZ306" s="2">
        <v>22556</v>
      </c>
      <c r="BA306" s="2">
        <v>22277</v>
      </c>
      <c r="BB306" s="2">
        <v>21670</v>
      </c>
      <c r="BC306" s="2">
        <v>20943</v>
      </c>
      <c r="BD306" s="2">
        <v>20431</v>
      </c>
      <c r="BE306" s="2">
        <v>20401</v>
      </c>
      <c r="BF306" s="2">
        <v>20190</v>
      </c>
      <c r="BG306" s="2">
        <v>20055</v>
      </c>
      <c r="BH306" s="2">
        <v>20226</v>
      </c>
      <c r="BI306" s="2">
        <v>21059</v>
      </c>
      <c r="BJ306" s="2">
        <v>21015</v>
      </c>
      <c r="BK306" s="2">
        <v>20749</v>
      </c>
      <c r="BL306" s="2">
        <v>19983</v>
      </c>
      <c r="BM306" s="2">
        <v>20758</v>
      </c>
      <c r="BN306" s="2">
        <v>20792</v>
      </c>
      <c r="BO306" s="2">
        <v>21383</v>
      </c>
      <c r="BP306" s="2">
        <v>21425</v>
      </c>
      <c r="BQ306" s="2">
        <v>22023</v>
      </c>
      <c r="BR306" s="2">
        <v>22263</v>
      </c>
      <c r="BS306" s="2">
        <v>22381</v>
      </c>
      <c r="BT306" s="2">
        <v>22681</v>
      </c>
      <c r="BU306" s="2">
        <v>22197</v>
      </c>
      <c r="BV306" s="2">
        <v>21137</v>
      </c>
      <c r="BW306" s="2">
        <v>20664</v>
      </c>
      <c r="BX306" s="2">
        <v>20593</v>
      </c>
      <c r="BY306" s="2">
        <v>21133</v>
      </c>
      <c r="BZ306" s="2">
        <v>21066</v>
      </c>
      <c r="CA306" s="2">
        <v>21034</v>
      </c>
      <c r="CB306" s="2">
        <v>20943</v>
      </c>
      <c r="CC306" s="2">
        <v>21551</v>
      </c>
      <c r="CD306" s="2">
        <v>21565</v>
      </c>
    </row>
    <row r="307" spans="1:82" x14ac:dyDescent="0.25">
      <c r="A307" s="2" t="str">
        <f>"70 jaar"</f>
        <v>70 jaar</v>
      </c>
      <c r="B307" s="2">
        <v>19431</v>
      </c>
      <c r="C307" s="2">
        <v>19659</v>
      </c>
      <c r="D307" s="2">
        <v>19031</v>
      </c>
      <c r="E307" s="2">
        <v>18777</v>
      </c>
      <c r="F307" s="2">
        <v>18974</v>
      </c>
      <c r="G307" s="2">
        <v>19208</v>
      </c>
      <c r="H307" s="2">
        <v>18452</v>
      </c>
      <c r="I307" s="2">
        <v>18090</v>
      </c>
      <c r="J307" s="2">
        <v>18217</v>
      </c>
      <c r="K307" s="2">
        <v>17849</v>
      </c>
      <c r="L307" s="2">
        <v>18556</v>
      </c>
      <c r="M307" s="2">
        <v>18245</v>
      </c>
      <c r="N307" s="2">
        <v>17625</v>
      </c>
      <c r="O307" s="2">
        <v>16278</v>
      </c>
      <c r="P307" s="2">
        <v>16066</v>
      </c>
      <c r="Q307" s="2">
        <v>15413</v>
      </c>
      <c r="R307" s="2">
        <v>15341</v>
      </c>
      <c r="S307" s="2">
        <v>15293</v>
      </c>
      <c r="T307" s="2">
        <v>16129</v>
      </c>
      <c r="U307" s="2">
        <v>15821</v>
      </c>
      <c r="V307" s="2">
        <v>14432</v>
      </c>
      <c r="W307" s="2">
        <v>12669</v>
      </c>
      <c r="X307" s="2">
        <v>13409</v>
      </c>
      <c r="Y307" s="2">
        <v>14979</v>
      </c>
      <c r="Z307" s="2">
        <v>15939</v>
      </c>
      <c r="AA307" s="2">
        <v>16128</v>
      </c>
      <c r="AB307" s="2">
        <v>20803</v>
      </c>
      <c r="AC307" s="2">
        <v>20968</v>
      </c>
      <c r="AD307" s="2">
        <v>21213</v>
      </c>
      <c r="AE307" s="2">
        <v>20537</v>
      </c>
      <c r="AF307" s="2">
        <v>20601</v>
      </c>
      <c r="AG307" s="2">
        <v>20372</v>
      </c>
      <c r="AH307" s="2">
        <v>20741</v>
      </c>
      <c r="AI307" s="2">
        <v>21022</v>
      </c>
      <c r="AJ307" s="2">
        <v>21272</v>
      </c>
      <c r="AK307" s="2">
        <v>21618</v>
      </c>
      <c r="AL307" s="2">
        <v>21627</v>
      </c>
      <c r="AM307" s="2">
        <v>21958</v>
      </c>
      <c r="AN307" s="2">
        <v>22487</v>
      </c>
      <c r="AO307" s="2">
        <v>22869</v>
      </c>
      <c r="AP307" s="2">
        <v>22376</v>
      </c>
      <c r="AQ307" s="2">
        <v>22714</v>
      </c>
      <c r="AR307" s="2">
        <v>22242</v>
      </c>
      <c r="AS307" s="2">
        <v>22903</v>
      </c>
      <c r="AT307" s="2">
        <v>23228</v>
      </c>
      <c r="AU307" s="2">
        <v>22503</v>
      </c>
      <c r="AV307" s="2">
        <v>21918</v>
      </c>
      <c r="AW307" s="2">
        <v>21513</v>
      </c>
      <c r="AX307" s="2">
        <v>21482</v>
      </c>
      <c r="AY307" s="2">
        <v>21641</v>
      </c>
      <c r="AZ307" s="2">
        <v>21776</v>
      </c>
      <c r="BA307" s="2">
        <v>22315</v>
      </c>
      <c r="BB307" s="2">
        <v>22036</v>
      </c>
      <c r="BC307" s="2">
        <v>21440</v>
      </c>
      <c r="BD307" s="2">
        <v>20723</v>
      </c>
      <c r="BE307" s="2">
        <v>20216</v>
      </c>
      <c r="BF307" s="2">
        <v>20189</v>
      </c>
      <c r="BG307" s="2">
        <v>19985</v>
      </c>
      <c r="BH307" s="2">
        <v>19848</v>
      </c>
      <c r="BI307" s="2">
        <v>20020</v>
      </c>
      <c r="BJ307" s="2">
        <v>20848</v>
      </c>
      <c r="BK307" s="2">
        <v>20807</v>
      </c>
      <c r="BL307" s="2">
        <v>20548</v>
      </c>
      <c r="BM307" s="2">
        <v>19794</v>
      </c>
      <c r="BN307" s="2">
        <v>20558</v>
      </c>
      <c r="BO307" s="2">
        <v>20598</v>
      </c>
      <c r="BP307" s="2">
        <v>21183</v>
      </c>
      <c r="BQ307" s="2">
        <v>21230</v>
      </c>
      <c r="BR307" s="2">
        <v>21823</v>
      </c>
      <c r="BS307" s="2">
        <v>22063</v>
      </c>
      <c r="BT307" s="2">
        <v>22175</v>
      </c>
      <c r="BU307" s="2">
        <v>22480</v>
      </c>
      <c r="BV307" s="2">
        <v>21998</v>
      </c>
      <c r="BW307" s="2">
        <v>20947</v>
      </c>
      <c r="BX307" s="2">
        <v>20484</v>
      </c>
      <c r="BY307" s="2">
        <v>20415</v>
      </c>
      <c r="BZ307" s="2">
        <v>20952</v>
      </c>
      <c r="CA307" s="2">
        <v>20890</v>
      </c>
      <c r="CB307" s="2">
        <v>20863</v>
      </c>
      <c r="CC307" s="2">
        <v>20771</v>
      </c>
      <c r="CD307" s="2">
        <v>21377</v>
      </c>
    </row>
    <row r="308" spans="1:82" x14ac:dyDescent="0.25">
      <c r="A308" s="2" t="str">
        <f>"71 jaar"</f>
        <v>71 jaar</v>
      </c>
      <c r="B308" s="2">
        <v>14043</v>
      </c>
      <c r="C308" s="2">
        <v>19069</v>
      </c>
      <c r="D308" s="2">
        <v>19270</v>
      </c>
      <c r="E308" s="2">
        <v>18650</v>
      </c>
      <c r="F308" s="2">
        <v>18432</v>
      </c>
      <c r="G308" s="2">
        <v>18634</v>
      </c>
      <c r="H308" s="2">
        <v>18839</v>
      </c>
      <c r="I308" s="2">
        <v>18126</v>
      </c>
      <c r="J308" s="2">
        <v>17772</v>
      </c>
      <c r="K308" s="2">
        <v>17879</v>
      </c>
      <c r="L308" s="2">
        <v>17533</v>
      </c>
      <c r="M308" s="2">
        <v>18283</v>
      </c>
      <c r="N308" s="2">
        <v>17937</v>
      </c>
      <c r="O308" s="2">
        <v>17337</v>
      </c>
      <c r="P308" s="2">
        <v>16058</v>
      </c>
      <c r="Q308" s="2">
        <v>15805</v>
      </c>
      <c r="R308" s="2">
        <v>15155</v>
      </c>
      <c r="S308" s="2">
        <v>15161</v>
      </c>
      <c r="T308" s="2">
        <v>15057</v>
      </c>
      <c r="U308" s="2">
        <v>15884</v>
      </c>
      <c r="V308" s="2">
        <v>15628</v>
      </c>
      <c r="W308" s="2">
        <v>14222</v>
      </c>
      <c r="X308" s="2">
        <v>12473</v>
      </c>
      <c r="Y308" s="2">
        <v>13237</v>
      </c>
      <c r="Z308" s="2">
        <v>14741</v>
      </c>
      <c r="AA308" s="2">
        <v>15680</v>
      </c>
      <c r="AB308" s="2">
        <v>15881</v>
      </c>
      <c r="AC308" s="2">
        <v>20467</v>
      </c>
      <c r="AD308" s="2">
        <v>20660</v>
      </c>
      <c r="AE308" s="2">
        <v>20911</v>
      </c>
      <c r="AF308" s="2">
        <v>20245</v>
      </c>
      <c r="AG308" s="2">
        <v>20311</v>
      </c>
      <c r="AH308" s="2">
        <v>20086</v>
      </c>
      <c r="AI308" s="2">
        <v>20457</v>
      </c>
      <c r="AJ308" s="2">
        <v>20737</v>
      </c>
      <c r="AK308" s="2">
        <v>20986</v>
      </c>
      <c r="AL308" s="2">
        <v>21331</v>
      </c>
      <c r="AM308" s="2">
        <v>21343</v>
      </c>
      <c r="AN308" s="2">
        <v>21671</v>
      </c>
      <c r="AO308" s="2">
        <v>22193</v>
      </c>
      <c r="AP308" s="2">
        <v>22578</v>
      </c>
      <c r="AQ308" s="2">
        <v>22096</v>
      </c>
      <c r="AR308" s="2">
        <v>22431</v>
      </c>
      <c r="AS308" s="2">
        <v>21970</v>
      </c>
      <c r="AT308" s="2">
        <v>22625</v>
      </c>
      <c r="AU308" s="2">
        <v>22949</v>
      </c>
      <c r="AV308" s="2">
        <v>22235</v>
      </c>
      <c r="AW308" s="2">
        <v>21656</v>
      </c>
      <c r="AX308" s="2">
        <v>21262</v>
      </c>
      <c r="AY308" s="2">
        <v>21232</v>
      </c>
      <c r="AZ308" s="2">
        <v>21394</v>
      </c>
      <c r="BA308" s="2">
        <v>21528</v>
      </c>
      <c r="BB308" s="2">
        <v>22067</v>
      </c>
      <c r="BC308" s="2">
        <v>21792</v>
      </c>
      <c r="BD308" s="2">
        <v>21205</v>
      </c>
      <c r="BE308" s="2">
        <v>20497</v>
      </c>
      <c r="BF308" s="2">
        <v>19991</v>
      </c>
      <c r="BG308" s="2">
        <v>19974</v>
      </c>
      <c r="BH308" s="2">
        <v>19772</v>
      </c>
      <c r="BI308" s="2">
        <v>19640</v>
      </c>
      <c r="BJ308" s="2">
        <v>19812</v>
      </c>
      <c r="BK308" s="2">
        <v>20636</v>
      </c>
      <c r="BL308" s="2">
        <v>20597</v>
      </c>
      <c r="BM308" s="2">
        <v>20339</v>
      </c>
      <c r="BN308" s="2">
        <v>19595</v>
      </c>
      <c r="BO308" s="2">
        <v>20354</v>
      </c>
      <c r="BP308" s="2">
        <v>20394</v>
      </c>
      <c r="BQ308" s="2">
        <v>20978</v>
      </c>
      <c r="BR308" s="2">
        <v>21028</v>
      </c>
      <c r="BS308" s="2">
        <v>21619</v>
      </c>
      <c r="BT308" s="2">
        <v>21855</v>
      </c>
      <c r="BU308" s="2">
        <v>21971</v>
      </c>
      <c r="BV308" s="2">
        <v>22279</v>
      </c>
      <c r="BW308" s="2">
        <v>21799</v>
      </c>
      <c r="BX308" s="2">
        <v>20759</v>
      </c>
      <c r="BY308" s="2">
        <v>20304</v>
      </c>
      <c r="BZ308" s="2">
        <v>20236</v>
      </c>
      <c r="CA308" s="2">
        <v>20771</v>
      </c>
      <c r="CB308" s="2">
        <v>20709</v>
      </c>
      <c r="CC308" s="2">
        <v>20687</v>
      </c>
      <c r="CD308" s="2">
        <v>20596</v>
      </c>
    </row>
    <row r="309" spans="1:82" x14ac:dyDescent="0.25">
      <c r="A309" s="2" t="str">
        <f>"72 jaar"</f>
        <v>72 jaar</v>
      </c>
      <c r="B309" s="2">
        <v>9819</v>
      </c>
      <c r="C309" s="2">
        <v>13744</v>
      </c>
      <c r="D309" s="2">
        <v>18671</v>
      </c>
      <c r="E309" s="2">
        <v>18875</v>
      </c>
      <c r="F309" s="2">
        <v>18262</v>
      </c>
      <c r="G309" s="2">
        <v>18024</v>
      </c>
      <c r="H309" s="2">
        <v>18256</v>
      </c>
      <c r="I309" s="2">
        <v>18462</v>
      </c>
      <c r="J309" s="2">
        <v>17755</v>
      </c>
      <c r="K309" s="2">
        <v>17424</v>
      </c>
      <c r="L309" s="2">
        <v>17541</v>
      </c>
      <c r="M309" s="2">
        <v>17202</v>
      </c>
      <c r="N309" s="2">
        <v>17977</v>
      </c>
      <c r="O309" s="2">
        <v>17643</v>
      </c>
      <c r="P309" s="2">
        <v>17042</v>
      </c>
      <c r="Q309" s="2">
        <v>15802</v>
      </c>
      <c r="R309" s="2">
        <v>15591</v>
      </c>
      <c r="S309" s="2">
        <v>14873</v>
      </c>
      <c r="T309" s="2">
        <v>14929</v>
      </c>
      <c r="U309" s="2">
        <v>14848</v>
      </c>
      <c r="V309" s="2">
        <v>15634</v>
      </c>
      <c r="W309" s="2">
        <v>15385</v>
      </c>
      <c r="X309" s="2">
        <v>13986</v>
      </c>
      <c r="Y309" s="2">
        <v>12243</v>
      </c>
      <c r="Z309" s="2">
        <v>13018</v>
      </c>
      <c r="AA309" s="2">
        <v>14517</v>
      </c>
      <c r="AB309" s="2">
        <v>15442</v>
      </c>
      <c r="AC309" s="2">
        <v>15659</v>
      </c>
      <c r="AD309" s="2">
        <v>20160</v>
      </c>
      <c r="AE309" s="2">
        <v>20348</v>
      </c>
      <c r="AF309" s="2">
        <v>20602</v>
      </c>
      <c r="AG309" s="2">
        <v>19955</v>
      </c>
      <c r="AH309" s="2">
        <v>20016</v>
      </c>
      <c r="AI309" s="2">
        <v>19799</v>
      </c>
      <c r="AJ309" s="2">
        <v>20166</v>
      </c>
      <c r="AK309" s="2">
        <v>20453</v>
      </c>
      <c r="AL309" s="2">
        <v>20695</v>
      </c>
      <c r="AM309" s="2">
        <v>21044</v>
      </c>
      <c r="AN309" s="2">
        <v>21057</v>
      </c>
      <c r="AO309" s="2">
        <v>21383</v>
      </c>
      <c r="AP309" s="2">
        <v>21907</v>
      </c>
      <c r="AQ309" s="2">
        <v>22291</v>
      </c>
      <c r="AR309" s="2">
        <v>21817</v>
      </c>
      <c r="AS309" s="2">
        <v>22153</v>
      </c>
      <c r="AT309" s="2">
        <v>21700</v>
      </c>
      <c r="AU309" s="2">
        <v>22348</v>
      </c>
      <c r="AV309" s="2">
        <v>22673</v>
      </c>
      <c r="AW309" s="2">
        <v>21967</v>
      </c>
      <c r="AX309" s="2">
        <v>21393</v>
      </c>
      <c r="AY309" s="2">
        <v>21008</v>
      </c>
      <c r="AZ309" s="2">
        <v>20981</v>
      </c>
      <c r="BA309" s="2">
        <v>21146</v>
      </c>
      <c r="BB309" s="2">
        <v>21278</v>
      </c>
      <c r="BC309" s="2">
        <v>21816</v>
      </c>
      <c r="BD309" s="2">
        <v>21546</v>
      </c>
      <c r="BE309" s="2">
        <v>20970</v>
      </c>
      <c r="BF309" s="2">
        <v>20275</v>
      </c>
      <c r="BG309" s="2">
        <v>19776</v>
      </c>
      <c r="BH309" s="2">
        <v>19762</v>
      </c>
      <c r="BI309" s="2">
        <v>19562</v>
      </c>
      <c r="BJ309" s="2">
        <v>19435</v>
      </c>
      <c r="BK309" s="2">
        <v>19606</v>
      </c>
      <c r="BL309" s="2">
        <v>20429</v>
      </c>
      <c r="BM309" s="2">
        <v>20393</v>
      </c>
      <c r="BN309" s="2">
        <v>20141</v>
      </c>
      <c r="BO309" s="2">
        <v>19405</v>
      </c>
      <c r="BP309" s="2">
        <v>20159</v>
      </c>
      <c r="BQ309" s="2">
        <v>20198</v>
      </c>
      <c r="BR309" s="2">
        <v>20780</v>
      </c>
      <c r="BS309" s="2">
        <v>20836</v>
      </c>
      <c r="BT309" s="2">
        <v>21424</v>
      </c>
      <c r="BU309" s="2">
        <v>21655</v>
      </c>
      <c r="BV309" s="2">
        <v>21775</v>
      </c>
      <c r="BW309" s="2">
        <v>22086</v>
      </c>
      <c r="BX309" s="2">
        <v>21609</v>
      </c>
      <c r="BY309" s="2">
        <v>20576</v>
      </c>
      <c r="BZ309" s="2">
        <v>20130</v>
      </c>
      <c r="CA309" s="2">
        <v>20064</v>
      </c>
      <c r="CB309" s="2">
        <v>20597</v>
      </c>
      <c r="CC309" s="2">
        <v>20538</v>
      </c>
      <c r="CD309" s="2">
        <v>20523</v>
      </c>
    </row>
    <row r="310" spans="1:82" x14ac:dyDescent="0.25">
      <c r="A310" s="2" t="str">
        <f>"73 jaar"</f>
        <v>73 jaar</v>
      </c>
      <c r="B310" s="2">
        <v>9488</v>
      </c>
      <c r="C310" s="2">
        <v>9586</v>
      </c>
      <c r="D310" s="2">
        <v>13413</v>
      </c>
      <c r="E310" s="2">
        <v>18241</v>
      </c>
      <c r="F310" s="2">
        <v>18428</v>
      </c>
      <c r="G310" s="2">
        <v>17837</v>
      </c>
      <c r="H310" s="2">
        <v>17646</v>
      </c>
      <c r="I310" s="2">
        <v>17892</v>
      </c>
      <c r="J310" s="2">
        <v>18066</v>
      </c>
      <c r="K310" s="2">
        <v>17355</v>
      </c>
      <c r="L310" s="2">
        <v>17040</v>
      </c>
      <c r="M310" s="2">
        <v>17148</v>
      </c>
      <c r="N310" s="2">
        <v>16873</v>
      </c>
      <c r="O310" s="2">
        <v>17629</v>
      </c>
      <c r="P310" s="2">
        <v>17289</v>
      </c>
      <c r="Q310" s="2">
        <v>16753</v>
      </c>
      <c r="R310" s="2">
        <v>15509</v>
      </c>
      <c r="S310" s="2">
        <v>15289</v>
      </c>
      <c r="T310" s="2">
        <v>14620</v>
      </c>
      <c r="U310" s="2">
        <v>14643</v>
      </c>
      <c r="V310" s="2">
        <v>14621</v>
      </c>
      <c r="W310" s="2">
        <v>15364</v>
      </c>
      <c r="X310" s="2">
        <v>15141</v>
      </c>
      <c r="Y310" s="2">
        <v>13740</v>
      </c>
      <c r="Z310" s="2">
        <v>12060</v>
      </c>
      <c r="AA310" s="2">
        <v>12814</v>
      </c>
      <c r="AB310" s="2">
        <v>14272</v>
      </c>
      <c r="AC310" s="2">
        <v>15154</v>
      </c>
      <c r="AD310" s="2">
        <v>15402</v>
      </c>
      <c r="AE310" s="2">
        <v>19829</v>
      </c>
      <c r="AF310" s="2">
        <v>20018</v>
      </c>
      <c r="AG310" s="2">
        <v>20277</v>
      </c>
      <c r="AH310" s="2">
        <v>19645</v>
      </c>
      <c r="AI310" s="2">
        <v>19708</v>
      </c>
      <c r="AJ310" s="2">
        <v>19493</v>
      </c>
      <c r="AK310" s="2">
        <v>19867</v>
      </c>
      <c r="AL310" s="2">
        <v>20151</v>
      </c>
      <c r="AM310" s="2">
        <v>20391</v>
      </c>
      <c r="AN310" s="2">
        <v>20746</v>
      </c>
      <c r="AO310" s="2">
        <v>20757</v>
      </c>
      <c r="AP310" s="2">
        <v>21088</v>
      </c>
      <c r="AQ310" s="2">
        <v>21607</v>
      </c>
      <c r="AR310" s="2">
        <v>21989</v>
      </c>
      <c r="AS310" s="2">
        <v>21528</v>
      </c>
      <c r="AT310" s="2">
        <v>21860</v>
      </c>
      <c r="AU310" s="2">
        <v>21421</v>
      </c>
      <c r="AV310" s="2">
        <v>22060</v>
      </c>
      <c r="AW310" s="2">
        <v>22388</v>
      </c>
      <c r="AX310" s="2">
        <v>21693</v>
      </c>
      <c r="AY310" s="2">
        <v>21131</v>
      </c>
      <c r="AZ310" s="2">
        <v>20753</v>
      </c>
      <c r="BA310" s="2">
        <v>20730</v>
      </c>
      <c r="BB310" s="2">
        <v>20896</v>
      </c>
      <c r="BC310" s="2">
        <v>21023</v>
      </c>
      <c r="BD310" s="2">
        <v>21561</v>
      </c>
      <c r="BE310" s="2">
        <v>21298</v>
      </c>
      <c r="BF310" s="2">
        <v>20730</v>
      </c>
      <c r="BG310" s="2">
        <v>20048</v>
      </c>
      <c r="BH310" s="2">
        <v>19560</v>
      </c>
      <c r="BI310" s="2">
        <v>19551</v>
      </c>
      <c r="BJ310" s="2">
        <v>19347</v>
      </c>
      <c r="BK310" s="2">
        <v>19229</v>
      </c>
      <c r="BL310" s="2">
        <v>19399</v>
      </c>
      <c r="BM310" s="2">
        <v>20220</v>
      </c>
      <c r="BN310" s="2">
        <v>20186</v>
      </c>
      <c r="BO310" s="2">
        <v>19941</v>
      </c>
      <c r="BP310" s="2">
        <v>19210</v>
      </c>
      <c r="BQ310" s="2">
        <v>19964</v>
      </c>
      <c r="BR310" s="2">
        <v>20001</v>
      </c>
      <c r="BS310" s="2">
        <v>20582</v>
      </c>
      <c r="BT310" s="2">
        <v>20637</v>
      </c>
      <c r="BU310" s="2">
        <v>21224</v>
      </c>
      <c r="BV310" s="2">
        <v>21464</v>
      </c>
      <c r="BW310" s="2">
        <v>21585</v>
      </c>
      <c r="BX310" s="2">
        <v>21895</v>
      </c>
      <c r="BY310" s="2">
        <v>21420</v>
      </c>
      <c r="BZ310" s="2">
        <v>20395</v>
      </c>
      <c r="CA310" s="2">
        <v>19959</v>
      </c>
      <c r="CB310" s="2">
        <v>19896</v>
      </c>
      <c r="CC310" s="2">
        <v>20429</v>
      </c>
      <c r="CD310" s="2">
        <v>20369</v>
      </c>
    </row>
    <row r="311" spans="1:82" x14ac:dyDescent="0.25">
      <c r="A311" s="2" t="str">
        <f>"74 jaar"</f>
        <v>74 jaar</v>
      </c>
      <c r="B311" s="2">
        <v>9932</v>
      </c>
      <c r="C311" s="2">
        <v>9193</v>
      </c>
      <c r="D311" s="2">
        <v>9352</v>
      </c>
      <c r="E311" s="2">
        <v>13049</v>
      </c>
      <c r="F311" s="2">
        <v>17794</v>
      </c>
      <c r="G311" s="2">
        <v>17959</v>
      </c>
      <c r="H311" s="2">
        <v>17414</v>
      </c>
      <c r="I311" s="2">
        <v>17245</v>
      </c>
      <c r="J311" s="2">
        <v>17395</v>
      </c>
      <c r="K311" s="2">
        <v>17637</v>
      </c>
      <c r="L311" s="2">
        <v>16909</v>
      </c>
      <c r="M311" s="2">
        <v>16685</v>
      </c>
      <c r="N311" s="2">
        <v>16726</v>
      </c>
      <c r="O311" s="2">
        <v>16508</v>
      </c>
      <c r="P311" s="2">
        <v>17278</v>
      </c>
      <c r="Q311" s="2">
        <v>16906</v>
      </c>
      <c r="R311" s="2">
        <v>16441</v>
      </c>
      <c r="S311" s="2">
        <v>15200</v>
      </c>
      <c r="T311" s="2">
        <v>15006</v>
      </c>
      <c r="U311" s="2">
        <v>14376</v>
      </c>
      <c r="V311" s="2">
        <v>14388</v>
      </c>
      <c r="W311" s="2">
        <v>14347</v>
      </c>
      <c r="X311" s="2">
        <v>15076</v>
      </c>
      <c r="Y311" s="2">
        <v>14825</v>
      </c>
      <c r="Z311" s="2">
        <v>13501</v>
      </c>
      <c r="AA311" s="2">
        <v>11807</v>
      </c>
      <c r="AB311" s="2">
        <v>12585</v>
      </c>
      <c r="AC311" s="2">
        <v>14004</v>
      </c>
      <c r="AD311" s="2">
        <v>14875</v>
      </c>
      <c r="AE311" s="2">
        <v>15122</v>
      </c>
      <c r="AF311" s="2">
        <v>19475</v>
      </c>
      <c r="AG311" s="2">
        <v>19664</v>
      </c>
      <c r="AH311" s="2">
        <v>19922</v>
      </c>
      <c r="AI311" s="2">
        <v>19304</v>
      </c>
      <c r="AJ311" s="2">
        <v>19373</v>
      </c>
      <c r="AK311" s="2">
        <v>19168</v>
      </c>
      <c r="AL311" s="2">
        <v>19538</v>
      </c>
      <c r="AM311" s="2">
        <v>19824</v>
      </c>
      <c r="AN311" s="2">
        <v>20064</v>
      </c>
      <c r="AO311" s="2">
        <v>20423</v>
      </c>
      <c r="AP311" s="2">
        <v>20434</v>
      </c>
      <c r="AQ311" s="2">
        <v>20768</v>
      </c>
      <c r="AR311" s="2">
        <v>21284</v>
      </c>
      <c r="AS311" s="2">
        <v>21670</v>
      </c>
      <c r="AT311" s="2">
        <v>21218</v>
      </c>
      <c r="AU311" s="2">
        <v>21553</v>
      </c>
      <c r="AV311" s="2">
        <v>21125</v>
      </c>
      <c r="AW311" s="2">
        <v>21756</v>
      </c>
      <c r="AX311" s="2">
        <v>22082</v>
      </c>
      <c r="AY311" s="2">
        <v>21400</v>
      </c>
      <c r="AZ311" s="2">
        <v>20847</v>
      </c>
      <c r="BA311" s="2">
        <v>20483</v>
      </c>
      <c r="BB311" s="2">
        <v>20461</v>
      </c>
      <c r="BC311" s="2">
        <v>20626</v>
      </c>
      <c r="BD311" s="2">
        <v>20763</v>
      </c>
      <c r="BE311" s="2">
        <v>21299</v>
      </c>
      <c r="BF311" s="2">
        <v>21039</v>
      </c>
      <c r="BG311" s="2">
        <v>20480</v>
      </c>
      <c r="BH311" s="2">
        <v>19807</v>
      </c>
      <c r="BI311" s="2">
        <v>19327</v>
      </c>
      <c r="BJ311" s="2">
        <v>19325</v>
      </c>
      <c r="BK311" s="2">
        <v>19123</v>
      </c>
      <c r="BL311" s="2">
        <v>19012</v>
      </c>
      <c r="BM311" s="2">
        <v>19180</v>
      </c>
      <c r="BN311" s="2">
        <v>19999</v>
      </c>
      <c r="BO311" s="2">
        <v>19968</v>
      </c>
      <c r="BP311" s="2">
        <v>19725</v>
      </c>
      <c r="BQ311" s="2">
        <v>19006</v>
      </c>
      <c r="BR311" s="2">
        <v>19754</v>
      </c>
      <c r="BS311" s="2">
        <v>19791</v>
      </c>
      <c r="BT311" s="2">
        <v>20373</v>
      </c>
      <c r="BU311" s="2">
        <v>20427</v>
      </c>
      <c r="BV311" s="2">
        <v>21011</v>
      </c>
      <c r="BW311" s="2">
        <v>21259</v>
      </c>
      <c r="BX311" s="2">
        <v>21382</v>
      </c>
      <c r="BY311" s="2">
        <v>21693</v>
      </c>
      <c r="BZ311" s="2">
        <v>21226</v>
      </c>
      <c r="CA311" s="2">
        <v>20207</v>
      </c>
      <c r="CB311" s="2">
        <v>19776</v>
      </c>
      <c r="CC311" s="2">
        <v>19719</v>
      </c>
      <c r="CD311" s="2">
        <v>20253</v>
      </c>
    </row>
    <row r="312" spans="1:82" x14ac:dyDescent="0.25">
      <c r="A312" s="2" t="str">
        <f>"75 jaar"</f>
        <v>75 jaar</v>
      </c>
      <c r="B312" s="2">
        <v>11921</v>
      </c>
      <c r="C312" s="2">
        <v>9635</v>
      </c>
      <c r="D312" s="2">
        <v>8936</v>
      </c>
      <c r="E312" s="2">
        <v>9074</v>
      </c>
      <c r="F312" s="2">
        <v>12667</v>
      </c>
      <c r="G312" s="2">
        <v>17286</v>
      </c>
      <c r="H312" s="2">
        <v>17421</v>
      </c>
      <c r="I312" s="2">
        <v>16936</v>
      </c>
      <c r="J312" s="2">
        <v>16729</v>
      </c>
      <c r="K312" s="2">
        <v>16956</v>
      </c>
      <c r="L312" s="2">
        <v>17143</v>
      </c>
      <c r="M312" s="2">
        <v>16488</v>
      </c>
      <c r="N312" s="2">
        <v>16267</v>
      </c>
      <c r="O312" s="2">
        <v>16299</v>
      </c>
      <c r="P312" s="2">
        <v>16132</v>
      </c>
      <c r="Q312" s="2">
        <v>16891</v>
      </c>
      <c r="R312" s="2">
        <v>16545</v>
      </c>
      <c r="S312" s="2">
        <v>16097</v>
      </c>
      <c r="T312" s="2">
        <v>14862</v>
      </c>
      <c r="U312" s="2">
        <v>14662</v>
      </c>
      <c r="V312" s="2">
        <v>14058</v>
      </c>
      <c r="W312" s="2">
        <v>14117</v>
      </c>
      <c r="X312" s="2">
        <v>14040</v>
      </c>
      <c r="Y312" s="2">
        <v>14750</v>
      </c>
      <c r="Z312" s="2">
        <v>14513</v>
      </c>
      <c r="AA312" s="2">
        <v>13174</v>
      </c>
      <c r="AB312" s="2">
        <v>11581</v>
      </c>
      <c r="AC312" s="2">
        <v>12312</v>
      </c>
      <c r="AD312" s="2">
        <v>13722</v>
      </c>
      <c r="AE312" s="2">
        <v>14576</v>
      </c>
      <c r="AF312" s="2">
        <v>14824</v>
      </c>
      <c r="AG312" s="2">
        <v>19095</v>
      </c>
      <c r="AH312" s="2">
        <v>19290</v>
      </c>
      <c r="AI312" s="2">
        <v>19542</v>
      </c>
      <c r="AJ312" s="2">
        <v>18944</v>
      </c>
      <c r="AK312" s="2">
        <v>19014</v>
      </c>
      <c r="AL312" s="2">
        <v>18821</v>
      </c>
      <c r="AM312" s="2">
        <v>19187</v>
      </c>
      <c r="AN312" s="2">
        <v>19475</v>
      </c>
      <c r="AO312" s="2">
        <v>19721</v>
      </c>
      <c r="AP312" s="2">
        <v>20076</v>
      </c>
      <c r="AQ312" s="2">
        <v>20093</v>
      </c>
      <c r="AR312" s="2">
        <v>20429</v>
      </c>
      <c r="AS312" s="2">
        <v>20940</v>
      </c>
      <c r="AT312" s="2">
        <v>21325</v>
      </c>
      <c r="AU312" s="2">
        <v>20886</v>
      </c>
      <c r="AV312" s="2">
        <v>21218</v>
      </c>
      <c r="AW312" s="2">
        <v>20799</v>
      </c>
      <c r="AX312" s="2">
        <v>21433</v>
      </c>
      <c r="AY312" s="2">
        <v>21746</v>
      </c>
      <c r="AZ312" s="2">
        <v>21093</v>
      </c>
      <c r="BA312" s="2">
        <v>20548</v>
      </c>
      <c r="BB312" s="2">
        <v>20191</v>
      </c>
      <c r="BC312" s="2">
        <v>20176</v>
      </c>
      <c r="BD312" s="2">
        <v>20347</v>
      </c>
      <c r="BE312" s="2">
        <v>20486</v>
      </c>
      <c r="BF312" s="2">
        <v>21020</v>
      </c>
      <c r="BG312" s="2">
        <v>20767</v>
      </c>
      <c r="BH312" s="2">
        <v>20215</v>
      </c>
      <c r="BI312" s="2">
        <v>19549</v>
      </c>
      <c r="BJ312" s="2">
        <v>19080</v>
      </c>
      <c r="BK312" s="2">
        <v>19087</v>
      </c>
      <c r="BL312" s="2">
        <v>18885</v>
      </c>
      <c r="BM312" s="2">
        <v>18782</v>
      </c>
      <c r="BN312" s="2">
        <v>18949</v>
      </c>
      <c r="BO312" s="2">
        <v>19762</v>
      </c>
      <c r="BP312" s="2">
        <v>19738</v>
      </c>
      <c r="BQ312" s="2">
        <v>19496</v>
      </c>
      <c r="BR312" s="2">
        <v>18790</v>
      </c>
      <c r="BS312" s="2">
        <v>19534</v>
      </c>
      <c r="BT312" s="2">
        <v>19571</v>
      </c>
      <c r="BU312" s="2">
        <v>20153</v>
      </c>
      <c r="BV312" s="2">
        <v>20210</v>
      </c>
      <c r="BW312" s="2">
        <v>20793</v>
      </c>
      <c r="BX312" s="2">
        <v>21039</v>
      </c>
      <c r="BY312" s="2">
        <v>21166</v>
      </c>
      <c r="BZ312" s="2">
        <v>21477</v>
      </c>
      <c r="CA312" s="2">
        <v>21019</v>
      </c>
      <c r="CB312" s="2">
        <v>20011</v>
      </c>
      <c r="CC312" s="2">
        <v>19584</v>
      </c>
      <c r="CD312" s="2">
        <v>19534</v>
      </c>
    </row>
    <row r="313" spans="1:82" x14ac:dyDescent="0.25">
      <c r="A313" s="2" t="str">
        <f>"76 jaar"</f>
        <v>76 jaar</v>
      </c>
      <c r="B313" s="2">
        <v>13833</v>
      </c>
      <c r="C313" s="2">
        <v>11519</v>
      </c>
      <c r="D313" s="2">
        <v>9326</v>
      </c>
      <c r="E313" s="2">
        <v>8645</v>
      </c>
      <c r="F313" s="2">
        <v>8785</v>
      </c>
      <c r="G313" s="2">
        <v>12268</v>
      </c>
      <c r="H313" s="2">
        <v>16725</v>
      </c>
      <c r="I313" s="2">
        <v>16859</v>
      </c>
      <c r="J313" s="2">
        <v>16409</v>
      </c>
      <c r="K313" s="2">
        <v>16230</v>
      </c>
      <c r="L313" s="2">
        <v>16444</v>
      </c>
      <c r="M313" s="2">
        <v>16669</v>
      </c>
      <c r="N313" s="2">
        <v>16009</v>
      </c>
      <c r="O313" s="2">
        <v>15773</v>
      </c>
      <c r="P313" s="2">
        <v>15864</v>
      </c>
      <c r="Q313" s="2">
        <v>15703</v>
      </c>
      <c r="R313" s="2">
        <v>16442</v>
      </c>
      <c r="S313" s="2">
        <v>16114</v>
      </c>
      <c r="T313" s="2">
        <v>15705</v>
      </c>
      <c r="U313" s="2">
        <v>14485</v>
      </c>
      <c r="V313" s="2">
        <v>14307</v>
      </c>
      <c r="W313" s="2">
        <v>13777</v>
      </c>
      <c r="X313" s="2">
        <v>13800</v>
      </c>
      <c r="Y313" s="2">
        <v>13697</v>
      </c>
      <c r="Z313" s="2">
        <v>14355</v>
      </c>
      <c r="AA313" s="2">
        <v>14184</v>
      </c>
      <c r="AB313" s="2">
        <v>12841</v>
      </c>
      <c r="AC313" s="2">
        <v>11326</v>
      </c>
      <c r="AD313" s="2">
        <v>12031</v>
      </c>
      <c r="AE313" s="2">
        <v>13430</v>
      </c>
      <c r="AF313" s="2">
        <v>14261</v>
      </c>
      <c r="AG313" s="2">
        <v>14512</v>
      </c>
      <c r="AH313" s="2">
        <v>18697</v>
      </c>
      <c r="AI313" s="2">
        <v>18885</v>
      </c>
      <c r="AJ313" s="2">
        <v>19143</v>
      </c>
      <c r="AK313" s="2">
        <v>18567</v>
      </c>
      <c r="AL313" s="2">
        <v>18635</v>
      </c>
      <c r="AM313" s="2">
        <v>18456</v>
      </c>
      <c r="AN313" s="2">
        <v>18821</v>
      </c>
      <c r="AO313" s="2">
        <v>19112</v>
      </c>
      <c r="AP313" s="2">
        <v>19358</v>
      </c>
      <c r="AQ313" s="2">
        <v>19713</v>
      </c>
      <c r="AR313" s="2">
        <v>19739</v>
      </c>
      <c r="AS313" s="2">
        <v>20075</v>
      </c>
      <c r="AT313" s="2">
        <v>20583</v>
      </c>
      <c r="AU313" s="2">
        <v>20965</v>
      </c>
      <c r="AV313" s="2">
        <v>20542</v>
      </c>
      <c r="AW313" s="2">
        <v>20872</v>
      </c>
      <c r="AX313" s="2">
        <v>20467</v>
      </c>
      <c r="AY313" s="2">
        <v>21093</v>
      </c>
      <c r="AZ313" s="2">
        <v>21411</v>
      </c>
      <c r="BA313" s="2">
        <v>20771</v>
      </c>
      <c r="BB313" s="2">
        <v>20243</v>
      </c>
      <c r="BC313" s="2">
        <v>19887</v>
      </c>
      <c r="BD313" s="2">
        <v>19880</v>
      </c>
      <c r="BE313" s="2">
        <v>20055</v>
      </c>
      <c r="BF313" s="2">
        <v>20194</v>
      </c>
      <c r="BG313" s="2">
        <v>20728</v>
      </c>
      <c r="BH313" s="2">
        <v>20480</v>
      </c>
      <c r="BI313" s="2">
        <v>19941</v>
      </c>
      <c r="BJ313" s="2">
        <v>19285</v>
      </c>
      <c r="BK313" s="2">
        <v>18825</v>
      </c>
      <c r="BL313" s="2">
        <v>18834</v>
      </c>
      <c r="BM313" s="2">
        <v>18645</v>
      </c>
      <c r="BN313" s="2">
        <v>18543</v>
      </c>
      <c r="BO313" s="2">
        <v>18714</v>
      </c>
      <c r="BP313" s="2">
        <v>19523</v>
      </c>
      <c r="BQ313" s="2">
        <v>19503</v>
      </c>
      <c r="BR313" s="2">
        <v>19262</v>
      </c>
      <c r="BS313" s="2">
        <v>18571</v>
      </c>
      <c r="BT313" s="2">
        <v>19305</v>
      </c>
      <c r="BU313" s="2">
        <v>19345</v>
      </c>
      <c r="BV313" s="2">
        <v>19924</v>
      </c>
      <c r="BW313" s="2">
        <v>19981</v>
      </c>
      <c r="BX313" s="2">
        <v>20561</v>
      </c>
      <c r="BY313" s="2">
        <v>20812</v>
      </c>
      <c r="BZ313" s="2">
        <v>20942</v>
      </c>
      <c r="CA313" s="2">
        <v>21258</v>
      </c>
      <c r="CB313" s="2">
        <v>20808</v>
      </c>
      <c r="CC313" s="2">
        <v>19812</v>
      </c>
      <c r="CD313" s="2">
        <v>19387</v>
      </c>
    </row>
    <row r="314" spans="1:82" x14ac:dyDescent="0.25">
      <c r="A314" s="2" t="str">
        <f>"77 jaar"</f>
        <v>77 jaar</v>
      </c>
      <c r="B314" s="2">
        <v>13129</v>
      </c>
      <c r="C314" s="2">
        <v>13334</v>
      </c>
      <c r="D314" s="2">
        <v>11043</v>
      </c>
      <c r="E314" s="2">
        <v>8963</v>
      </c>
      <c r="F314" s="2">
        <v>8326</v>
      </c>
      <c r="G314" s="2">
        <v>8469</v>
      </c>
      <c r="H314" s="2">
        <v>11854</v>
      </c>
      <c r="I314" s="2">
        <v>16151</v>
      </c>
      <c r="J314" s="2">
        <v>16268</v>
      </c>
      <c r="K314" s="2">
        <v>15803</v>
      </c>
      <c r="L314" s="2">
        <v>15703</v>
      </c>
      <c r="M314" s="2">
        <v>15910</v>
      </c>
      <c r="N314" s="2">
        <v>16111</v>
      </c>
      <c r="O314" s="2">
        <v>15462</v>
      </c>
      <c r="P314" s="2">
        <v>15286</v>
      </c>
      <c r="Q314" s="2">
        <v>15429</v>
      </c>
      <c r="R314" s="2">
        <v>15212</v>
      </c>
      <c r="S314" s="2">
        <v>16013</v>
      </c>
      <c r="T314" s="2">
        <v>15647</v>
      </c>
      <c r="U314" s="2">
        <v>15306</v>
      </c>
      <c r="V314" s="2">
        <v>14054</v>
      </c>
      <c r="W314" s="2">
        <v>13950</v>
      </c>
      <c r="X314" s="2">
        <v>13392</v>
      </c>
      <c r="Y314" s="2">
        <v>13447</v>
      </c>
      <c r="Z314" s="2">
        <v>13361</v>
      </c>
      <c r="AA314" s="2">
        <v>13992</v>
      </c>
      <c r="AB314" s="2">
        <v>13819</v>
      </c>
      <c r="AC314" s="2">
        <v>12509</v>
      </c>
      <c r="AD314" s="2">
        <v>11050</v>
      </c>
      <c r="AE314" s="2">
        <v>11739</v>
      </c>
      <c r="AF314" s="2">
        <v>13110</v>
      </c>
      <c r="AG314" s="2">
        <v>13926</v>
      </c>
      <c r="AH314" s="2">
        <v>14176</v>
      </c>
      <c r="AI314" s="2">
        <v>18274</v>
      </c>
      <c r="AJ314" s="2">
        <v>18462</v>
      </c>
      <c r="AK314" s="2">
        <v>18722</v>
      </c>
      <c r="AL314" s="2">
        <v>18168</v>
      </c>
      <c r="AM314" s="2">
        <v>18236</v>
      </c>
      <c r="AN314" s="2">
        <v>18069</v>
      </c>
      <c r="AO314" s="2">
        <v>18441</v>
      </c>
      <c r="AP314" s="2">
        <v>18730</v>
      </c>
      <c r="AQ314" s="2">
        <v>18981</v>
      </c>
      <c r="AR314" s="2">
        <v>19333</v>
      </c>
      <c r="AS314" s="2">
        <v>19367</v>
      </c>
      <c r="AT314" s="2">
        <v>19701</v>
      </c>
      <c r="AU314" s="2">
        <v>20203</v>
      </c>
      <c r="AV314" s="2">
        <v>20590</v>
      </c>
      <c r="AW314" s="2">
        <v>20178</v>
      </c>
      <c r="AX314" s="2">
        <v>20511</v>
      </c>
      <c r="AY314" s="2">
        <v>20114</v>
      </c>
      <c r="AZ314" s="2">
        <v>20740</v>
      </c>
      <c r="BA314" s="2">
        <v>21050</v>
      </c>
      <c r="BB314" s="2">
        <v>20429</v>
      </c>
      <c r="BC314" s="2">
        <v>19912</v>
      </c>
      <c r="BD314" s="2">
        <v>19567</v>
      </c>
      <c r="BE314" s="2">
        <v>19563</v>
      </c>
      <c r="BF314" s="2">
        <v>19742</v>
      </c>
      <c r="BG314" s="2">
        <v>19883</v>
      </c>
      <c r="BH314" s="2">
        <v>20416</v>
      </c>
      <c r="BI314" s="2">
        <v>20178</v>
      </c>
      <c r="BJ314" s="2">
        <v>19653</v>
      </c>
      <c r="BK314" s="2">
        <v>19012</v>
      </c>
      <c r="BL314" s="2">
        <v>18564</v>
      </c>
      <c r="BM314" s="2">
        <v>18572</v>
      </c>
      <c r="BN314" s="2">
        <v>18395</v>
      </c>
      <c r="BO314" s="2">
        <v>18298</v>
      </c>
      <c r="BP314" s="2">
        <v>18472</v>
      </c>
      <c r="BQ314" s="2">
        <v>19274</v>
      </c>
      <c r="BR314" s="2">
        <v>19257</v>
      </c>
      <c r="BS314" s="2">
        <v>19023</v>
      </c>
      <c r="BT314" s="2">
        <v>18342</v>
      </c>
      <c r="BU314" s="2">
        <v>19072</v>
      </c>
      <c r="BV314" s="2">
        <v>19115</v>
      </c>
      <c r="BW314" s="2">
        <v>19690</v>
      </c>
      <c r="BX314" s="2">
        <v>19753</v>
      </c>
      <c r="BY314" s="2">
        <v>20326</v>
      </c>
      <c r="BZ314" s="2">
        <v>20579</v>
      </c>
      <c r="CA314" s="2">
        <v>20713</v>
      </c>
      <c r="CB314" s="2">
        <v>21030</v>
      </c>
      <c r="CC314" s="2">
        <v>20588</v>
      </c>
      <c r="CD314" s="2">
        <v>19599</v>
      </c>
    </row>
    <row r="315" spans="1:82" x14ac:dyDescent="0.25">
      <c r="A315" s="2" t="str">
        <f>"78 jaar"</f>
        <v>78 jaar</v>
      </c>
      <c r="B315" s="2">
        <v>12855</v>
      </c>
      <c r="C315" s="2">
        <v>12558</v>
      </c>
      <c r="D315" s="2">
        <v>12812</v>
      </c>
      <c r="E315" s="2">
        <v>10579</v>
      </c>
      <c r="F315" s="2">
        <v>8651</v>
      </c>
      <c r="G315" s="2">
        <v>7986</v>
      </c>
      <c r="H315" s="2">
        <v>8129</v>
      </c>
      <c r="I315" s="2">
        <v>11386</v>
      </c>
      <c r="J315" s="2">
        <v>15517</v>
      </c>
      <c r="K315" s="2">
        <v>15665</v>
      </c>
      <c r="L315" s="2">
        <v>15216</v>
      </c>
      <c r="M315" s="2">
        <v>15129</v>
      </c>
      <c r="N315" s="2">
        <v>15322</v>
      </c>
      <c r="O315" s="2">
        <v>15518</v>
      </c>
      <c r="P315" s="2">
        <v>14979</v>
      </c>
      <c r="Q315" s="2">
        <v>14762</v>
      </c>
      <c r="R315" s="2">
        <v>14889</v>
      </c>
      <c r="S315" s="2">
        <v>14735</v>
      </c>
      <c r="T315" s="2">
        <v>15475</v>
      </c>
      <c r="U315" s="2">
        <v>15167</v>
      </c>
      <c r="V315" s="2">
        <v>14870</v>
      </c>
      <c r="W315" s="2">
        <v>13624</v>
      </c>
      <c r="X315" s="2">
        <v>13512</v>
      </c>
      <c r="Y315" s="2">
        <v>13017</v>
      </c>
      <c r="Z315" s="2">
        <v>13087</v>
      </c>
      <c r="AA315" s="2">
        <v>12968</v>
      </c>
      <c r="AB315" s="2">
        <v>13613</v>
      </c>
      <c r="AC315" s="2">
        <v>13454</v>
      </c>
      <c r="AD315" s="2">
        <v>12168</v>
      </c>
      <c r="AE315" s="2">
        <v>10750</v>
      </c>
      <c r="AF315" s="2">
        <v>11424</v>
      </c>
      <c r="AG315" s="2">
        <v>12766</v>
      </c>
      <c r="AH315" s="2">
        <v>13567</v>
      </c>
      <c r="AI315" s="2">
        <v>13822</v>
      </c>
      <c r="AJ315" s="2">
        <v>17828</v>
      </c>
      <c r="AK315" s="2">
        <v>18015</v>
      </c>
      <c r="AL315" s="2">
        <v>18276</v>
      </c>
      <c r="AM315" s="2">
        <v>17743</v>
      </c>
      <c r="AN315" s="2">
        <v>17823</v>
      </c>
      <c r="AO315" s="2">
        <v>17666</v>
      </c>
      <c r="AP315" s="2">
        <v>18033</v>
      </c>
      <c r="AQ315" s="2">
        <v>18321</v>
      </c>
      <c r="AR315" s="2">
        <v>18579</v>
      </c>
      <c r="AS315" s="2">
        <v>18930</v>
      </c>
      <c r="AT315" s="2">
        <v>18968</v>
      </c>
      <c r="AU315" s="2">
        <v>19302</v>
      </c>
      <c r="AV315" s="2">
        <v>19805</v>
      </c>
      <c r="AW315" s="2">
        <v>20193</v>
      </c>
      <c r="AX315" s="2">
        <v>19796</v>
      </c>
      <c r="AY315" s="2">
        <v>20126</v>
      </c>
      <c r="AZ315" s="2">
        <v>19743</v>
      </c>
      <c r="BA315" s="2">
        <v>20361</v>
      </c>
      <c r="BB315" s="2">
        <v>20673</v>
      </c>
      <c r="BC315" s="2">
        <v>20069</v>
      </c>
      <c r="BD315" s="2">
        <v>19571</v>
      </c>
      <c r="BE315" s="2">
        <v>19237</v>
      </c>
      <c r="BF315" s="2">
        <v>19238</v>
      </c>
      <c r="BG315" s="2">
        <v>19425</v>
      </c>
      <c r="BH315" s="2">
        <v>19563</v>
      </c>
      <c r="BI315" s="2">
        <v>20097</v>
      </c>
      <c r="BJ315" s="2">
        <v>19863</v>
      </c>
      <c r="BK315" s="2">
        <v>19353</v>
      </c>
      <c r="BL315" s="2">
        <v>18730</v>
      </c>
      <c r="BM315" s="2">
        <v>18293</v>
      </c>
      <c r="BN315" s="2">
        <v>18306</v>
      </c>
      <c r="BO315" s="2">
        <v>18135</v>
      </c>
      <c r="BP315" s="2">
        <v>18041</v>
      </c>
      <c r="BQ315" s="2">
        <v>18216</v>
      </c>
      <c r="BR315" s="2">
        <v>19017</v>
      </c>
      <c r="BS315" s="2">
        <v>19003</v>
      </c>
      <c r="BT315" s="2">
        <v>18771</v>
      </c>
      <c r="BU315" s="2">
        <v>18108</v>
      </c>
      <c r="BV315" s="2">
        <v>18833</v>
      </c>
      <c r="BW315" s="2">
        <v>18876</v>
      </c>
      <c r="BX315" s="2">
        <v>19449</v>
      </c>
      <c r="BY315" s="2">
        <v>19522</v>
      </c>
      <c r="BZ315" s="2">
        <v>20090</v>
      </c>
      <c r="CA315" s="2">
        <v>20344</v>
      </c>
      <c r="CB315" s="2">
        <v>20477</v>
      </c>
      <c r="CC315" s="2">
        <v>20801</v>
      </c>
      <c r="CD315" s="2">
        <v>20362</v>
      </c>
    </row>
    <row r="316" spans="1:82" x14ac:dyDescent="0.25">
      <c r="A316" s="2" t="str">
        <f>"79 jaar"</f>
        <v>79 jaar</v>
      </c>
      <c r="B316" s="2">
        <v>11537</v>
      </c>
      <c r="C316" s="2">
        <v>12190</v>
      </c>
      <c r="D316" s="2">
        <v>11984</v>
      </c>
      <c r="E316" s="2">
        <v>12210</v>
      </c>
      <c r="F316" s="2">
        <v>10128</v>
      </c>
      <c r="G316" s="2">
        <v>8289</v>
      </c>
      <c r="H316" s="2">
        <v>7607</v>
      </c>
      <c r="I316" s="2">
        <v>7740</v>
      </c>
      <c r="J316" s="2">
        <v>10848</v>
      </c>
      <c r="K316" s="2">
        <v>14827</v>
      </c>
      <c r="L316" s="2">
        <v>14971</v>
      </c>
      <c r="M316" s="2">
        <v>14579</v>
      </c>
      <c r="N316" s="2">
        <v>14533</v>
      </c>
      <c r="O316" s="2">
        <v>14660</v>
      </c>
      <c r="P316" s="2">
        <v>14908</v>
      </c>
      <c r="Q316" s="2">
        <v>14426</v>
      </c>
      <c r="R316" s="2">
        <v>14197</v>
      </c>
      <c r="S316" s="2">
        <v>14350</v>
      </c>
      <c r="T316" s="2">
        <v>14222</v>
      </c>
      <c r="U316" s="2">
        <v>14863</v>
      </c>
      <c r="V316" s="2">
        <v>14648</v>
      </c>
      <c r="W316" s="2">
        <v>14371</v>
      </c>
      <c r="X316" s="2">
        <v>13171</v>
      </c>
      <c r="Y316" s="2">
        <v>13063</v>
      </c>
      <c r="Z316" s="2">
        <v>12585</v>
      </c>
      <c r="AA316" s="2">
        <v>12634</v>
      </c>
      <c r="AB316" s="2">
        <v>12521</v>
      </c>
      <c r="AC316" s="2">
        <v>13206</v>
      </c>
      <c r="AD316" s="2">
        <v>13028</v>
      </c>
      <c r="AE316" s="2">
        <v>11791</v>
      </c>
      <c r="AF316" s="2">
        <v>10423</v>
      </c>
      <c r="AG316" s="2">
        <v>11085</v>
      </c>
      <c r="AH316" s="2">
        <v>12398</v>
      </c>
      <c r="AI316" s="2">
        <v>13180</v>
      </c>
      <c r="AJ316" s="2">
        <v>13432</v>
      </c>
      <c r="AK316" s="2">
        <v>17334</v>
      </c>
      <c r="AL316" s="2">
        <v>17518</v>
      </c>
      <c r="AM316" s="2">
        <v>17784</v>
      </c>
      <c r="AN316" s="2">
        <v>17276</v>
      </c>
      <c r="AO316" s="2">
        <v>17360</v>
      </c>
      <c r="AP316" s="2">
        <v>17221</v>
      </c>
      <c r="AQ316" s="2">
        <v>17583</v>
      </c>
      <c r="AR316" s="2">
        <v>17870</v>
      </c>
      <c r="AS316" s="2">
        <v>18127</v>
      </c>
      <c r="AT316" s="2">
        <v>18476</v>
      </c>
      <c r="AU316" s="2">
        <v>18523</v>
      </c>
      <c r="AV316" s="2">
        <v>18854</v>
      </c>
      <c r="AW316" s="2">
        <v>19354</v>
      </c>
      <c r="AX316" s="2">
        <v>19741</v>
      </c>
      <c r="AY316" s="2">
        <v>19361</v>
      </c>
      <c r="AZ316" s="2">
        <v>19689</v>
      </c>
      <c r="BA316" s="2">
        <v>19325</v>
      </c>
      <c r="BB316" s="2">
        <v>19937</v>
      </c>
      <c r="BC316" s="2">
        <v>20244</v>
      </c>
      <c r="BD316" s="2">
        <v>19669</v>
      </c>
      <c r="BE316" s="2">
        <v>19182</v>
      </c>
      <c r="BF316" s="2">
        <v>18859</v>
      </c>
      <c r="BG316" s="2">
        <v>18870</v>
      </c>
      <c r="BH316" s="2">
        <v>19064</v>
      </c>
      <c r="BI316" s="2">
        <v>19197</v>
      </c>
      <c r="BJ316" s="2">
        <v>19736</v>
      </c>
      <c r="BK316" s="2">
        <v>19507</v>
      </c>
      <c r="BL316" s="2">
        <v>19015</v>
      </c>
      <c r="BM316" s="2">
        <v>18406</v>
      </c>
      <c r="BN316" s="2">
        <v>17985</v>
      </c>
      <c r="BO316" s="2">
        <v>18001</v>
      </c>
      <c r="BP316" s="2">
        <v>17838</v>
      </c>
      <c r="BQ316" s="2">
        <v>17749</v>
      </c>
      <c r="BR316" s="2">
        <v>17926</v>
      </c>
      <c r="BS316" s="2">
        <v>18722</v>
      </c>
      <c r="BT316" s="2">
        <v>18712</v>
      </c>
      <c r="BU316" s="2">
        <v>18485</v>
      </c>
      <c r="BV316" s="2">
        <v>17833</v>
      </c>
      <c r="BW316" s="2">
        <v>18554</v>
      </c>
      <c r="BX316" s="2">
        <v>18603</v>
      </c>
      <c r="BY316" s="2">
        <v>19169</v>
      </c>
      <c r="BZ316" s="2">
        <v>19252</v>
      </c>
      <c r="CA316" s="2">
        <v>19815</v>
      </c>
      <c r="CB316" s="2">
        <v>20073</v>
      </c>
      <c r="CC316" s="2">
        <v>20211</v>
      </c>
      <c r="CD316" s="2">
        <v>20532</v>
      </c>
    </row>
    <row r="317" spans="1:82" x14ac:dyDescent="0.25">
      <c r="A317" s="2" t="str">
        <f>"80 jaar"</f>
        <v>80 jaar</v>
      </c>
      <c r="B317" s="2">
        <v>11097</v>
      </c>
      <c r="C317" s="2">
        <v>10858</v>
      </c>
      <c r="D317" s="2">
        <v>11518</v>
      </c>
      <c r="E317" s="2">
        <v>11305</v>
      </c>
      <c r="F317" s="2">
        <v>11638</v>
      </c>
      <c r="G317" s="2">
        <v>9626</v>
      </c>
      <c r="H317" s="2">
        <v>7871</v>
      </c>
      <c r="I317" s="2">
        <v>7187</v>
      </c>
      <c r="J317" s="2">
        <v>7366</v>
      </c>
      <c r="K317" s="2">
        <v>10301</v>
      </c>
      <c r="L317" s="2">
        <v>14081</v>
      </c>
      <c r="M317" s="2">
        <v>14237</v>
      </c>
      <c r="N317" s="2">
        <v>13908</v>
      </c>
      <c r="O317" s="2">
        <v>13884</v>
      </c>
      <c r="P317" s="2">
        <v>13995</v>
      </c>
      <c r="Q317" s="2">
        <v>14250</v>
      </c>
      <c r="R317" s="2">
        <v>13787</v>
      </c>
      <c r="S317" s="2">
        <v>13581</v>
      </c>
      <c r="T317" s="2">
        <v>13729</v>
      </c>
      <c r="U317" s="2">
        <v>13656</v>
      </c>
      <c r="V317" s="2">
        <v>14275</v>
      </c>
      <c r="W317" s="2">
        <v>14079</v>
      </c>
      <c r="X317" s="2">
        <v>13797</v>
      </c>
      <c r="Y317" s="2">
        <v>12636</v>
      </c>
      <c r="Z317" s="2">
        <v>12596</v>
      </c>
      <c r="AA317" s="2">
        <v>12073</v>
      </c>
      <c r="AB317" s="2">
        <v>12212</v>
      </c>
      <c r="AC317" s="2">
        <v>12074</v>
      </c>
      <c r="AD317" s="2">
        <v>12725</v>
      </c>
      <c r="AE317" s="2">
        <v>12557</v>
      </c>
      <c r="AF317" s="2">
        <v>11377</v>
      </c>
      <c r="AG317" s="2">
        <v>10064</v>
      </c>
      <c r="AH317" s="2">
        <v>10714</v>
      </c>
      <c r="AI317" s="2">
        <v>11985</v>
      </c>
      <c r="AJ317" s="2">
        <v>12749</v>
      </c>
      <c r="AK317" s="2">
        <v>13003</v>
      </c>
      <c r="AL317" s="2">
        <v>16789</v>
      </c>
      <c r="AM317" s="2">
        <v>16976</v>
      </c>
      <c r="AN317" s="2">
        <v>17245</v>
      </c>
      <c r="AO317" s="2">
        <v>16755</v>
      </c>
      <c r="AP317" s="2">
        <v>16848</v>
      </c>
      <c r="AQ317" s="2">
        <v>16718</v>
      </c>
      <c r="AR317" s="2">
        <v>17081</v>
      </c>
      <c r="AS317" s="2">
        <v>17368</v>
      </c>
      <c r="AT317" s="2">
        <v>17627</v>
      </c>
      <c r="AU317" s="2">
        <v>17977</v>
      </c>
      <c r="AV317" s="2">
        <v>18028</v>
      </c>
      <c r="AW317" s="2">
        <v>18360</v>
      </c>
      <c r="AX317" s="2">
        <v>18856</v>
      </c>
      <c r="AY317" s="2">
        <v>19243</v>
      </c>
      <c r="AZ317" s="2">
        <v>18882</v>
      </c>
      <c r="BA317" s="2">
        <v>19209</v>
      </c>
      <c r="BB317" s="2">
        <v>18865</v>
      </c>
      <c r="BC317" s="2">
        <v>19465</v>
      </c>
      <c r="BD317" s="2">
        <v>19775</v>
      </c>
      <c r="BE317" s="2">
        <v>19217</v>
      </c>
      <c r="BF317" s="2">
        <v>18753</v>
      </c>
      <c r="BG317" s="2">
        <v>18436</v>
      </c>
      <c r="BH317" s="2">
        <v>18460</v>
      </c>
      <c r="BI317" s="2">
        <v>18659</v>
      </c>
      <c r="BJ317" s="2">
        <v>18797</v>
      </c>
      <c r="BK317" s="2">
        <v>19329</v>
      </c>
      <c r="BL317" s="2">
        <v>19110</v>
      </c>
      <c r="BM317" s="2">
        <v>18634</v>
      </c>
      <c r="BN317" s="2">
        <v>18045</v>
      </c>
      <c r="BO317" s="2">
        <v>17637</v>
      </c>
      <c r="BP317" s="2">
        <v>17660</v>
      </c>
      <c r="BQ317" s="2">
        <v>17504</v>
      </c>
      <c r="BR317" s="2">
        <v>17423</v>
      </c>
      <c r="BS317" s="2">
        <v>17602</v>
      </c>
      <c r="BT317" s="2">
        <v>18392</v>
      </c>
      <c r="BU317" s="2">
        <v>18385</v>
      </c>
      <c r="BV317" s="2">
        <v>18164</v>
      </c>
      <c r="BW317" s="2">
        <v>17532</v>
      </c>
      <c r="BX317" s="2">
        <v>18247</v>
      </c>
      <c r="BY317" s="2">
        <v>18297</v>
      </c>
      <c r="BZ317" s="2">
        <v>18860</v>
      </c>
      <c r="CA317" s="2">
        <v>18946</v>
      </c>
      <c r="CB317" s="2">
        <v>19513</v>
      </c>
      <c r="CC317" s="2">
        <v>19771</v>
      </c>
      <c r="CD317" s="2">
        <v>19908</v>
      </c>
    </row>
    <row r="318" spans="1:82" x14ac:dyDescent="0.25">
      <c r="A318" s="2" t="str">
        <f>"81 jaar"</f>
        <v>81 jaar</v>
      </c>
      <c r="B318" s="2">
        <v>10316</v>
      </c>
      <c r="C318" s="2">
        <v>10422</v>
      </c>
      <c r="D318" s="2">
        <v>10167</v>
      </c>
      <c r="E318" s="2">
        <v>10820</v>
      </c>
      <c r="F318" s="2">
        <v>10684</v>
      </c>
      <c r="G318" s="2">
        <v>10975</v>
      </c>
      <c r="H318" s="2">
        <v>9066</v>
      </c>
      <c r="I318" s="2">
        <v>7423</v>
      </c>
      <c r="J318" s="2">
        <v>6746</v>
      </c>
      <c r="K318" s="2">
        <v>6969</v>
      </c>
      <c r="L318" s="2">
        <v>9734</v>
      </c>
      <c r="M318" s="2">
        <v>13366</v>
      </c>
      <c r="N318" s="2">
        <v>13441</v>
      </c>
      <c r="O318" s="2">
        <v>13150</v>
      </c>
      <c r="P318" s="2">
        <v>13161</v>
      </c>
      <c r="Q318" s="2">
        <v>13267</v>
      </c>
      <c r="R318" s="2">
        <v>13565</v>
      </c>
      <c r="S318" s="2">
        <v>13172</v>
      </c>
      <c r="T318" s="2">
        <v>12954</v>
      </c>
      <c r="U318" s="2">
        <v>13047</v>
      </c>
      <c r="V318" s="2">
        <v>13058</v>
      </c>
      <c r="W318" s="2">
        <v>13650</v>
      </c>
      <c r="X318" s="2">
        <v>13494</v>
      </c>
      <c r="Y318" s="2">
        <v>13216</v>
      </c>
      <c r="Z318" s="2">
        <v>12102</v>
      </c>
      <c r="AA318" s="2">
        <v>12041</v>
      </c>
      <c r="AB318" s="2">
        <v>11597</v>
      </c>
      <c r="AC318" s="2">
        <v>11718</v>
      </c>
      <c r="AD318" s="2">
        <v>11581</v>
      </c>
      <c r="AE318" s="2">
        <v>12221</v>
      </c>
      <c r="AF318" s="2">
        <v>12061</v>
      </c>
      <c r="AG318" s="2">
        <v>10938</v>
      </c>
      <c r="AH318" s="2">
        <v>9680</v>
      </c>
      <c r="AI318" s="2">
        <v>10316</v>
      </c>
      <c r="AJ318" s="2">
        <v>11544</v>
      </c>
      <c r="AK318" s="2">
        <v>12291</v>
      </c>
      <c r="AL318" s="2">
        <v>12543</v>
      </c>
      <c r="AM318" s="2">
        <v>16209</v>
      </c>
      <c r="AN318" s="2">
        <v>16395</v>
      </c>
      <c r="AO318" s="2">
        <v>16660</v>
      </c>
      <c r="AP318" s="2">
        <v>16199</v>
      </c>
      <c r="AQ318" s="2">
        <v>16297</v>
      </c>
      <c r="AR318" s="2">
        <v>16183</v>
      </c>
      <c r="AS318" s="2">
        <v>16545</v>
      </c>
      <c r="AT318" s="2">
        <v>16833</v>
      </c>
      <c r="AU318" s="2">
        <v>17086</v>
      </c>
      <c r="AV318" s="2">
        <v>17442</v>
      </c>
      <c r="AW318" s="2">
        <v>17498</v>
      </c>
      <c r="AX318" s="2">
        <v>17825</v>
      </c>
      <c r="AY318" s="2">
        <v>18319</v>
      </c>
      <c r="AZ318" s="2">
        <v>18708</v>
      </c>
      <c r="BA318" s="2">
        <v>18363</v>
      </c>
      <c r="BB318" s="2">
        <v>18688</v>
      </c>
      <c r="BC318" s="2">
        <v>18365</v>
      </c>
      <c r="BD318" s="2">
        <v>18952</v>
      </c>
      <c r="BE318" s="2">
        <v>19262</v>
      </c>
      <c r="BF318" s="2">
        <v>18728</v>
      </c>
      <c r="BG318" s="2">
        <v>18280</v>
      </c>
      <c r="BH318" s="2">
        <v>17983</v>
      </c>
      <c r="BI318" s="2">
        <v>18016</v>
      </c>
      <c r="BJ318" s="2">
        <v>18220</v>
      </c>
      <c r="BK318" s="2">
        <v>18355</v>
      </c>
      <c r="BL318" s="2">
        <v>18891</v>
      </c>
      <c r="BM318" s="2">
        <v>18682</v>
      </c>
      <c r="BN318" s="2">
        <v>18226</v>
      </c>
      <c r="BO318" s="2">
        <v>17655</v>
      </c>
      <c r="BP318" s="2">
        <v>17263</v>
      </c>
      <c r="BQ318" s="2">
        <v>17294</v>
      </c>
      <c r="BR318" s="2">
        <v>17147</v>
      </c>
      <c r="BS318" s="2">
        <v>17069</v>
      </c>
      <c r="BT318" s="2">
        <v>17251</v>
      </c>
      <c r="BU318" s="2">
        <v>18033</v>
      </c>
      <c r="BV318" s="2">
        <v>18032</v>
      </c>
      <c r="BW318" s="2">
        <v>17817</v>
      </c>
      <c r="BX318" s="2">
        <v>17204</v>
      </c>
      <c r="BY318" s="2">
        <v>17909</v>
      </c>
      <c r="BZ318" s="2">
        <v>17966</v>
      </c>
      <c r="CA318" s="2">
        <v>18526</v>
      </c>
      <c r="CB318" s="2">
        <v>18616</v>
      </c>
      <c r="CC318" s="2">
        <v>19179</v>
      </c>
      <c r="CD318" s="2">
        <v>19436</v>
      </c>
    </row>
    <row r="319" spans="1:82" x14ac:dyDescent="0.25">
      <c r="A319" s="2" t="str">
        <f>"82 jaar"</f>
        <v>82 jaar</v>
      </c>
      <c r="B319" s="2">
        <v>9638</v>
      </c>
      <c r="C319" s="2">
        <v>9568</v>
      </c>
      <c r="D319" s="2">
        <v>9726</v>
      </c>
      <c r="E319" s="2">
        <v>9480</v>
      </c>
      <c r="F319" s="2">
        <v>10089</v>
      </c>
      <c r="G319" s="2">
        <v>9941</v>
      </c>
      <c r="H319" s="2">
        <v>10266</v>
      </c>
      <c r="I319" s="2">
        <v>8476</v>
      </c>
      <c r="J319" s="2">
        <v>6975</v>
      </c>
      <c r="K319" s="2">
        <v>6275</v>
      </c>
      <c r="L319" s="2">
        <v>6457</v>
      </c>
      <c r="M319" s="2">
        <v>9115</v>
      </c>
      <c r="N319" s="2">
        <v>12551</v>
      </c>
      <c r="O319" s="2">
        <v>12561</v>
      </c>
      <c r="P319" s="2">
        <v>12378</v>
      </c>
      <c r="Q319" s="2">
        <v>12397</v>
      </c>
      <c r="R319" s="2">
        <v>12504</v>
      </c>
      <c r="S319" s="2">
        <v>12837</v>
      </c>
      <c r="T319" s="2">
        <v>12404</v>
      </c>
      <c r="U319" s="2">
        <v>12272</v>
      </c>
      <c r="V319" s="2">
        <v>12276</v>
      </c>
      <c r="W319" s="2">
        <v>12446</v>
      </c>
      <c r="X319" s="2">
        <v>12994</v>
      </c>
      <c r="Y319" s="2">
        <v>12800</v>
      </c>
      <c r="Z319" s="2">
        <v>12588</v>
      </c>
      <c r="AA319" s="2">
        <v>11531</v>
      </c>
      <c r="AB319" s="2">
        <v>11465</v>
      </c>
      <c r="AC319" s="2">
        <v>11073</v>
      </c>
      <c r="AD319" s="2">
        <v>11173</v>
      </c>
      <c r="AE319" s="2">
        <v>11052</v>
      </c>
      <c r="AF319" s="2">
        <v>11668</v>
      </c>
      <c r="AG319" s="2">
        <v>11527</v>
      </c>
      <c r="AH319" s="2">
        <v>10464</v>
      </c>
      <c r="AI319" s="2">
        <v>9268</v>
      </c>
      <c r="AJ319" s="2">
        <v>9883</v>
      </c>
      <c r="AK319" s="2">
        <v>11070</v>
      </c>
      <c r="AL319" s="2">
        <v>11795</v>
      </c>
      <c r="AM319" s="2">
        <v>12047</v>
      </c>
      <c r="AN319" s="2">
        <v>15574</v>
      </c>
      <c r="AO319" s="2">
        <v>15765</v>
      </c>
      <c r="AP319" s="2">
        <v>16031</v>
      </c>
      <c r="AQ319" s="2">
        <v>15594</v>
      </c>
      <c r="AR319" s="2">
        <v>15703</v>
      </c>
      <c r="AS319" s="2">
        <v>15602</v>
      </c>
      <c r="AT319" s="2">
        <v>15965</v>
      </c>
      <c r="AU319" s="2">
        <v>16256</v>
      </c>
      <c r="AV319" s="2">
        <v>16506</v>
      </c>
      <c r="AW319" s="2">
        <v>16854</v>
      </c>
      <c r="AX319" s="2">
        <v>16927</v>
      </c>
      <c r="AY319" s="2">
        <v>17250</v>
      </c>
      <c r="AZ319" s="2">
        <v>17736</v>
      </c>
      <c r="BA319" s="2">
        <v>18124</v>
      </c>
      <c r="BB319" s="2">
        <v>17800</v>
      </c>
      <c r="BC319" s="2">
        <v>18123</v>
      </c>
      <c r="BD319" s="2">
        <v>17821</v>
      </c>
      <c r="BE319" s="2">
        <v>18395</v>
      </c>
      <c r="BF319" s="2">
        <v>18707</v>
      </c>
      <c r="BG319" s="2">
        <v>18197</v>
      </c>
      <c r="BH319" s="2">
        <v>17765</v>
      </c>
      <c r="BI319" s="2">
        <v>17489</v>
      </c>
      <c r="BJ319" s="2">
        <v>17529</v>
      </c>
      <c r="BK319" s="2">
        <v>17736</v>
      </c>
      <c r="BL319" s="2">
        <v>17876</v>
      </c>
      <c r="BM319" s="2">
        <v>18406</v>
      </c>
      <c r="BN319" s="2">
        <v>18208</v>
      </c>
      <c r="BO319" s="2">
        <v>17774</v>
      </c>
      <c r="BP319" s="2">
        <v>17228</v>
      </c>
      <c r="BQ319" s="2">
        <v>16852</v>
      </c>
      <c r="BR319" s="2">
        <v>16887</v>
      </c>
      <c r="BS319" s="2">
        <v>16751</v>
      </c>
      <c r="BT319" s="2">
        <v>16678</v>
      </c>
      <c r="BU319" s="2">
        <v>16863</v>
      </c>
      <c r="BV319" s="2">
        <v>17636</v>
      </c>
      <c r="BW319" s="2">
        <v>17643</v>
      </c>
      <c r="BX319" s="2">
        <v>17440</v>
      </c>
      <c r="BY319" s="2">
        <v>16845</v>
      </c>
      <c r="BZ319" s="2">
        <v>17540</v>
      </c>
      <c r="CA319" s="2">
        <v>17600</v>
      </c>
      <c r="CB319" s="2">
        <v>18157</v>
      </c>
      <c r="CC319" s="2">
        <v>18246</v>
      </c>
      <c r="CD319" s="2">
        <v>18810</v>
      </c>
    </row>
    <row r="320" spans="1:82" x14ac:dyDescent="0.25">
      <c r="A320" s="2" t="str">
        <f>"83 jaar"</f>
        <v>83 jaar</v>
      </c>
      <c r="B320" s="2">
        <v>9029</v>
      </c>
      <c r="C320" s="2">
        <v>8879</v>
      </c>
      <c r="D320" s="2">
        <v>8854</v>
      </c>
      <c r="E320" s="2">
        <v>8906</v>
      </c>
      <c r="F320" s="2">
        <v>8772</v>
      </c>
      <c r="G320" s="2">
        <v>9357</v>
      </c>
      <c r="H320" s="2">
        <v>9209</v>
      </c>
      <c r="I320" s="2">
        <v>9458</v>
      </c>
      <c r="J320" s="2">
        <v>7863</v>
      </c>
      <c r="K320" s="2">
        <v>6458</v>
      </c>
      <c r="L320" s="2">
        <v>5820</v>
      </c>
      <c r="M320" s="2">
        <v>6005</v>
      </c>
      <c r="N320" s="2">
        <v>8498</v>
      </c>
      <c r="O320" s="2">
        <v>11647</v>
      </c>
      <c r="P320" s="2">
        <v>11740</v>
      </c>
      <c r="Q320" s="2">
        <v>11586</v>
      </c>
      <c r="R320" s="2">
        <v>11619</v>
      </c>
      <c r="S320" s="2">
        <v>11742</v>
      </c>
      <c r="T320" s="2">
        <v>12050</v>
      </c>
      <c r="U320" s="2">
        <v>11678</v>
      </c>
      <c r="V320" s="2">
        <v>11540</v>
      </c>
      <c r="W320" s="2">
        <v>11521</v>
      </c>
      <c r="X320" s="2">
        <v>11672</v>
      </c>
      <c r="Y320" s="2">
        <v>12270</v>
      </c>
      <c r="Z320" s="2">
        <v>12125</v>
      </c>
      <c r="AA320" s="2">
        <v>11884</v>
      </c>
      <c r="AB320" s="2">
        <v>10927</v>
      </c>
      <c r="AC320" s="2">
        <v>10819</v>
      </c>
      <c r="AD320" s="2">
        <v>10476</v>
      </c>
      <c r="AE320" s="2">
        <v>10575</v>
      </c>
      <c r="AF320" s="2">
        <v>10472</v>
      </c>
      <c r="AG320" s="2">
        <v>11058</v>
      </c>
      <c r="AH320" s="2">
        <v>10936</v>
      </c>
      <c r="AI320" s="2">
        <v>9936</v>
      </c>
      <c r="AJ320" s="2">
        <v>8809</v>
      </c>
      <c r="AK320" s="2">
        <v>9403</v>
      </c>
      <c r="AL320" s="2">
        <v>10538</v>
      </c>
      <c r="AM320" s="2">
        <v>11239</v>
      </c>
      <c r="AN320" s="2">
        <v>11494</v>
      </c>
      <c r="AO320" s="2">
        <v>14869</v>
      </c>
      <c r="AP320" s="2">
        <v>15063</v>
      </c>
      <c r="AQ320" s="2">
        <v>15324</v>
      </c>
      <c r="AR320" s="2">
        <v>14919</v>
      </c>
      <c r="AS320" s="2">
        <v>15030</v>
      </c>
      <c r="AT320" s="2">
        <v>14949</v>
      </c>
      <c r="AU320" s="2">
        <v>15304</v>
      </c>
      <c r="AV320" s="2">
        <v>15592</v>
      </c>
      <c r="AW320" s="2">
        <v>15847</v>
      </c>
      <c r="AX320" s="2">
        <v>16188</v>
      </c>
      <c r="AY320" s="2">
        <v>16271</v>
      </c>
      <c r="AZ320" s="2">
        <v>16590</v>
      </c>
      <c r="BA320" s="2">
        <v>17066</v>
      </c>
      <c r="BB320" s="2">
        <v>17448</v>
      </c>
      <c r="BC320" s="2">
        <v>17155</v>
      </c>
      <c r="BD320" s="2">
        <v>17470</v>
      </c>
      <c r="BE320" s="2">
        <v>17189</v>
      </c>
      <c r="BF320" s="2">
        <v>17753</v>
      </c>
      <c r="BG320" s="2">
        <v>18067</v>
      </c>
      <c r="BH320" s="2">
        <v>17580</v>
      </c>
      <c r="BI320" s="2">
        <v>17175</v>
      </c>
      <c r="BJ320" s="2">
        <v>16918</v>
      </c>
      <c r="BK320" s="2">
        <v>16966</v>
      </c>
      <c r="BL320" s="2">
        <v>17181</v>
      </c>
      <c r="BM320" s="2">
        <v>17322</v>
      </c>
      <c r="BN320" s="2">
        <v>17848</v>
      </c>
      <c r="BO320" s="2">
        <v>17669</v>
      </c>
      <c r="BP320" s="2">
        <v>17253</v>
      </c>
      <c r="BQ320" s="2">
        <v>16724</v>
      </c>
      <c r="BR320" s="2">
        <v>16366</v>
      </c>
      <c r="BS320" s="2">
        <v>16411</v>
      </c>
      <c r="BT320" s="2">
        <v>16291</v>
      </c>
      <c r="BU320" s="2">
        <v>16222</v>
      </c>
      <c r="BV320" s="2">
        <v>16412</v>
      </c>
      <c r="BW320" s="2">
        <v>17175</v>
      </c>
      <c r="BX320" s="2">
        <v>17187</v>
      </c>
      <c r="BY320" s="2">
        <v>16999</v>
      </c>
      <c r="BZ320" s="2">
        <v>16423</v>
      </c>
      <c r="CA320" s="2">
        <v>17102</v>
      </c>
      <c r="CB320" s="2">
        <v>17172</v>
      </c>
      <c r="CC320" s="2">
        <v>17717</v>
      </c>
      <c r="CD320" s="2">
        <v>17819</v>
      </c>
    </row>
    <row r="321" spans="1:82" x14ac:dyDescent="0.25">
      <c r="A321" s="2" t="str">
        <f>"84 jaar"</f>
        <v>84 jaar</v>
      </c>
      <c r="B321" s="2">
        <v>7792</v>
      </c>
      <c r="C321" s="2">
        <v>8225</v>
      </c>
      <c r="D321" s="2">
        <v>8120</v>
      </c>
      <c r="E321" s="2">
        <v>8061</v>
      </c>
      <c r="F321" s="2">
        <v>8142</v>
      </c>
      <c r="G321" s="2">
        <v>8009</v>
      </c>
      <c r="H321" s="2">
        <v>8551</v>
      </c>
      <c r="I321" s="2">
        <v>8461</v>
      </c>
      <c r="J321" s="2">
        <v>8678</v>
      </c>
      <c r="K321" s="2">
        <v>7204</v>
      </c>
      <c r="L321" s="2">
        <v>5923</v>
      </c>
      <c r="M321" s="2">
        <v>5383</v>
      </c>
      <c r="N321" s="2">
        <v>5519</v>
      </c>
      <c r="O321" s="2">
        <v>7788</v>
      </c>
      <c r="P321" s="2">
        <v>10773</v>
      </c>
      <c r="Q321" s="2">
        <v>10888</v>
      </c>
      <c r="R321" s="2">
        <v>10740</v>
      </c>
      <c r="S321" s="2">
        <v>10767</v>
      </c>
      <c r="T321" s="2">
        <v>10903</v>
      </c>
      <c r="U321" s="2">
        <v>11224</v>
      </c>
      <c r="V321" s="2">
        <v>10901</v>
      </c>
      <c r="W321" s="2">
        <v>10803</v>
      </c>
      <c r="X321" s="2">
        <v>10774</v>
      </c>
      <c r="Y321" s="2">
        <v>10871</v>
      </c>
      <c r="Z321" s="2">
        <v>11472</v>
      </c>
      <c r="AA321" s="2">
        <v>11327</v>
      </c>
      <c r="AB321" s="2">
        <v>11186</v>
      </c>
      <c r="AC321" s="2">
        <v>10263</v>
      </c>
      <c r="AD321" s="2">
        <v>10160</v>
      </c>
      <c r="AE321" s="2">
        <v>9845</v>
      </c>
      <c r="AF321" s="2">
        <v>9948</v>
      </c>
      <c r="AG321" s="2">
        <v>9860</v>
      </c>
      <c r="AH321" s="2">
        <v>10421</v>
      </c>
      <c r="AI321" s="2">
        <v>10317</v>
      </c>
      <c r="AJ321" s="2">
        <v>9383</v>
      </c>
      <c r="AK321" s="2">
        <v>8326</v>
      </c>
      <c r="AL321" s="2">
        <v>8895</v>
      </c>
      <c r="AM321" s="2">
        <v>9975</v>
      </c>
      <c r="AN321" s="2">
        <v>10646</v>
      </c>
      <c r="AO321" s="2">
        <v>10897</v>
      </c>
      <c r="AP321" s="2">
        <v>14109</v>
      </c>
      <c r="AQ321" s="2">
        <v>14308</v>
      </c>
      <c r="AR321" s="2">
        <v>14568</v>
      </c>
      <c r="AS321" s="2">
        <v>14185</v>
      </c>
      <c r="AT321" s="2">
        <v>14306</v>
      </c>
      <c r="AU321" s="2">
        <v>14241</v>
      </c>
      <c r="AV321" s="2">
        <v>14589</v>
      </c>
      <c r="AW321" s="2">
        <v>14876</v>
      </c>
      <c r="AX321" s="2">
        <v>15126</v>
      </c>
      <c r="AY321" s="2">
        <v>15467</v>
      </c>
      <c r="AZ321" s="2">
        <v>15558</v>
      </c>
      <c r="BA321" s="2">
        <v>15877</v>
      </c>
      <c r="BB321" s="2">
        <v>16341</v>
      </c>
      <c r="BC321" s="2">
        <v>16716</v>
      </c>
      <c r="BD321" s="2">
        <v>16449</v>
      </c>
      <c r="BE321" s="2">
        <v>16763</v>
      </c>
      <c r="BF321" s="2">
        <v>16506</v>
      </c>
      <c r="BG321" s="2">
        <v>17050</v>
      </c>
      <c r="BH321" s="2">
        <v>17361</v>
      </c>
      <c r="BI321" s="2">
        <v>16908</v>
      </c>
      <c r="BJ321" s="2">
        <v>16529</v>
      </c>
      <c r="BK321" s="2">
        <v>16292</v>
      </c>
      <c r="BL321" s="2">
        <v>16348</v>
      </c>
      <c r="BM321" s="2">
        <v>16566</v>
      </c>
      <c r="BN321" s="2">
        <v>16705</v>
      </c>
      <c r="BO321" s="2">
        <v>17227</v>
      </c>
      <c r="BP321" s="2">
        <v>17064</v>
      </c>
      <c r="BQ321" s="2">
        <v>16667</v>
      </c>
      <c r="BR321" s="2">
        <v>16173</v>
      </c>
      <c r="BS321" s="2">
        <v>15832</v>
      </c>
      <c r="BT321" s="2">
        <v>15885</v>
      </c>
      <c r="BU321" s="2">
        <v>15776</v>
      </c>
      <c r="BV321" s="2">
        <v>15718</v>
      </c>
      <c r="BW321" s="2">
        <v>15903</v>
      </c>
      <c r="BX321" s="2">
        <v>16654</v>
      </c>
      <c r="BY321" s="2">
        <v>16671</v>
      </c>
      <c r="BZ321" s="2">
        <v>16498</v>
      </c>
      <c r="CA321" s="2">
        <v>15943</v>
      </c>
      <c r="CB321" s="2">
        <v>16609</v>
      </c>
      <c r="CC321" s="2">
        <v>16687</v>
      </c>
      <c r="CD321" s="2">
        <v>17227</v>
      </c>
    </row>
    <row r="322" spans="1:82" x14ac:dyDescent="0.25">
      <c r="A322" s="2" t="str">
        <f>"85 jaar"</f>
        <v>85 jaar</v>
      </c>
      <c r="B322" s="2">
        <v>6543</v>
      </c>
      <c r="C322" s="2">
        <v>7000</v>
      </c>
      <c r="D322" s="2">
        <v>7420</v>
      </c>
      <c r="E322" s="2">
        <v>7343</v>
      </c>
      <c r="F322" s="2">
        <v>7260</v>
      </c>
      <c r="G322" s="2">
        <v>7349</v>
      </c>
      <c r="H322" s="2">
        <v>7224</v>
      </c>
      <c r="I322" s="2">
        <v>7761</v>
      </c>
      <c r="J322" s="2">
        <v>7640</v>
      </c>
      <c r="K322" s="2">
        <v>7881</v>
      </c>
      <c r="L322" s="2">
        <v>6527</v>
      </c>
      <c r="M322" s="2">
        <v>5372</v>
      </c>
      <c r="N322" s="2">
        <v>4936</v>
      </c>
      <c r="O322" s="2">
        <v>4994</v>
      </c>
      <c r="P322" s="2">
        <v>7158</v>
      </c>
      <c r="Q322" s="2">
        <v>9841</v>
      </c>
      <c r="R322" s="2">
        <v>9990</v>
      </c>
      <c r="S322" s="2">
        <v>9937</v>
      </c>
      <c r="T322" s="2">
        <v>9876</v>
      </c>
      <c r="U322" s="2">
        <v>10068</v>
      </c>
      <c r="V322" s="2">
        <v>10398</v>
      </c>
      <c r="W322" s="2">
        <v>10069</v>
      </c>
      <c r="X322" s="2">
        <v>10001</v>
      </c>
      <c r="Y322" s="2">
        <v>9954</v>
      </c>
      <c r="Z322" s="2">
        <v>10127</v>
      </c>
      <c r="AA322" s="2">
        <v>10623</v>
      </c>
      <c r="AB322" s="2">
        <v>10516</v>
      </c>
      <c r="AC322" s="2">
        <v>10417</v>
      </c>
      <c r="AD322" s="2">
        <v>9554</v>
      </c>
      <c r="AE322" s="2">
        <v>9470</v>
      </c>
      <c r="AF322" s="2">
        <v>9176</v>
      </c>
      <c r="AG322" s="2">
        <v>9285</v>
      </c>
      <c r="AH322" s="2">
        <v>9214</v>
      </c>
      <c r="AI322" s="2">
        <v>9745</v>
      </c>
      <c r="AJ322" s="2">
        <v>9663</v>
      </c>
      <c r="AK322" s="2">
        <v>8789</v>
      </c>
      <c r="AL322" s="2">
        <v>7811</v>
      </c>
      <c r="AM322" s="2">
        <v>8354</v>
      </c>
      <c r="AN322" s="2">
        <v>9384</v>
      </c>
      <c r="AO322" s="2">
        <v>10021</v>
      </c>
      <c r="AP322" s="2">
        <v>10269</v>
      </c>
      <c r="AQ322" s="2">
        <v>13303</v>
      </c>
      <c r="AR322" s="2">
        <v>13498</v>
      </c>
      <c r="AS322" s="2">
        <v>13764</v>
      </c>
      <c r="AT322" s="2">
        <v>13407</v>
      </c>
      <c r="AU322" s="2">
        <v>13534</v>
      </c>
      <c r="AV322" s="2">
        <v>13482</v>
      </c>
      <c r="AW322" s="2">
        <v>13823</v>
      </c>
      <c r="AX322" s="2">
        <v>14103</v>
      </c>
      <c r="AY322" s="2">
        <v>14351</v>
      </c>
      <c r="AZ322" s="2">
        <v>14687</v>
      </c>
      <c r="BA322" s="2">
        <v>14789</v>
      </c>
      <c r="BB322" s="2">
        <v>15100</v>
      </c>
      <c r="BC322" s="2">
        <v>15559</v>
      </c>
      <c r="BD322" s="2">
        <v>15922</v>
      </c>
      <c r="BE322" s="2">
        <v>15687</v>
      </c>
      <c r="BF322" s="2">
        <v>15997</v>
      </c>
      <c r="BG322" s="2">
        <v>15762</v>
      </c>
      <c r="BH322" s="2">
        <v>16289</v>
      </c>
      <c r="BI322" s="2">
        <v>16598</v>
      </c>
      <c r="BJ322" s="2">
        <v>16178</v>
      </c>
      <c r="BK322" s="2">
        <v>15822</v>
      </c>
      <c r="BL322" s="2">
        <v>15608</v>
      </c>
      <c r="BM322" s="2">
        <v>15667</v>
      </c>
      <c r="BN322" s="2">
        <v>15887</v>
      </c>
      <c r="BO322" s="2">
        <v>16030</v>
      </c>
      <c r="BP322" s="2">
        <v>16545</v>
      </c>
      <c r="BQ322" s="2">
        <v>16392</v>
      </c>
      <c r="BR322" s="2">
        <v>16023</v>
      </c>
      <c r="BS322" s="2">
        <v>15559</v>
      </c>
      <c r="BT322" s="2">
        <v>15239</v>
      </c>
      <c r="BU322" s="2">
        <v>15302</v>
      </c>
      <c r="BV322" s="2">
        <v>15205</v>
      </c>
      <c r="BW322" s="2">
        <v>15155</v>
      </c>
      <c r="BX322" s="2">
        <v>15343</v>
      </c>
      <c r="BY322" s="2">
        <v>16075</v>
      </c>
      <c r="BZ322" s="2">
        <v>16103</v>
      </c>
      <c r="CA322" s="2">
        <v>15944</v>
      </c>
      <c r="CB322" s="2">
        <v>15412</v>
      </c>
      <c r="CC322" s="2">
        <v>16064</v>
      </c>
      <c r="CD322" s="2">
        <v>16149</v>
      </c>
    </row>
    <row r="323" spans="1:82" x14ac:dyDescent="0.25">
      <c r="A323" s="2" t="str">
        <f>"86 jaar"</f>
        <v>86 jaar</v>
      </c>
      <c r="B323" s="2">
        <v>5910</v>
      </c>
      <c r="C323" s="2">
        <v>5785</v>
      </c>
      <c r="D323" s="2">
        <v>6222</v>
      </c>
      <c r="E323" s="2">
        <v>6594</v>
      </c>
      <c r="F323" s="2">
        <v>6534</v>
      </c>
      <c r="G323" s="2">
        <v>6490</v>
      </c>
      <c r="H323" s="2">
        <v>6570</v>
      </c>
      <c r="I323" s="2">
        <v>6496</v>
      </c>
      <c r="J323" s="2">
        <v>6926</v>
      </c>
      <c r="K323" s="2">
        <v>6844</v>
      </c>
      <c r="L323" s="2">
        <v>7033</v>
      </c>
      <c r="M323" s="2">
        <v>5886</v>
      </c>
      <c r="N323" s="2">
        <v>4817</v>
      </c>
      <c r="O323" s="2">
        <v>4442</v>
      </c>
      <c r="P323" s="2">
        <v>4508</v>
      </c>
      <c r="Q323" s="2">
        <v>6443</v>
      </c>
      <c r="R323" s="2">
        <v>8933</v>
      </c>
      <c r="S323" s="2">
        <v>9095</v>
      </c>
      <c r="T323" s="2">
        <v>9008</v>
      </c>
      <c r="U323" s="2">
        <v>8981</v>
      </c>
      <c r="V323" s="2">
        <v>9255</v>
      </c>
      <c r="W323" s="2">
        <v>9495</v>
      </c>
      <c r="X323" s="2">
        <v>9187</v>
      </c>
      <c r="Y323" s="2">
        <v>9116</v>
      </c>
      <c r="Z323" s="2">
        <v>9081</v>
      </c>
      <c r="AA323" s="2">
        <v>9263</v>
      </c>
      <c r="AB323" s="2">
        <v>9730</v>
      </c>
      <c r="AC323" s="2">
        <v>9659</v>
      </c>
      <c r="AD323" s="2">
        <v>9568</v>
      </c>
      <c r="AE323" s="2">
        <v>8785</v>
      </c>
      <c r="AF323" s="2">
        <v>8717</v>
      </c>
      <c r="AG323" s="2">
        <v>8454</v>
      </c>
      <c r="AH323" s="2">
        <v>8564</v>
      </c>
      <c r="AI323" s="2">
        <v>8512</v>
      </c>
      <c r="AJ323" s="2">
        <v>9008</v>
      </c>
      <c r="AK323" s="2">
        <v>8938</v>
      </c>
      <c r="AL323" s="2">
        <v>8141</v>
      </c>
      <c r="AM323" s="2">
        <v>7242</v>
      </c>
      <c r="AN323" s="2">
        <v>7760</v>
      </c>
      <c r="AO323" s="2">
        <v>8722</v>
      </c>
      <c r="AP323" s="2">
        <v>9324</v>
      </c>
      <c r="AQ323" s="2">
        <v>9566</v>
      </c>
      <c r="AR323" s="2">
        <v>12408</v>
      </c>
      <c r="AS323" s="2">
        <v>12599</v>
      </c>
      <c r="AT323" s="2">
        <v>12860</v>
      </c>
      <c r="AU323" s="2">
        <v>12536</v>
      </c>
      <c r="AV323" s="2">
        <v>12663</v>
      </c>
      <c r="AW323" s="2">
        <v>12633</v>
      </c>
      <c r="AX323" s="2">
        <v>12962</v>
      </c>
      <c r="AY323" s="2">
        <v>13238</v>
      </c>
      <c r="AZ323" s="2">
        <v>13483</v>
      </c>
      <c r="BA323" s="2">
        <v>13816</v>
      </c>
      <c r="BB323" s="2">
        <v>13919</v>
      </c>
      <c r="BC323" s="2">
        <v>14225</v>
      </c>
      <c r="BD323" s="2">
        <v>14670</v>
      </c>
      <c r="BE323" s="2">
        <v>15022</v>
      </c>
      <c r="BF323" s="2">
        <v>14810</v>
      </c>
      <c r="BG323" s="2">
        <v>15116</v>
      </c>
      <c r="BH323" s="2">
        <v>14905</v>
      </c>
      <c r="BI323" s="2">
        <v>15413</v>
      </c>
      <c r="BJ323" s="2">
        <v>15715</v>
      </c>
      <c r="BK323" s="2">
        <v>15328</v>
      </c>
      <c r="BL323" s="2">
        <v>15003</v>
      </c>
      <c r="BM323" s="2">
        <v>14810</v>
      </c>
      <c r="BN323" s="2">
        <v>14874</v>
      </c>
      <c r="BO323" s="2">
        <v>15094</v>
      </c>
      <c r="BP323" s="2">
        <v>15240</v>
      </c>
      <c r="BQ323" s="2">
        <v>15743</v>
      </c>
      <c r="BR323" s="2">
        <v>15607</v>
      </c>
      <c r="BS323" s="2">
        <v>15268</v>
      </c>
      <c r="BT323" s="2">
        <v>14834</v>
      </c>
      <c r="BU323" s="2">
        <v>14539</v>
      </c>
      <c r="BV323" s="2">
        <v>14611</v>
      </c>
      <c r="BW323" s="2">
        <v>14526</v>
      </c>
      <c r="BX323" s="2">
        <v>14481</v>
      </c>
      <c r="BY323" s="2">
        <v>14667</v>
      </c>
      <c r="BZ323" s="2">
        <v>15380</v>
      </c>
      <c r="CA323" s="2">
        <v>15417</v>
      </c>
      <c r="CB323" s="2">
        <v>15270</v>
      </c>
      <c r="CC323" s="2">
        <v>14768</v>
      </c>
      <c r="CD323" s="2">
        <v>15403</v>
      </c>
    </row>
    <row r="324" spans="1:82" x14ac:dyDescent="0.25">
      <c r="A324" s="2" t="str">
        <f>"87 jaar"</f>
        <v>87 jaar</v>
      </c>
      <c r="B324" s="2">
        <v>4875</v>
      </c>
      <c r="C324" s="2">
        <v>5227</v>
      </c>
      <c r="D324" s="2">
        <v>5085</v>
      </c>
      <c r="E324" s="2">
        <v>5397</v>
      </c>
      <c r="F324" s="2">
        <v>5779</v>
      </c>
      <c r="G324" s="2">
        <v>5815</v>
      </c>
      <c r="H324" s="2">
        <v>5745</v>
      </c>
      <c r="I324" s="2">
        <v>5795</v>
      </c>
      <c r="J324" s="2">
        <v>5734</v>
      </c>
      <c r="K324" s="2">
        <v>6095</v>
      </c>
      <c r="L324" s="2">
        <v>6058</v>
      </c>
      <c r="M324" s="2">
        <v>6257</v>
      </c>
      <c r="N324" s="2">
        <v>5198</v>
      </c>
      <c r="O324" s="2">
        <v>4264</v>
      </c>
      <c r="P324" s="2">
        <v>3930</v>
      </c>
      <c r="Q324" s="2">
        <v>4019</v>
      </c>
      <c r="R324" s="2">
        <v>5853</v>
      </c>
      <c r="S324" s="2">
        <v>8020</v>
      </c>
      <c r="T324" s="2">
        <v>8146</v>
      </c>
      <c r="U324" s="2">
        <v>8089</v>
      </c>
      <c r="V324" s="2">
        <v>8165</v>
      </c>
      <c r="W324" s="2">
        <v>8363</v>
      </c>
      <c r="X324" s="2">
        <v>8545</v>
      </c>
      <c r="Y324" s="2">
        <v>8252</v>
      </c>
      <c r="Z324" s="2">
        <v>8323</v>
      </c>
      <c r="AA324" s="2">
        <v>8221</v>
      </c>
      <c r="AB324" s="2">
        <v>8418</v>
      </c>
      <c r="AC324" s="2">
        <v>8868</v>
      </c>
      <c r="AD324" s="2">
        <v>8780</v>
      </c>
      <c r="AE324" s="2">
        <v>8720</v>
      </c>
      <c r="AF324" s="2">
        <v>8007</v>
      </c>
      <c r="AG324" s="2">
        <v>7957</v>
      </c>
      <c r="AH324" s="2">
        <v>7724</v>
      </c>
      <c r="AI324" s="2">
        <v>7838</v>
      </c>
      <c r="AJ324" s="2">
        <v>7798</v>
      </c>
      <c r="AK324" s="2">
        <v>8259</v>
      </c>
      <c r="AL324" s="2">
        <v>8209</v>
      </c>
      <c r="AM324" s="2">
        <v>7480</v>
      </c>
      <c r="AN324" s="2">
        <v>6660</v>
      </c>
      <c r="AO324" s="2">
        <v>7152</v>
      </c>
      <c r="AP324" s="2">
        <v>8046</v>
      </c>
      <c r="AQ324" s="2">
        <v>8615</v>
      </c>
      <c r="AR324" s="2">
        <v>8846</v>
      </c>
      <c r="AS324" s="2">
        <v>11483</v>
      </c>
      <c r="AT324" s="2">
        <v>11670</v>
      </c>
      <c r="AU324" s="2">
        <v>11921</v>
      </c>
      <c r="AV324" s="2">
        <v>11633</v>
      </c>
      <c r="AW324" s="2">
        <v>11762</v>
      </c>
      <c r="AX324" s="2">
        <v>11744</v>
      </c>
      <c r="AY324" s="2">
        <v>12057</v>
      </c>
      <c r="AZ324" s="2">
        <v>12322</v>
      </c>
      <c r="BA324" s="2">
        <v>12566</v>
      </c>
      <c r="BB324" s="2">
        <v>12887</v>
      </c>
      <c r="BC324" s="2">
        <v>13000</v>
      </c>
      <c r="BD324" s="2">
        <v>13294</v>
      </c>
      <c r="BE324" s="2">
        <v>13720</v>
      </c>
      <c r="BF324" s="2">
        <v>14061</v>
      </c>
      <c r="BG324" s="2">
        <v>13879</v>
      </c>
      <c r="BH324" s="2">
        <v>14180</v>
      </c>
      <c r="BI324" s="2">
        <v>13992</v>
      </c>
      <c r="BJ324" s="2">
        <v>14484</v>
      </c>
      <c r="BK324" s="2">
        <v>14777</v>
      </c>
      <c r="BL324" s="2">
        <v>14425</v>
      </c>
      <c r="BM324" s="2">
        <v>14126</v>
      </c>
      <c r="BN324" s="2">
        <v>13962</v>
      </c>
      <c r="BO324" s="2">
        <v>14030</v>
      </c>
      <c r="BP324" s="2">
        <v>14251</v>
      </c>
      <c r="BQ324" s="2">
        <v>14397</v>
      </c>
      <c r="BR324" s="2">
        <v>14880</v>
      </c>
      <c r="BS324" s="2">
        <v>14765</v>
      </c>
      <c r="BT324" s="2">
        <v>14454</v>
      </c>
      <c r="BU324" s="2">
        <v>14052</v>
      </c>
      <c r="BV324" s="2">
        <v>13784</v>
      </c>
      <c r="BW324" s="2">
        <v>13864</v>
      </c>
      <c r="BX324" s="2">
        <v>13795</v>
      </c>
      <c r="BY324" s="2">
        <v>13763</v>
      </c>
      <c r="BZ324" s="2">
        <v>13947</v>
      </c>
      <c r="CA324" s="2">
        <v>14632</v>
      </c>
      <c r="CB324" s="2">
        <v>14675</v>
      </c>
      <c r="CC324" s="2">
        <v>14542</v>
      </c>
      <c r="CD324" s="2">
        <v>14077</v>
      </c>
    </row>
    <row r="325" spans="1:82" x14ac:dyDescent="0.25">
      <c r="A325" s="2" t="str">
        <f>"88 jaar"</f>
        <v>88 jaar</v>
      </c>
      <c r="B325" s="2">
        <v>4210</v>
      </c>
      <c r="C325" s="2">
        <v>4217</v>
      </c>
      <c r="D325" s="2">
        <v>4533</v>
      </c>
      <c r="E325" s="2">
        <v>4382</v>
      </c>
      <c r="F325" s="2">
        <v>4677</v>
      </c>
      <c r="G325" s="2">
        <v>4990</v>
      </c>
      <c r="H325" s="2">
        <v>5045</v>
      </c>
      <c r="I325" s="2">
        <v>4941</v>
      </c>
      <c r="J325" s="2">
        <v>5063</v>
      </c>
      <c r="K325" s="2">
        <v>5025</v>
      </c>
      <c r="L325" s="2">
        <v>5313</v>
      </c>
      <c r="M325" s="2">
        <v>5293</v>
      </c>
      <c r="N325" s="2">
        <v>5419</v>
      </c>
      <c r="O325" s="2">
        <v>4564</v>
      </c>
      <c r="P325" s="2">
        <v>3739</v>
      </c>
      <c r="Q325" s="2">
        <v>3449</v>
      </c>
      <c r="R325" s="2">
        <v>3501</v>
      </c>
      <c r="S325" s="2">
        <v>5147</v>
      </c>
      <c r="T325" s="2">
        <v>7042</v>
      </c>
      <c r="U325" s="2">
        <v>7232</v>
      </c>
      <c r="V325" s="2">
        <v>7199</v>
      </c>
      <c r="W325" s="2">
        <v>7239</v>
      </c>
      <c r="X325" s="2">
        <v>7424</v>
      </c>
      <c r="Y325" s="2">
        <v>7551</v>
      </c>
      <c r="Z325" s="2">
        <v>7398</v>
      </c>
      <c r="AA325" s="2">
        <v>7414</v>
      </c>
      <c r="AB325" s="2">
        <v>7376</v>
      </c>
      <c r="AC325" s="2">
        <v>7586</v>
      </c>
      <c r="AD325" s="2">
        <v>7949</v>
      </c>
      <c r="AE325" s="2">
        <v>7872</v>
      </c>
      <c r="AF325" s="2">
        <v>7832</v>
      </c>
      <c r="AG325" s="2">
        <v>7200</v>
      </c>
      <c r="AH325" s="2">
        <v>7162</v>
      </c>
      <c r="AI325" s="2">
        <v>6961</v>
      </c>
      <c r="AJ325" s="2">
        <v>7076</v>
      </c>
      <c r="AK325" s="2">
        <v>7047</v>
      </c>
      <c r="AL325" s="2">
        <v>7474</v>
      </c>
      <c r="AM325" s="2">
        <v>7436</v>
      </c>
      <c r="AN325" s="2">
        <v>6782</v>
      </c>
      <c r="AO325" s="2">
        <v>6047</v>
      </c>
      <c r="AP325" s="2">
        <v>6501</v>
      </c>
      <c r="AQ325" s="2">
        <v>7326</v>
      </c>
      <c r="AR325" s="2">
        <v>7853</v>
      </c>
      <c r="AS325" s="2">
        <v>8069</v>
      </c>
      <c r="AT325" s="2">
        <v>10496</v>
      </c>
      <c r="AU325" s="2">
        <v>10676</v>
      </c>
      <c r="AV325" s="2">
        <v>10918</v>
      </c>
      <c r="AW325" s="2">
        <v>10668</v>
      </c>
      <c r="AX325" s="2">
        <v>10796</v>
      </c>
      <c r="AY325" s="2">
        <v>10790</v>
      </c>
      <c r="AZ325" s="2">
        <v>11088</v>
      </c>
      <c r="BA325" s="2">
        <v>11338</v>
      </c>
      <c r="BB325" s="2">
        <v>11571</v>
      </c>
      <c r="BC325" s="2">
        <v>11887</v>
      </c>
      <c r="BD325" s="2">
        <v>12000</v>
      </c>
      <c r="BE325" s="2">
        <v>12284</v>
      </c>
      <c r="BF325" s="2">
        <v>12691</v>
      </c>
      <c r="BG325" s="2">
        <v>13017</v>
      </c>
      <c r="BH325" s="2">
        <v>12859</v>
      </c>
      <c r="BI325" s="2">
        <v>13151</v>
      </c>
      <c r="BJ325" s="2">
        <v>12996</v>
      </c>
      <c r="BK325" s="2">
        <v>13462</v>
      </c>
      <c r="BL325" s="2">
        <v>13744</v>
      </c>
      <c r="BM325" s="2">
        <v>13428</v>
      </c>
      <c r="BN325" s="2">
        <v>13156</v>
      </c>
      <c r="BO325" s="2">
        <v>13018</v>
      </c>
      <c r="BP325" s="2">
        <v>13093</v>
      </c>
      <c r="BQ325" s="2">
        <v>13313</v>
      </c>
      <c r="BR325" s="2">
        <v>13462</v>
      </c>
      <c r="BS325" s="2">
        <v>13930</v>
      </c>
      <c r="BT325" s="2">
        <v>13833</v>
      </c>
      <c r="BU325" s="2">
        <v>13549</v>
      </c>
      <c r="BV325" s="2">
        <v>13181</v>
      </c>
      <c r="BW325" s="2">
        <v>12937</v>
      </c>
      <c r="BX325" s="2">
        <v>13028</v>
      </c>
      <c r="BY325" s="2">
        <v>12971</v>
      </c>
      <c r="BZ325" s="2">
        <v>12951</v>
      </c>
      <c r="CA325" s="2">
        <v>13135</v>
      </c>
      <c r="CB325" s="2">
        <v>13792</v>
      </c>
      <c r="CC325" s="2">
        <v>13846</v>
      </c>
      <c r="CD325" s="2">
        <v>13726</v>
      </c>
    </row>
    <row r="326" spans="1:82" x14ac:dyDescent="0.25">
      <c r="A326" s="2" t="str">
        <f>"89 jaar"</f>
        <v>89 jaar</v>
      </c>
      <c r="B326" s="2">
        <v>3670</v>
      </c>
      <c r="C326" s="2">
        <v>3507</v>
      </c>
      <c r="D326" s="2">
        <v>3563</v>
      </c>
      <c r="E326" s="2">
        <v>3791</v>
      </c>
      <c r="F326" s="2">
        <v>3749</v>
      </c>
      <c r="G326" s="2">
        <v>3978</v>
      </c>
      <c r="H326" s="2">
        <v>4246</v>
      </c>
      <c r="I326" s="2">
        <v>4338</v>
      </c>
      <c r="J326" s="2">
        <v>4208</v>
      </c>
      <c r="K326" s="2">
        <v>4364</v>
      </c>
      <c r="L326" s="2">
        <v>4296</v>
      </c>
      <c r="M326" s="2">
        <v>4523</v>
      </c>
      <c r="N326" s="2">
        <v>4502</v>
      </c>
      <c r="O326" s="2">
        <v>4643</v>
      </c>
      <c r="P326" s="2">
        <v>3954</v>
      </c>
      <c r="Q326" s="2">
        <v>3179</v>
      </c>
      <c r="R326" s="2">
        <v>2985</v>
      </c>
      <c r="S326" s="2">
        <v>3031</v>
      </c>
      <c r="T326" s="2">
        <v>4477</v>
      </c>
      <c r="U326" s="2">
        <v>6183</v>
      </c>
      <c r="V326" s="2">
        <v>6329</v>
      </c>
      <c r="W326" s="2">
        <v>6332</v>
      </c>
      <c r="X326" s="2">
        <v>6275</v>
      </c>
      <c r="Y326" s="2">
        <v>6475</v>
      </c>
      <c r="Z326" s="2">
        <v>6668</v>
      </c>
      <c r="AA326" s="2">
        <v>6462</v>
      </c>
      <c r="AB326" s="2">
        <v>6506</v>
      </c>
      <c r="AC326" s="2">
        <v>6512</v>
      </c>
      <c r="AD326" s="2">
        <v>6683</v>
      </c>
      <c r="AE326" s="2">
        <v>7024</v>
      </c>
      <c r="AF326" s="2">
        <v>6964</v>
      </c>
      <c r="AG326" s="2">
        <v>6933</v>
      </c>
      <c r="AH326" s="2">
        <v>6385</v>
      </c>
      <c r="AI326" s="2">
        <v>6358</v>
      </c>
      <c r="AJ326" s="2">
        <v>6187</v>
      </c>
      <c r="AK326" s="2">
        <v>6301</v>
      </c>
      <c r="AL326" s="2">
        <v>6289</v>
      </c>
      <c r="AM326" s="2">
        <v>6673</v>
      </c>
      <c r="AN326" s="2">
        <v>6650</v>
      </c>
      <c r="AO326" s="2">
        <v>6070</v>
      </c>
      <c r="AP326" s="2">
        <v>5420</v>
      </c>
      <c r="AQ326" s="2">
        <v>5836</v>
      </c>
      <c r="AR326" s="2">
        <v>6587</v>
      </c>
      <c r="AS326" s="2">
        <v>7070</v>
      </c>
      <c r="AT326" s="2">
        <v>7273</v>
      </c>
      <c r="AU326" s="2">
        <v>9467</v>
      </c>
      <c r="AV326" s="2">
        <v>9641</v>
      </c>
      <c r="AW326" s="2">
        <v>9868</v>
      </c>
      <c r="AX326" s="2">
        <v>9653</v>
      </c>
      <c r="AY326" s="2">
        <v>9783</v>
      </c>
      <c r="AZ326" s="2">
        <v>9786</v>
      </c>
      <c r="BA326" s="2">
        <v>10070</v>
      </c>
      <c r="BB326" s="2">
        <v>10306</v>
      </c>
      <c r="BC326" s="2">
        <v>10530</v>
      </c>
      <c r="BD326" s="2">
        <v>10827</v>
      </c>
      <c r="BE326" s="2">
        <v>10944</v>
      </c>
      <c r="BF326" s="2">
        <v>11215</v>
      </c>
      <c r="BG326" s="2">
        <v>11589</v>
      </c>
      <c r="BH326" s="2">
        <v>11904</v>
      </c>
      <c r="BI326" s="2">
        <v>11774</v>
      </c>
      <c r="BJ326" s="2">
        <v>12053</v>
      </c>
      <c r="BK326" s="2">
        <v>11922</v>
      </c>
      <c r="BL326" s="2">
        <v>12359</v>
      </c>
      <c r="BM326" s="2">
        <v>12627</v>
      </c>
      <c r="BN326" s="2">
        <v>12353</v>
      </c>
      <c r="BO326" s="2">
        <v>12113</v>
      </c>
      <c r="BP326" s="2">
        <v>11994</v>
      </c>
      <c r="BQ326" s="2">
        <v>12077</v>
      </c>
      <c r="BR326" s="2">
        <v>12294</v>
      </c>
      <c r="BS326" s="2">
        <v>12439</v>
      </c>
      <c r="BT326" s="2">
        <v>12886</v>
      </c>
      <c r="BU326" s="2">
        <v>12800</v>
      </c>
      <c r="BV326" s="2">
        <v>12552</v>
      </c>
      <c r="BW326" s="2">
        <v>12223</v>
      </c>
      <c r="BX326" s="2">
        <v>12007</v>
      </c>
      <c r="BY326" s="2">
        <v>12101</v>
      </c>
      <c r="BZ326" s="2">
        <v>12056</v>
      </c>
      <c r="CA326" s="2">
        <v>12048</v>
      </c>
      <c r="CB326" s="2">
        <v>12225</v>
      </c>
      <c r="CC326" s="2">
        <v>12844</v>
      </c>
      <c r="CD326" s="2">
        <v>12907</v>
      </c>
    </row>
    <row r="327" spans="1:82" x14ac:dyDescent="0.25">
      <c r="A327" s="2" t="str">
        <f>"90 jaar"</f>
        <v>90 jaar</v>
      </c>
      <c r="B327" s="2">
        <v>2704</v>
      </c>
      <c r="C327" s="2">
        <v>3036</v>
      </c>
      <c r="D327" s="2">
        <v>2898</v>
      </c>
      <c r="E327" s="2">
        <v>2985</v>
      </c>
      <c r="F327" s="2">
        <v>3196</v>
      </c>
      <c r="G327" s="2">
        <v>3118</v>
      </c>
      <c r="H327" s="2">
        <v>3342</v>
      </c>
      <c r="I327" s="2">
        <v>3540</v>
      </c>
      <c r="J327" s="2">
        <v>3652</v>
      </c>
      <c r="K327" s="2">
        <v>3502</v>
      </c>
      <c r="L327" s="2">
        <v>3662</v>
      </c>
      <c r="M327" s="2">
        <v>3562</v>
      </c>
      <c r="N327" s="2">
        <v>3786</v>
      </c>
      <c r="O327" s="2">
        <v>3752</v>
      </c>
      <c r="P327" s="2">
        <v>3979</v>
      </c>
      <c r="Q327" s="2">
        <v>3341</v>
      </c>
      <c r="R327" s="2">
        <v>2698</v>
      </c>
      <c r="S327" s="2">
        <v>2593</v>
      </c>
      <c r="T327" s="2">
        <v>2621</v>
      </c>
      <c r="U327" s="2">
        <v>3867</v>
      </c>
      <c r="V327" s="2">
        <v>5300</v>
      </c>
      <c r="W327" s="2">
        <v>5422</v>
      </c>
      <c r="X327" s="2">
        <v>5443</v>
      </c>
      <c r="Y327" s="2">
        <v>5345</v>
      </c>
      <c r="Z327" s="2">
        <v>5644</v>
      </c>
      <c r="AA327" s="2">
        <v>5724</v>
      </c>
      <c r="AB327" s="2">
        <v>5585</v>
      </c>
      <c r="AC327" s="2">
        <v>5641</v>
      </c>
      <c r="AD327" s="2">
        <v>5633</v>
      </c>
      <c r="AE327" s="2">
        <v>5792</v>
      </c>
      <c r="AF327" s="2">
        <v>6101</v>
      </c>
      <c r="AG327" s="2">
        <v>6055</v>
      </c>
      <c r="AH327" s="2">
        <v>6037</v>
      </c>
      <c r="AI327" s="2">
        <v>5574</v>
      </c>
      <c r="AJ327" s="2">
        <v>5556</v>
      </c>
      <c r="AK327" s="2">
        <v>5414</v>
      </c>
      <c r="AL327" s="2">
        <v>5521</v>
      </c>
      <c r="AM327" s="2">
        <v>5522</v>
      </c>
      <c r="AN327" s="2">
        <v>5861</v>
      </c>
      <c r="AO327" s="2">
        <v>5846</v>
      </c>
      <c r="AP327" s="2">
        <v>5345</v>
      </c>
      <c r="AQ327" s="2">
        <v>4778</v>
      </c>
      <c r="AR327" s="2">
        <v>5158</v>
      </c>
      <c r="AS327" s="2">
        <v>5824</v>
      </c>
      <c r="AT327" s="2">
        <v>6258</v>
      </c>
      <c r="AU327" s="2">
        <v>6446</v>
      </c>
      <c r="AV327" s="2">
        <v>8397</v>
      </c>
      <c r="AW327" s="2">
        <v>8564</v>
      </c>
      <c r="AX327" s="2">
        <v>8781</v>
      </c>
      <c r="AY327" s="2">
        <v>8595</v>
      </c>
      <c r="AZ327" s="2">
        <v>8720</v>
      </c>
      <c r="BA327" s="2">
        <v>8737</v>
      </c>
      <c r="BB327" s="2">
        <v>8999</v>
      </c>
      <c r="BC327" s="2">
        <v>9220</v>
      </c>
      <c r="BD327" s="2">
        <v>9433</v>
      </c>
      <c r="BE327" s="2">
        <v>9703</v>
      </c>
      <c r="BF327" s="2">
        <v>9822</v>
      </c>
      <c r="BG327" s="2">
        <v>10071</v>
      </c>
      <c r="BH327" s="2">
        <v>10422</v>
      </c>
      <c r="BI327" s="2">
        <v>10717</v>
      </c>
      <c r="BJ327" s="2">
        <v>10614</v>
      </c>
      <c r="BK327" s="2">
        <v>10879</v>
      </c>
      <c r="BL327" s="2">
        <v>10770</v>
      </c>
      <c r="BM327" s="2">
        <v>11176</v>
      </c>
      <c r="BN327" s="2">
        <v>11429</v>
      </c>
      <c r="BO327" s="2">
        <v>11193</v>
      </c>
      <c r="BP327" s="2">
        <v>10984</v>
      </c>
      <c r="BQ327" s="2">
        <v>10885</v>
      </c>
      <c r="BR327" s="2">
        <v>10973</v>
      </c>
      <c r="BS327" s="2">
        <v>11182</v>
      </c>
      <c r="BT327" s="2">
        <v>11323</v>
      </c>
      <c r="BU327" s="2">
        <v>11745</v>
      </c>
      <c r="BV327" s="2">
        <v>11672</v>
      </c>
      <c r="BW327" s="2">
        <v>11462</v>
      </c>
      <c r="BX327" s="2">
        <v>11166</v>
      </c>
      <c r="BY327" s="2">
        <v>10982</v>
      </c>
      <c r="BZ327" s="2">
        <v>11079</v>
      </c>
      <c r="CA327" s="2">
        <v>11047</v>
      </c>
      <c r="CB327" s="2">
        <v>11051</v>
      </c>
      <c r="CC327" s="2">
        <v>11217</v>
      </c>
      <c r="CD327" s="2">
        <v>11803</v>
      </c>
    </row>
    <row r="328" spans="1:82" x14ac:dyDescent="0.25">
      <c r="A328" s="2" t="str">
        <f>"91 jaar"</f>
        <v>91 jaar</v>
      </c>
      <c r="B328" s="2">
        <v>1953</v>
      </c>
      <c r="C328" s="2">
        <v>2202</v>
      </c>
      <c r="D328" s="2">
        <v>2489</v>
      </c>
      <c r="E328" s="2">
        <v>2358</v>
      </c>
      <c r="F328" s="2">
        <v>2444</v>
      </c>
      <c r="G328" s="2">
        <v>2626</v>
      </c>
      <c r="H328" s="2">
        <v>2566</v>
      </c>
      <c r="I328" s="2">
        <v>2737</v>
      </c>
      <c r="J328" s="2">
        <v>2892</v>
      </c>
      <c r="K328" s="2">
        <v>3003</v>
      </c>
      <c r="L328" s="2">
        <v>2860</v>
      </c>
      <c r="M328" s="2">
        <v>2973</v>
      </c>
      <c r="N328" s="2">
        <v>2903</v>
      </c>
      <c r="O328" s="2">
        <v>3088</v>
      </c>
      <c r="P328" s="2">
        <v>3092</v>
      </c>
      <c r="Q328" s="2">
        <v>3325</v>
      </c>
      <c r="R328" s="2">
        <v>2827</v>
      </c>
      <c r="S328" s="2">
        <v>2238</v>
      </c>
      <c r="T328" s="2">
        <v>2170</v>
      </c>
      <c r="U328" s="2">
        <v>2216</v>
      </c>
      <c r="V328" s="2">
        <v>3239</v>
      </c>
      <c r="W328" s="2">
        <v>4464</v>
      </c>
      <c r="X328" s="2">
        <v>4571</v>
      </c>
      <c r="Y328" s="2">
        <v>4603</v>
      </c>
      <c r="Z328" s="2">
        <v>4590</v>
      </c>
      <c r="AA328" s="2">
        <v>4757</v>
      </c>
      <c r="AB328" s="2">
        <v>4863</v>
      </c>
      <c r="AC328" s="2">
        <v>4784</v>
      </c>
      <c r="AD328" s="2">
        <v>4794</v>
      </c>
      <c r="AE328" s="2">
        <v>4798</v>
      </c>
      <c r="AF328" s="2">
        <v>4939</v>
      </c>
      <c r="AG328" s="2">
        <v>5214</v>
      </c>
      <c r="AH328" s="2">
        <v>5183</v>
      </c>
      <c r="AI328" s="2">
        <v>5174</v>
      </c>
      <c r="AJ328" s="2">
        <v>4791</v>
      </c>
      <c r="AK328" s="2">
        <v>4779</v>
      </c>
      <c r="AL328" s="2">
        <v>4657</v>
      </c>
      <c r="AM328" s="2">
        <v>4756</v>
      </c>
      <c r="AN328" s="2">
        <v>4768</v>
      </c>
      <c r="AO328" s="2">
        <v>5064</v>
      </c>
      <c r="AP328" s="2">
        <v>5061</v>
      </c>
      <c r="AQ328" s="2">
        <v>4634</v>
      </c>
      <c r="AR328" s="2">
        <v>4151</v>
      </c>
      <c r="AS328" s="2">
        <v>4486</v>
      </c>
      <c r="AT328" s="2">
        <v>5070</v>
      </c>
      <c r="AU328" s="2">
        <v>5457</v>
      </c>
      <c r="AV328" s="2">
        <v>5632</v>
      </c>
      <c r="AW328" s="2">
        <v>7335</v>
      </c>
      <c r="AX328" s="2">
        <v>7491</v>
      </c>
      <c r="AY328" s="2">
        <v>7688</v>
      </c>
      <c r="AZ328" s="2">
        <v>7531</v>
      </c>
      <c r="BA328" s="2">
        <v>7647</v>
      </c>
      <c r="BB328" s="2">
        <v>7675</v>
      </c>
      <c r="BC328" s="2">
        <v>7920</v>
      </c>
      <c r="BD328" s="2">
        <v>8121</v>
      </c>
      <c r="BE328" s="2">
        <v>8318</v>
      </c>
      <c r="BF328" s="2">
        <v>8565</v>
      </c>
      <c r="BG328" s="2">
        <v>8684</v>
      </c>
      <c r="BH328" s="2">
        <v>8910</v>
      </c>
      <c r="BI328" s="2">
        <v>9233</v>
      </c>
      <c r="BJ328" s="2">
        <v>9503</v>
      </c>
      <c r="BK328" s="2">
        <v>9420</v>
      </c>
      <c r="BL328" s="2">
        <v>9668</v>
      </c>
      <c r="BM328" s="2">
        <v>9583</v>
      </c>
      <c r="BN328" s="2">
        <v>9953</v>
      </c>
      <c r="BO328" s="2">
        <v>10189</v>
      </c>
      <c r="BP328" s="2">
        <v>9990</v>
      </c>
      <c r="BQ328" s="2">
        <v>9813</v>
      </c>
      <c r="BR328" s="2">
        <v>9739</v>
      </c>
      <c r="BS328" s="2">
        <v>9830</v>
      </c>
      <c r="BT328" s="2">
        <v>10028</v>
      </c>
      <c r="BU328" s="2">
        <v>10164</v>
      </c>
      <c r="BV328" s="2">
        <v>10552</v>
      </c>
      <c r="BW328" s="2">
        <v>10497</v>
      </c>
      <c r="BX328" s="2">
        <v>10319</v>
      </c>
      <c r="BY328" s="2">
        <v>10061</v>
      </c>
      <c r="BZ328" s="2">
        <v>9907</v>
      </c>
      <c r="CA328" s="2">
        <v>10003</v>
      </c>
      <c r="CB328" s="2">
        <v>9984</v>
      </c>
      <c r="CC328" s="2">
        <v>9997</v>
      </c>
      <c r="CD328" s="2">
        <v>10155</v>
      </c>
    </row>
    <row r="329" spans="1:82" x14ac:dyDescent="0.25">
      <c r="A329" s="2" t="str">
        <f>"92 jaar"</f>
        <v>92 jaar</v>
      </c>
      <c r="B329" s="2">
        <v>1502</v>
      </c>
      <c r="C329" s="2">
        <v>1528</v>
      </c>
      <c r="D329" s="2">
        <v>1772</v>
      </c>
      <c r="E329" s="2">
        <v>1966</v>
      </c>
      <c r="F329" s="2">
        <v>1888</v>
      </c>
      <c r="G329" s="2">
        <v>1975</v>
      </c>
      <c r="H329" s="2">
        <v>2075</v>
      </c>
      <c r="I329" s="2">
        <v>2075</v>
      </c>
      <c r="J329" s="2">
        <v>2202</v>
      </c>
      <c r="K329" s="2">
        <v>2349</v>
      </c>
      <c r="L329" s="2">
        <v>2398</v>
      </c>
      <c r="M329" s="2">
        <v>2324</v>
      </c>
      <c r="N329" s="2">
        <v>2388</v>
      </c>
      <c r="O329" s="2">
        <v>2308</v>
      </c>
      <c r="P329" s="2">
        <v>2503</v>
      </c>
      <c r="Q329" s="2">
        <v>2478</v>
      </c>
      <c r="R329" s="2">
        <v>2714</v>
      </c>
      <c r="S329" s="2">
        <v>2317</v>
      </c>
      <c r="T329" s="2">
        <v>1819</v>
      </c>
      <c r="U329" s="2">
        <v>1784</v>
      </c>
      <c r="V329" s="2">
        <v>1802</v>
      </c>
      <c r="W329" s="2">
        <v>2683</v>
      </c>
      <c r="X329" s="2">
        <v>3629</v>
      </c>
      <c r="Y329" s="2">
        <v>3771</v>
      </c>
      <c r="Z329" s="2">
        <v>3801</v>
      </c>
      <c r="AA329" s="2">
        <v>3811</v>
      </c>
      <c r="AB329" s="2">
        <v>3925</v>
      </c>
      <c r="AC329" s="2">
        <v>4007</v>
      </c>
      <c r="AD329" s="2">
        <v>3970</v>
      </c>
      <c r="AE329" s="2">
        <v>3983</v>
      </c>
      <c r="AF329" s="2">
        <v>3997</v>
      </c>
      <c r="AG329" s="2">
        <v>4120</v>
      </c>
      <c r="AH329" s="2">
        <v>4358</v>
      </c>
      <c r="AI329" s="2">
        <v>4337</v>
      </c>
      <c r="AJ329" s="2">
        <v>4340</v>
      </c>
      <c r="AK329" s="2">
        <v>4024</v>
      </c>
      <c r="AL329" s="2">
        <v>4021</v>
      </c>
      <c r="AM329" s="2">
        <v>3919</v>
      </c>
      <c r="AN329" s="2">
        <v>4012</v>
      </c>
      <c r="AO329" s="2">
        <v>4030</v>
      </c>
      <c r="AP329" s="2">
        <v>4282</v>
      </c>
      <c r="AQ329" s="2">
        <v>4286</v>
      </c>
      <c r="AR329" s="2">
        <v>3931</v>
      </c>
      <c r="AS329" s="2">
        <v>3523</v>
      </c>
      <c r="AT329" s="2">
        <v>3817</v>
      </c>
      <c r="AU329" s="2">
        <v>4318</v>
      </c>
      <c r="AV329" s="2">
        <v>4655</v>
      </c>
      <c r="AW329" s="2">
        <v>4813</v>
      </c>
      <c r="AX329" s="2">
        <v>6270</v>
      </c>
      <c r="AY329" s="2">
        <v>6412</v>
      </c>
      <c r="AZ329" s="2">
        <v>6588</v>
      </c>
      <c r="BA329" s="2">
        <v>6458</v>
      </c>
      <c r="BB329" s="2">
        <v>6570</v>
      </c>
      <c r="BC329" s="2">
        <v>6599</v>
      </c>
      <c r="BD329" s="2">
        <v>6821</v>
      </c>
      <c r="BE329" s="2">
        <v>7001</v>
      </c>
      <c r="BF329" s="2">
        <v>7179</v>
      </c>
      <c r="BG329" s="2">
        <v>7404</v>
      </c>
      <c r="BH329" s="2">
        <v>7516</v>
      </c>
      <c r="BI329" s="2">
        <v>7722</v>
      </c>
      <c r="BJ329" s="2">
        <v>8007</v>
      </c>
      <c r="BK329" s="2">
        <v>8259</v>
      </c>
      <c r="BL329" s="2">
        <v>8196</v>
      </c>
      <c r="BM329" s="2">
        <v>8420</v>
      </c>
      <c r="BN329" s="2">
        <v>8358</v>
      </c>
      <c r="BO329" s="2">
        <v>8684</v>
      </c>
      <c r="BP329" s="2">
        <v>8902</v>
      </c>
      <c r="BQ329" s="2">
        <v>8740</v>
      </c>
      <c r="BR329" s="2">
        <v>8597</v>
      </c>
      <c r="BS329" s="2">
        <v>8541</v>
      </c>
      <c r="BT329" s="2">
        <v>8627</v>
      </c>
      <c r="BU329" s="2">
        <v>8817</v>
      </c>
      <c r="BV329" s="2">
        <v>8937</v>
      </c>
      <c r="BW329" s="2">
        <v>9293</v>
      </c>
      <c r="BX329" s="2">
        <v>9256</v>
      </c>
      <c r="BY329" s="2">
        <v>9107</v>
      </c>
      <c r="BZ329" s="2">
        <v>8886</v>
      </c>
      <c r="CA329" s="2">
        <v>8759</v>
      </c>
      <c r="CB329" s="2">
        <v>8857</v>
      </c>
      <c r="CC329" s="2">
        <v>8845</v>
      </c>
      <c r="CD329" s="2">
        <v>8867</v>
      </c>
    </row>
    <row r="330" spans="1:82" x14ac:dyDescent="0.25">
      <c r="A330" s="2" t="str">
        <f>"93 jaar"</f>
        <v>93 jaar</v>
      </c>
      <c r="B330" s="2">
        <v>1110</v>
      </c>
      <c r="C330" s="2">
        <v>1149</v>
      </c>
      <c r="D330" s="2">
        <v>1175</v>
      </c>
      <c r="E330" s="2">
        <v>1343</v>
      </c>
      <c r="F330" s="2">
        <v>1511</v>
      </c>
      <c r="G330" s="2">
        <v>1469</v>
      </c>
      <c r="H330" s="2">
        <v>1553</v>
      </c>
      <c r="I330" s="2">
        <v>1631</v>
      </c>
      <c r="J330" s="2">
        <v>1642</v>
      </c>
      <c r="K330" s="2">
        <v>1729</v>
      </c>
      <c r="L330" s="2">
        <v>1829</v>
      </c>
      <c r="M330" s="2">
        <v>1861</v>
      </c>
      <c r="N330" s="2">
        <v>1824</v>
      </c>
      <c r="O330" s="2">
        <v>1834</v>
      </c>
      <c r="P330" s="2">
        <v>1848</v>
      </c>
      <c r="Q330" s="2">
        <v>1982</v>
      </c>
      <c r="R330" s="2">
        <v>1996</v>
      </c>
      <c r="S330" s="2">
        <v>2199</v>
      </c>
      <c r="T330" s="2">
        <v>1869</v>
      </c>
      <c r="U330" s="2">
        <v>1483</v>
      </c>
      <c r="V330" s="2">
        <v>1445</v>
      </c>
      <c r="W330" s="2">
        <v>1458</v>
      </c>
      <c r="X330" s="2">
        <v>2158</v>
      </c>
      <c r="Y330" s="2">
        <v>2912</v>
      </c>
      <c r="Z330" s="2">
        <v>3015</v>
      </c>
      <c r="AA330" s="2">
        <v>3065</v>
      </c>
      <c r="AB330" s="2">
        <v>3094</v>
      </c>
      <c r="AC330" s="2">
        <v>3200</v>
      </c>
      <c r="AD330" s="2">
        <v>3250</v>
      </c>
      <c r="AE330" s="2">
        <v>3225</v>
      </c>
      <c r="AF330" s="2">
        <v>3238</v>
      </c>
      <c r="AG330" s="2">
        <v>3263</v>
      </c>
      <c r="AH330" s="2">
        <v>3364</v>
      </c>
      <c r="AI330" s="2">
        <v>3572</v>
      </c>
      <c r="AJ330" s="2">
        <v>3550</v>
      </c>
      <c r="AK330" s="2">
        <v>3560</v>
      </c>
      <c r="AL330" s="2">
        <v>3309</v>
      </c>
      <c r="AM330" s="2">
        <v>3314</v>
      </c>
      <c r="AN330" s="2">
        <v>3232</v>
      </c>
      <c r="AO330" s="2">
        <v>3314</v>
      </c>
      <c r="AP330" s="2">
        <v>3333</v>
      </c>
      <c r="AQ330" s="2">
        <v>3547</v>
      </c>
      <c r="AR330" s="2">
        <v>3555</v>
      </c>
      <c r="AS330" s="2">
        <v>3263</v>
      </c>
      <c r="AT330" s="2">
        <v>2930</v>
      </c>
      <c r="AU330" s="2">
        <v>3177</v>
      </c>
      <c r="AV330" s="2">
        <v>3602</v>
      </c>
      <c r="AW330" s="2">
        <v>3889</v>
      </c>
      <c r="AX330" s="2">
        <v>4027</v>
      </c>
      <c r="AY330" s="2">
        <v>5249</v>
      </c>
      <c r="AZ330" s="2">
        <v>5380</v>
      </c>
      <c r="BA330" s="2">
        <v>5529</v>
      </c>
      <c r="BB330" s="2">
        <v>5427</v>
      </c>
      <c r="BC330" s="2">
        <v>5532</v>
      </c>
      <c r="BD330" s="2">
        <v>5559</v>
      </c>
      <c r="BE330" s="2">
        <v>5755</v>
      </c>
      <c r="BF330" s="2">
        <v>5920</v>
      </c>
      <c r="BG330" s="2">
        <v>6070</v>
      </c>
      <c r="BH330" s="2">
        <v>6266</v>
      </c>
      <c r="BI330" s="2">
        <v>6370</v>
      </c>
      <c r="BJ330" s="2">
        <v>6553</v>
      </c>
      <c r="BK330" s="2">
        <v>6799</v>
      </c>
      <c r="BL330" s="2">
        <v>7025</v>
      </c>
      <c r="BM330" s="2">
        <v>6984</v>
      </c>
      <c r="BN330" s="2">
        <v>7177</v>
      </c>
      <c r="BO330" s="2">
        <v>7134</v>
      </c>
      <c r="BP330" s="2">
        <v>7423</v>
      </c>
      <c r="BQ330" s="2">
        <v>7618</v>
      </c>
      <c r="BR330" s="2">
        <v>7490</v>
      </c>
      <c r="BS330" s="2">
        <v>7374</v>
      </c>
      <c r="BT330" s="2">
        <v>7337</v>
      </c>
      <c r="BU330" s="2">
        <v>7415</v>
      </c>
      <c r="BV330" s="2">
        <v>7594</v>
      </c>
      <c r="BW330" s="2">
        <v>7703</v>
      </c>
      <c r="BX330" s="2">
        <v>8019</v>
      </c>
      <c r="BY330" s="2">
        <v>7992</v>
      </c>
      <c r="BZ330" s="2">
        <v>7874</v>
      </c>
      <c r="CA330" s="2">
        <v>7692</v>
      </c>
      <c r="CB330" s="2">
        <v>7590</v>
      </c>
      <c r="CC330" s="2">
        <v>7688</v>
      </c>
      <c r="CD330" s="2">
        <v>7685</v>
      </c>
    </row>
    <row r="331" spans="1:82" x14ac:dyDescent="0.25">
      <c r="A331" s="2" t="str">
        <f>"94 jaar"</f>
        <v>94 jaar</v>
      </c>
      <c r="B331" s="2">
        <v>787</v>
      </c>
      <c r="C331" s="2">
        <v>834</v>
      </c>
      <c r="D331" s="2">
        <v>891</v>
      </c>
      <c r="E331" s="2">
        <v>886</v>
      </c>
      <c r="F331" s="2">
        <v>1029</v>
      </c>
      <c r="G331" s="2">
        <v>1152</v>
      </c>
      <c r="H331" s="2">
        <v>1094</v>
      </c>
      <c r="I331" s="2">
        <v>1195</v>
      </c>
      <c r="J331" s="2">
        <v>1283</v>
      </c>
      <c r="K331" s="2">
        <v>1270</v>
      </c>
      <c r="L331" s="2">
        <v>1326</v>
      </c>
      <c r="M331" s="2">
        <v>1429</v>
      </c>
      <c r="N331" s="2">
        <v>1399</v>
      </c>
      <c r="O331" s="2">
        <v>1350</v>
      </c>
      <c r="P331" s="2">
        <v>1418</v>
      </c>
      <c r="Q331" s="2">
        <v>1405</v>
      </c>
      <c r="R331" s="2">
        <v>1557</v>
      </c>
      <c r="S331" s="2">
        <v>1554</v>
      </c>
      <c r="T331" s="2">
        <v>1668</v>
      </c>
      <c r="U331" s="2">
        <v>1465</v>
      </c>
      <c r="V331" s="2">
        <v>1183</v>
      </c>
      <c r="W331" s="2">
        <v>1141</v>
      </c>
      <c r="X331" s="2">
        <v>1137</v>
      </c>
      <c r="Y331" s="2">
        <v>1678</v>
      </c>
      <c r="Z331" s="2">
        <v>2320</v>
      </c>
      <c r="AA331" s="2">
        <v>2335</v>
      </c>
      <c r="AB331" s="2">
        <v>2405</v>
      </c>
      <c r="AC331" s="2">
        <v>2426</v>
      </c>
      <c r="AD331" s="2">
        <v>2530</v>
      </c>
      <c r="AE331" s="2">
        <v>2573</v>
      </c>
      <c r="AF331" s="2">
        <v>2556</v>
      </c>
      <c r="AG331" s="2">
        <v>2575</v>
      </c>
      <c r="AH331" s="2">
        <v>2598</v>
      </c>
      <c r="AI331" s="2">
        <v>2685</v>
      </c>
      <c r="AJ331" s="2">
        <v>2854</v>
      </c>
      <c r="AK331" s="2">
        <v>2838</v>
      </c>
      <c r="AL331" s="2">
        <v>2855</v>
      </c>
      <c r="AM331" s="2">
        <v>2651</v>
      </c>
      <c r="AN331" s="2">
        <v>2657</v>
      </c>
      <c r="AO331" s="2">
        <v>2607</v>
      </c>
      <c r="AP331" s="2">
        <v>2671</v>
      </c>
      <c r="AQ331" s="2">
        <v>2688</v>
      </c>
      <c r="AR331" s="2">
        <v>2870</v>
      </c>
      <c r="AS331" s="2">
        <v>2880</v>
      </c>
      <c r="AT331" s="2">
        <v>2646</v>
      </c>
      <c r="AU331" s="2">
        <v>2382</v>
      </c>
      <c r="AV331" s="2">
        <v>2588</v>
      </c>
      <c r="AW331" s="2">
        <v>2937</v>
      </c>
      <c r="AX331" s="2">
        <v>3174</v>
      </c>
      <c r="AY331" s="2">
        <v>3291</v>
      </c>
      <c r="AZ331" s="2">
        <v>4291</v>
      </c>
      <c r="BA331" s="2">
        <v>4403</v>
      </c>
      <c r="BB331" s="2">
        <v>4529</v>
      </c>
      <c r="BC331" s="2">
        <v>4454</v>
      </c>
      <c r="BD331" s="2">
        <v>4544</v>
      </c>
      <c r="BE331" s="2">
        <v>4574</v>
      </c>
      <c r="BF331" s="2">
        <v>4741</v>
      </c>
      <c r="BG331" s="2">
        <v>4884</v>
      </c>
      <c r="BH331" s="2">
        <v>5010</v>
      </c>
      <c r="BI331" s="2">
        <v>5180</v>
      </c>
      <c r="BJ331" s="2">
        <v>5276</v>
      </c>
      <c r="BK331" s="2">
        <v>5436</v>
      </c>
      <c r="BL331" s="2">
        <v>5647</v>
      </c>
      <c r="BM331" s="2">
        <v>5840</v>
      </c>
      <c r="BN331" s="2">
        <v>5812</v>
      </c>
      <c r="BO331" s="2">
        <v>5980</v>
      </c>
      <c r="BP331" s="2">
        <v>5951</v>
      </c>
      <c r="BQ331" s="2">
        <v>6203</v>
      </c>
      <c r="BR331" s="2">
        <v>6369</v>
      </c>
      <c r="BS331" s="2">
        <v>6270</v>
      </c>
      <c r="BT331" s="2">
        <v>6184</v>
      </c>
      <c r="BU331" s="2">
        <v>6162</v>
      </c>
      <c r="BV331" s="2">
        <v>6231</v>
      </c>
      <c r="BW331" s="2">
        <v>6388</v>
      </c>
      <c r="BX331" s="2">
        <v>6490</v>
      </c>
      <c r="BY331" s="2">
        <v>6767</v>
      </c>
      <c r="BZ331" s="2">
        <v>6751</v>
      </c>
      <c r="CA331" s="2">
        <v>6658</v>
      </c>
      <c r="CB331" s="2">
        <v>6509</v>
      </c>
      <c r="CC331" s="2">
        <v>6432</v>
      </c>
      <c r="CD331" s="2">
        <v>6522</v>
      </c>
    </row>
    <row r="332" spans="1:82" x14ac:dyDescent="0.25">
      <c r="A332" s="2" t="str">
        <f>"95 jaar"</f>
        <v>95 jaar</v>
      </c>
      <c r="B332" s="2">
        <v>584</v>
      </c>
      <c r="C332" s="2">
        <v>593</v>
      </c>
      <c r="D332" s="2">
        <v>617</v>
      </c>
      <c r="E332" s="2">
        <v>645</v>
      </c>
      <c r="F332" s="2">
        <v>671</v>
      </c>
      <c r="G332" s="2">
        <v>756</v>
      </c>
      <c r="H332" s="2">
        <v>871</v>
      </c>
      <c r="I332" s="2">
        <v>813</v>
      </c>
      <c r="J332" s="2">
        <v>905</v>
      </c>
      <c r="K332" s="2">
        <v>954</v>
      </c>
      <c r="L332" s="2">
        <v>963</v>
      </c>
      <c r="M332" s="2">
        <v>996</v>
      </c>
      <c r="N332" s="2">
        <v>1067</v>
      </c>
      <c r="O332" s="2">
        <v>1044</v>
      </c>
      <c r="P332" s="2">
        <v>1040</v>
      </c>
      <c r="Q332" s="2">
        <v>1059</v>
      </c>
      <c r="R332" s="2">
        <v>1059</v>
      </c>
      <c r="S332" s="2">
        <v>1192</v>
      </c>
      <c r="T332" s="2">
        <v>1177</v>
      </c>
      <c r="U332" s="2">
        <v>1299</v>
      </c>
      <c r="V332" s="2">
        <v>1100</v>
      </c>
      <c r="W332" s="2">
        <v>916</v>
      </c>
      <c r="X332" s="2">
        <v>896</v>
      </c>
      <c r="Y332" s="2">
        <v>837</v>
      </c>
      <c r="Z332" s="2">
        <v>1296</v>
      </c>
      <c r="AA332" s="2">
        <v>1770</v>
      </c>
      <c r="AB332" s="2">
        <v>1824</v>
      </c>
      <c r="AC332" s="2">
        <v>1865</v>
      </c>
      <c r="AD332" s="2">
        <v>1869</v>
      </c>
      <c r="AE332" s="2">
        <v>1951</v>
      </c>
      <c r="AF332" s="2">
        <v>1992</v>
      </c>
      <c r="AG332" s="2">
        <v>1977</v>
      </c>
      <c r="AH332" s="2">
        <v>1998</v>
      </c>
      <c r="AI332" s="2">
        <v>2020</v>
      </c>
      <c r="AJ332" s="2">
        <v>2091</v>
      </c>
      <c r="AK332" s="2">
        <v>2227</v>
      </c>
      <c r="AL332" s="2">
        <v>2220</v>
      </c>
      <c r="AM332" s="2">
        <v>2233</v>
      </c>
      <c r="AN332" s="2">
        <v>2077</v>
      </c>
      <c r="AO332" s="2">
        <v>2085</v>
      </c>
      <c r="AP332" s="2">
        <v>2048</v>
      </c>
      <c r="AQ332" s="2">
        <v>2105</v>
      </c>
      <c r="AR332" s="2">
        <v>2117</v>
      </c>
      <c r="AS332" s="2">
        <v>2269</v>
      </c>
      <c r="AT332" s="2">
        <v>2280</v>
      </c>
      <c r="AU332" s="2">
        <v>2100</v>
      </c>
      <c r="AV332" s="2">
        <v>1890</v>
      </c>
      <c r="AW332" s="2">
        <v>2059</v>
      </c>
      <c r="AX332" s="2">
        <v>2347</v>
      </c>
      <c r="AY332" s="2">
        <v>2534</v>
      </c>
      <c r="AZ332" s="2">
        <v>2634</v>
      </c>
      <c r="BA332" s="2">
        <v>3434</v>
      </c>
      <c r="BB332" s="2">
        <v>3531</v>
      </c>
      <c r="BC332" s="2">
        <v>3632</v>
      </c>
      <c r="BD332" s="2">
        <v>3582</v>
      </c>
      <c r="BE332" s="2">
        <v>3658</v>
      </c>
      <c r="BF332" s="2">
        <v>3685</v>
      </c>
      <c r="BG332" s="2">
        <v>3828</v>
      </c>
      <c r="BH332" s="2">
        <v>3947</v>
      </c>
      <c r="BI332" s="2">
        <v>4048</v>
      </c>
      <c r="BJ332" s="2">
        <v>4194</v>
      </c>
      <c r="BK332" s="2">
        <v>4278</v>
      </c>
      <c r="BL332" s="2">
        <v>4411</v>
      </c>
      <c r="BM332" s="2">
        <v>4588</v>
      </c>
      <c r="BN332" s="2">
        <v>4745</v>
      </c>
      <c r="BO332" s="2">
        <v>4734</v>
      </c>
      <c r="BP332" s="2">
        <v>4873</v>
      </c>
      <c r="BQ332" s="2">
        <v>4856</v>
      </c>
      <c r="BR332" s="2">
        <v>5067</v>
      </c>
      <c r="BS332" s="2">
        <v>5212</v>
      </c>
      <c r="BT332" s="2">
        <v>5141</v>
      </c>
      <c r="BU332" s="2">
        <v>5074</v>
      </c>
      <c r="BV332" s="2">
        <v>5065</v>
      </c>
      <c r="BW332" s="2">
        <v>5127</v>
      </c>
      <c r="BX332" s="2">
        <v>5264</v>
      </c>
      <c r="BY332" s="2">
        <v>5350</v>
      </c>
      <c r="BZ332" s="2">
        <v>5579</v>
      </c>
      <c r="CA332" s="2">
        <v>5578</v>
      </c>
      <c r="CB332" s="2">
        <v>5508</v>
      </c>
      <c r="CC332" s="2">
        <v>5391</v>
      </c>
      <c r="CD332" s="2">
        <v>5335</v>
      </c>
    </row>
    <row r="333" spans="1:82" x14ac:dyDescent="0.25">
      <c r="A333" s="2" t="str">
        <f>"96 jaar"</f>
        <v>96 jaar</v>
      </c>
      <c r="B333" s="2">
        <v>356</v>
      </c>
      <c r="C333" s="2">
        <v>425</v>
      </c>
      <c r="D333" s="2">
        <v>429</v>
      </c>
      <c r="E333" s="2">
        <v>422</v>
      </c>
      <c r="F333" s="2">
        <v>459</v>
      </c>
      <c r="G333" s="2">
        <v>476</v>
      </c>
      <c r="H333" s="2">
        <v>540</v>
      </c>
      <c r="I333" s="2">
        <v>645</v>
      </c>
      <c r="J333" s="2">
        <v>578</v>
      </c>
      <c r="K333" s="2">
        <v>635</v>
      </c>
      <c r="L333" s="2">
        <v>682</v>
      </c>
      <c r="M333" s="2">
        <v>705</v>
      </c>
      <c r="N333" s="2">
        <v>706</v>
      </c>
      <c r="O333" s="2">
        <v>767</v>
      </c>
      <c r="P333" s="2">
        <v>778</v>
      </c>
      <c r="Q333" s="2">
        <v>740</v>
      </c>
      <c r="R333" s="2">
        <v>779</v>
      </c>
      <c r="S333" s="2">
        <v>833</v>
      </c>
      <c r="T333" s="2">
        <v>845</v>
      </c>
      <c r="U333" s="2">
        <v>880</v>
      </c>
      <c r="V333" s="2">
        <v>983</v>
      </c>
      <c r="W333" s="2">
        <v>797</v>
      </c>
      <c r="X333" s="2">
        <v>682</v>
      </c>
      <c r="Y333" s="2">
        <v>667</v>
      </c>
      <c r="Z333" s="2">
        <v>624</v>
      </c>
      <c r="AA333" s="2">
        <v>968</v>
      </c>
      <c r="AB333" s="2">
        <v>1344</v>
      </c>
      <c r="AC333" s="2">
        <v>1338</v>
      </c>
      <c r="AD333" s="2">
        <v>1393</v>
      </c>
      <c r="AE333" s="2">
        <v>1400</v>
      </c>
      <c r="AF333" s="2">
        <v>1464</v>
      </c>
      <c r="AG333" s="2">
        <v>1501</v>
      </c>
      <c r="AH333" s="2">
        <v>1491</v>
      </c>
      <c r="AI333" s="2">
        <v>1514</v>
      </c>
      <c r="AJ333" s="2">
        <v>1532</v>
      </c>
      <c r="AK333" s="2">
        <v>1587</v>
      </c>
      <c r="AL333" s="2">
        <v>1690</v>
      </c>
      <c r="AM333" s="2">
        <v>1687</v>
      </c>
      <c r="AN333" s="2">
        <v>1703</v>
      </c>
      <c r="AO333" s="2">
        <v>1585</v>
      </c>
      <c r="AP333" s="2">
        <v>1594</v>
      </c>
      <c r="AQ333" s="2">
        <v>1570</v>
      </c>
      <c r="AR333" s="2">
        <v>1617</v>
      </c>
      <c r="AS333" s="2">
        <v>1628</v>
      </c>
      <c r="AT333" s="2">
        <v>1744</v>
      </c>
      <c r="AU333" s="2">
        <v>1759</v>
      </c>
      <c r="AV333" s="2">
        <v>1622</v>
      </c>
      <c r="AW333" s="2">
        <v>1460</v>
      </c>
      <c r="AX333" s="2">
        <v>1597</v>
      </c>
      <c r="AY333" s="2">
        <v>1821</v>
      </c>
      <c r="AZ333" s="2">
        <v>1966</v>
      </c>
      <c r="BA333" s="2">
        <v>2051</v>
      </c>
      <c r="BB333" s="2">
        <v>2672</v>
      </c>
      <c r="BC333" s="2">
        <v>2749</v>
      </c>
      <c r="BD333" s="2">
        <v>2833</v>
      </c>
      <c r="BE333" s="2">
        <v>2800</v>
      </c>
      <c r="BF333" s="2">
        <v>2862</v>
      </c>
      <c r="BG333" s="2">
        <v>2890</v>
      </c>
      <c r="BH333" s="2">
        <v>3004</v>
      </c>
      <c r="BI333" s="2">
        <v>3101</v>
      </c>
      <c r="BJ333" s="2">
        <v>3181</v>
      </c>
      <c r="BK333" s="2">
        <v>3304</v>
      </c>
      <c r="BL333" s="2">
        <v>3375</v>
      </c>
      <c r="BM333" s="2">
        <v>3482</v>
      </c>
      <c r="BN333" s="2">
        <v>3631</v>
      </c>
      <c r="BO333" s="2">
        <v>3761</v>
      </c>
      <c r="BP333" s="2">
        <v>3760</v>
      </c>
      <c r="BQ333" s="2">
        <v>3874</v>
      </c>
      <c r="BR333" s="2">
        <v>3867</v>
      </c>
      <c r="BS333" s="2">
        <v>4038</v>
      </c>
      <c r="BT333" s="2">
        <v>4160</v>
      </c>
      <c r="BU333" s="2">
        <v>4111</v>
      </c>
      <c r="BV333" s="2">
        <v>4059</v>
      </c>
      <c r="BW333" s="2">
        <v>4059</v>
      </c>
      <c r="BX333" s="2">
        <v>4110</v>
      </c>
      <c r="BY333" s="2">
        <v>4227</v>
      </c>
      <c r="BZ333" s="2">
        <v>4301</v>
      </c>
      <c r="CA333" s="2">
        <v>4490</v>
      </c>
      <c r="CB333" s="2">
        <v>4494</v>
      </c>
      <c r="CC333" s="2">
        <v>4440</v>
      </c>
      <c r="CD333" s="2">
        <v>4352</v>
      </c>
    </row>
    <row r="334" spans="1:82" x14ac:dyDescent="0.25">
      <c r="A334" s="2" t="str">
        <f>"97 jaar"</f>
        <v>97 jaar</v>
      </c>
      <c r="B334" s="2">
        <v>213</v>
      </c>
      <c r="C334" s="2">
        <v>265</v>
      </c>
      <c r="D334" s="2">
        <v>286</v>
      </c>
      <c r="E334" s="2">
        <v>310</v>
      </c>
      <c r="F334" s="2">
        <v>293</v>
      </c>
      <c r="G334" s="2">
        <v>315</v>
      </c>
      <c r="H334" s="2">
        <v>321</v>
      </c>
      <c r="I334" s="2">
        <v>385</v>
      </c>
      <c r="J334" s="2">
        <v>463</v>
      </c>
      <c r="K334" s="2">
        <v>397</v>
      </c>
      <c r="L334" s="2">
        <v>449</v>
      </c>
      <c r="M334" s="2">
        <v>493</v>
      </c>
      <c r="N334" s="2">
        <v>499</v>
      </c>
      <c r="O334" s="2">
        <v>502</v>
      </c>
      <c r="P334" s="2">
        <v>554</v>
      </c>
      <c r="Q334" s="2">
        <v>533</v>
      </c>
      <c r="R334" s="2">
        <v>539</v>
      </c>
      <c r="S334" s="2">
        <v>550</v>
      </c>
      <c r="T334" s="2">
        <v>591</v>
      </c>
      <c r="U334" s="2">
        <v>593</v>
      </c>
      <c r="V334" s="2">
        <v>641</v>
      </c>
      <c r="W334" s="2">
        <v>719</v>
      </c>
      <c r="X334" s="2">
        <v>556</v>
      </c>
      <c r="Y334" s="2">
        <v>499</v>
      </c>
      <c r="Z334" s="2">
        <v>478</v>
      </c>
      <c r="AA334" s="2">
        <v>457</v>
      </c>
      <c r="AB334" s="2">
        <v>703</v>
      </c>
      <c r="AC334" s="2">
        <v>975</v>
      </c>
      <c r="AD334" s="2">
        <v>972</v>
      </c>
      <c r="AE334" s="2">
        <v>1013</v>
      </c>
      <c r="AF334" s="2">
        <v>1024</v>
      </c>
      <c r="AG334" s="2">
        <v>1074</v>
      </c>
      <c r="AH334" s="2">
        <v>1098</v>
      </c>
      <c r="AI334" s="2">
        <v>1090</v>
      </c>
      <c r="AJ334" s="2">
        <v>1108</v>
      </c>
      <c r="AK334" s="2">
        <v>1125</v>
      </c>
      <c r="AL334" s="2">
        <v>1169</v>
      </c>
      <c r="AM334" s="2">
        <v>1245</v>
      </c>
      <c r="AN334" s="2">
        <v>1246</v>
      </c>
      <c r="AO334" s="2">
        <v>1263</v>
      </c>
      <c r="AP334" s="2">
        <v>1175</v>
      </c>
      <c r="AQ334" s="2">
        <v>1188</v>
      </c>
      <c r="AR334" s="2">
        <v>1169</v>
      </c>
      <c r="AS334" s="2">
        <v>1207</v>
      </c>
      <c r="AT334" s="2">
        <v>1216</v>
      </c>
      <c r="AU334" s="2">
        <v>1305</v>
      </c>
      <c r="AV334" s="2">
        <v>1317</v>
      </c>
      <c r="AW334" s="2">
        <v>1215</v>
      </c>
      <c r="AX334" s="2">
        <v>1098</v>
      </c>
      <c r="AY334" s="2">
        <v>1204</v>
      </c>
      <c r="AZ334" s="2">
        <v>1373</v>
      </c>
      <c r="BA334" s="2">
        <v>1489</v>
      </c>
      <c r="BB334" s="2">
        <v>1556</v>
      </c>
      <c r="BC334" s="2">
        <v>2021</v>
      </c>
      <c r="BD334" s="2">
        <v>2083</v>
      </c>
      <c r="BE334" s="2">
        <v>2148</v>
      </c>
      <c r="BF334" s="2">
        <v>2124</v>
      </c>
      <c r="BG334" s="2">
        <v>2179</v>
      </c>
      <c r="BH334" s="2">
        <v>2202</v>
      </c>
      <c r="BI334" s="2">
        <v>2290</v>
      </c>
      <c r="BJ334" s="2">
        <v>2369</v>
      </c>
      <c r="BK334" s="2">
        <v>2433</v>
      </c>
      <c r="BL334" s="2">
        <v>2532</v>
      </c>
      <c r="BM334" s="2">
        <v>2589</v>
      </c>
      <c r="BN334" s="2">
        <v>2677</v>
      </c>
      <c r="BO334" s="2">
        <v>2798</v>
      </c>
      <c r="BP334" s="2">
        <v>2901</v>
      </c>
      <c r="BQ334" s="2">
        <v>2906</v>
      </c>
      <c r="BR334" s="2">
        <v>2997</v>
      </c>
      <c r="BS334" s="2">
        <v>2992</v>
      </c>
      <c r="BT334" s="2">
        <v>3130</v>
      </c>
      <c r="BU334" s="2">
        <v>3227</v>
      </c>
      <c r="BV334" s="2">
        <v>3194</v>
      </c>
      <c r="BW334" s="2">
        <v>3155</v>
      </c>
      <c r="BX334" s="2">
        <v>3164</v>
      </c>
      <c r="BY334" s="2">
        <v>3203</v>
      </c>
      <c r="BZ334" s="2">
        <v>3297</v>
      </c>
      <c r="CA334" s="2">
        <v>3361</v>
      </c>
      <c r="CB334" s="2">
        <v>3512</v>
      </c>
      <c r="CC334" s="2">
        <v>3522</v>
      </c>
      <c r="CD334" s="2">
        <v>3484</v>
      </c>
    </row>
    <row r="335" spans="1:82" x14ac:dyDescent="0.25">
      <c r="A335" s="2" t="str">
        <f>"98 jaar"</f>
        <v>98 jaar</v>
      </c>
      <c r="B335" s="2">
        <v>159</v>
      </c>
      <c r="C335" s="2">
        <v>139</v>
      </c>
      <c r="D335" s="2">
        <v>191</v>
      </c>
      <c r="E335" s="2">
        <v>193</v>
      </c>
      <c r="F335" s="2">
        <v>218</v>
      </c>
      <c r="G335" s="2">
        <v>215</v>
      </c>
      <c r="H335" s="2">
        <v>212</v>
      </c>
      <c r="I335" s="2">
        <v>229</v>
      </c>
      <c r="J335" s="2">
        <v>252</v>
      </c>
      <c r="K335" s="2">
        <v>322</v>
      </c>
      <c r="L335" s="2">
        <v>271</v>
      </c>
      <c r="M335" s="2">
        <v>314</v>
      </c>
      <c r="N335" s="2">
        <v>324</v>
      </c>
      <c r="O335" s="2">
        <v>327</v>
      </c>
      <c r="P335" s="2">
        <v>336</v>
      </c>
      <c r="Q335" s="2">
        <v>366</v>
      </c>
      <c r="R335" s="2">
        <v>356</v>
      </c>
      <c r="S335" s="2">
        <v>390</v>
      </c>
      <c r="T335" s="2">
        <v>394</v>
      </c>
      <c r="U335" s="2">
        <v>432</v>
      </c>
      <c r="V335" s="2">
        <v>412</v>
      </c>
      <c r="W335" s="2">
        <v>463</v>
      </c>
      <c r="X335" s="2">
        <v>521</v>
      </c>
      <c r="Y335" s="2">
        <v>393</v>
      </c>
      <c r="Z335" s="2">
        <v>337</v>
      </c>
      <c r="AA335" s="2">
        <v>314</v>
      </c>
      <c r="AB335" s="2">
        <v>319</v>
      </c>
      <c r="AC335" s="2">
        <v>507</v>
      </c>
      <c r="AD335" s="2">
        <v>682</v>
      </c>
      <c r="AE335" s="2">
        <v>679</v>
      </c>
      <c r="AF335" s="2">
        <v>706</v>
      </c>
      <c r="AG335" s="2">
        <v>719</v>
      </c>
      <c r="AH335" s="2">
        <v>756</v>
      </c>
      <c r="AI335" s="2">
        <v>770</v>
      </c>
      <c r="AJ335" s="2">
        <v>772</v>
      </c>
      <c r="AK335" s="2">
        <v>786</v>
      </c>
      <c r="AL335" s="2">
        <v>800</v>
      </c>
      <c r="AM335" s="2">
        <v>836</v>
      </c>
      <c r="AN335" s="2">
        <v>887</v>
      </c>
      <c r="AO335" s="2">
        <v>890</v>
      </c>
      <c r="AP335" s="2">
        <v>904</v>
      </c>
      <c r="AQ335" s="2">
        <v>840</v>
      </c>
      <c r="AR335" s="2">
        <v>854</v>
      </c>
      <c r="AS335" s="2">
        <v>840</v>
      </c>
      <c r="AT335" s="2">
        <v>870</v>
      </c>
      <c r="AU335" s="2">
        <v>876</v>
      </c>
      <c r="AV335" s="2">
        <v>941</v>
      </c>
      <c r="AW335" s="2">
        <v>954</v>
      </c>
      <c r="AX335" s="2">
        <v>883</v>
      </c>
      <c r="AY335" s="2">
        <v>797</v>
      </c>
      <c r="AZ335" s="2">
        <v>876</v>
      </c>
      <c r="BA335" s="2">
        <v>999</v>
      </c>
      <c r="BB335" s="2">
        <v>1082</v>
      </c>
      <c r="BC335" s="2">
        <v>1135</v>
      </c>
      <c r="BD335" s="2">
        <v>1475</v>
      </c>
      <c r="BE335" s="2">
        <v>1523</v>
      </c>
      <c r="BF335" s="2">
        <v>1575</v>
      </c>
      <c r="BG335" s="2">
        <v>1560</v>
      </c>
      <c r="BH335" s="2">
        <v>1601</v>
      </c>
      <c r="BI335" s="2">
        <v>1620</v>
      </c>
      <c r="BJ335" s="2">
        <v>1689</v>
      </c>
      <c r="BK335" s="2">
        <v>1747</v>
      </c>
      <c r="BL335" s="2">
        <v>1794</v>
      </c>
      <c r="BM335" s="2">
        <v>1876</v>
      </c>
      <c r="BN335" s="2">
        <v>1919</v>
      </c>
      <c r="BO335" s="2">
        <v>1985</v>
      </c>
      <c r="BP335" s="2">
        <v>2079</v>
      </c>
      <c r="BQ335" s="2">
        <v>2159</v>
      </c>
      <c r="BR335" s="2">
        <v>2165</v>
      </c>
      <c r="BS335" s="2">
        <v>2236</v>
      </c>
      <c r="BT335" s="2">
        <v>2235</v>
      </c>
      <c r="BU335" s="2">
        <v>2343</v>
      </c>
      <c r="BV335" s="2">
        <v>2416</v>
      </c>
      <c r="BW335" s="2">
        <v>2398</v>
      </c>
      <c r="BX335" s="2">
        <v>2370</v>
      </c>
      <c r="BY335" s="2">
        <v>2382</v>
      </c>
      <c r="BZ335" s="2">
        <v>2413</v>
      </c>
      <c r="CA335" s="2">
        <v>2490</v>
      </c>
      <c r="CB335" s="2">
        <v>2540</v>
      </c>
      <c r="CC335" s="2">
        <v>2659</v>
      </c>
      <c r="CD335" s="2">
        <v>2666</v>
      </c>
    </row>
    <row r="336" spans="1:82" x14ac:dyDescent="0.25">
      <c r="A336" s="2" t="str">
        <f>"99 jaar"</f>
        <v>99 jaar</v>
      </c>
      <c r="B336" s="2">
        <v>74</v>
      </c>
      <c r="C336" s="2">
        <v>106</v>
      </c>
      <c r="D336" s="2">
        <v>98</v>
      </c>
      <c r="E336" s="2">
        <v>125</v>
      </c>
      <c r="F336" s="2">
        <v>141</v>
      </c>
      <c r="G336" s="2">
        <v>153</v>
      </c>
      <c r="H336" s="2">
        <v>161</v>
      </c>
      <c r="I336" s="2">
        <v>138</v>
      </c>
      <c r="J336" s="2">
        <v>158</v>
      </c>
      <c r="K336" s="2">
        <v>176</v>
      </c>
      <c r="L336" s="2">
        <v>210</v>
      </c>
      <c r="M336" s="2">
        <v>191</v>
      </c>
      <c r="N336" s="2">
        <v>223</v>
      </c>
      <c r="O336" s="2">
        <v>193</v>
      </c>
      <c r="P336" s="2">
        <v>231</v>
      </c>
      <c r="Q336" s="2">
        <v>224</v>
      </c>
      <c r="R336" s="2">
        <v>238</v>
      </c>
      <c r="S336" s="2">
        <v>246</v>
      </c>
      <c r="T336" s="2">
        <v>255</v>
      </c>
      <c r="U336" s="2">
        <v>279</v>
      </c>
      <c r="V336" s="2">
        <v>297</v>
      </c>
      <c r="W336" s="2">
        <v>291</v>
      </c>
      <c r="X336" s="2">
        <v>317</v>
      </c>
      <c r="Y336" s="2">
        <v>348</v>
      </c>
      <c r="Z336" s="2">
        <v>260</v>
      </c>
      <c r="AA336" s="2">
        <v>223</v>
      </c>
      <c r="AB336" s="2">
        <v>205</v>
      </c>
      <c r="AC336" s="2">
        <v>233</v>
      </c>
      <c r="AD336" s="2">
        <v>343</v>
      </c>
      <c r="AE336" s="2">
        <v>460</v>
      </c>
      <c r="AF336" s="2">
        <v>461</v>
      </c>
      <c r="AG336" s="2">
        <v>482</v>
      </c>
      <c r="AH336" s="2">
        <v>493</v>
      </c>
      <c r="AI336" s="2">
        <v>518</v>
      </c>
      <c r="AJ336" s="2">
        <v>526</v>
      </c>
      <c r="AK336" s="2">
        <v>530</v>
      </c>
      <c r="AL336" s="2">
        <v>539</v>
      </c>
      <c r="AM336" s="2">
        <v>555</v>
      </c>
      <c r="AN336" s="2">
        <v>577</v>
      </c>
      <c r="AO336" s="2">
        <v>616</v>
      </c>
      <c r="AP336" s="2">
        <v>614</v>
      </c>
      <c r="AQ336" s="2">
        <v>625</v>
      </c>
      <c r="AR336" s="2">
        <v>583</v>
      </c>
      <c r="AS336" s="2">
        <v>593</v>
      </c>
      <c r="AT336" s="2">
        <v>587</v>
      </c>
      <c r="AU336" s="2">
        <v>609</v>
      </c>
      <c r="AV336" s="2">
        <v>616</v>
      </c>
      <c r="AW336" s="2">
        <v>661</v>
      </c>
      <c r="AX336" s="2">
        <v>669</v>
      </c>
      <c r="AY336" s="2">
        <v>619</v>
      </c>
      <c r="AZ336" s="2">
        <v>561</v>
      </c>
      <c r="BA336" s="2">
        <v>617</v>
      </c>
      <c r="BB336" s="2">
        <v>703</v>
      </c>
      <c r="BC336" s="2">
        <v>765</v>
      </c>
      <c r="BD336" s="2">
        <v>801</v>
      </c>
      <c r="BE336" s="2">
        <v>1044</v>
      </c>
      <c r="BF336" s="2">
        <v>1081</v>
      </c>
      <c r="BG336" s="2">
        <v>1119</v>
      </c>
      <c r="BH336" s="2">
        <v>1111</v>
      </c>
      <c r="BI336" s="2">
        <v>1141</v>
      </c>
      <c r="BJ336" s="2">
        <v>1152</v>
      </c>
      <c r="BK336" s="2">
        <v>1206</v>
      </c>
      <c r="BL336" s="2">
        <v>1248</v>
      </c>
      <c r="BM336" s="2">
        <v>1287</v>
      </c>
      <c r="BN336" s="2">
        <v>1345</v>
      </c>
      <c r="BO336" s="2">
        <v>1379</v>
      </c>
      <c r="BP336" s="2">
        <v>1429</v>
      </c>
      <c r="BQ336" s="2">
        <v>1500</v>
      </c>
      <c r="BR336" s="2">
        <v>1555</v>
      </c>
      <c r="BS336" s="2">
        <v>1564</v>
      </c>
      <c r="BT336" s="2">
        <v>1616</v>
      </c>
      <c r="BU336" s="2">
        <v>1619</v>
      </c>
      <c r="BV336" s="2">
        <v>1702</v>
      </c>
      <c r="BW336" s="2">
        <v>1757</v>
      </c>
      <c r="BX336" s="2">
        <v>1744</v>
      </c>
      <c r="BY336" s="2">
        <v>1726</v>
      </c>
      <c r="BZ336" s="2">
        <v>1735</v>
      </c>
      <c r="CA336" s="2">
        <v>1760</v>
      </c>
      <c r="CB336" s="2">
        <v>1819</v>
      </c>
      <c r="CC336" s="2">
        <v>1857</v>
      </c>
      <c r="CD336" s="2">
        <v>1948</v>
      </c>
    </row>
    <row r="337" spans="1:82" x14ac:dyDescent="0.25">
      <c r="A337" s="2" t="str">
        <f>"100 jaar"</f>
        <v>100 jaar</v>
      </c>
      <c r="B337" s="2">
        <v>52</v>
      </c>
      <c r="C337" s="2">
        <v>51</v>
      </c>
      <c r="D337" s="2">
        <v>69</v>
      </c>
      <c r="E337" s="2">
        <v>59</v>
      </c>
      <c r="F337" s="2">
        <v>78</v>
      </c>
      <c r="G337" s="2">
        <v>95</v>
      </c>
      <c r="H337" s="2">
        <v>96</v>
      </c>
      <c r="I337" s="2">
        <v>108</v>
      </c>
      <c r="J337" s="2">
        <v>98</v>
      </c>
      <c r="K337" s="2">
        <v>95</v>
      </c>
      <c r="L337" s="2">
        <v>120</v>
      </c>
      <c r="M337" s="2">
        <v>134</v>
      </c>
      <c r="N337" s="2">
        <v>123</v>
      </c>
      <c r="O337" s="2">
        <v>149</v>
      </c>
      <c r="P337" s="2">
        <v>131</v>
      </c>
      <c r="Q337" s="2">
        <v>147</v>
      </c>
      <c r="R337" s="2">
        <v>146</v>
      </c>
      <c r="S337" s="2">
        <v>163</v>
      </c>
      <c r="T337" s="2">
        <v>168</v>
      </c>
      <c r="U337" s="2">
        <v>155</v>
      </c>
      <c r="V337" s="2">
        <v>185</v>
      </c>
      <c r="W337" s="2">
        <v>216</v>
      </c>
      <c r="X337" s="2">
        <v>192</v>
      </c>
      <c r="Y337" s="2">
        <v>215</v>
      </c>
      <c r="Z337" s="2">
        <v>222</v>
      </c>
      <c r="AA337" s="2">
        <v>165</v>
      </c>
      <c r="AB337" s="2">
        <v>155</v>
      </c>
      <c r="AC337" s="2">
        <v>137</v>
      </c>
      <c r="AD337" s="2">
        <v>151</v>
      </c>
      <c r="AE337" s="2">
        <v>224</v>
      </c>
      <c r="AF337" s="2">
        <v>299</v>
      </c>
      <c r="AG337" s="2">
        <v>298</v>
      </c>
      <c r="AH337" s="2">
        <v>312</v>
      </c>
      <c r="AI337" s="2">
        <v>320</v>
      </c>
      <c r="AJ337" s="2">
        <v>339</v>
      </c>
      <c r="AK337" s="2">
        <v>345</v>
      </c>
      <c r="AL337" s="2">
        <v>346</v>
      </c>
      <c r="AM337" s="2">
        <v>356</v>
      </c>
      <c r="AN337" s="2">
        <v>365</v>
      </c>
      <c r="AO337" s="2">
        <v>381</v>
      </c>
      <c r="AP337" s="2">
        <v>407</v>
      </c>
      <c r="AQ337" s="2">
        <v>406</v>
      </c>
      <c r="AR337" s="2">
        <v>416</v>
      </c>
      <c r="AS337" s="2">
        <v>388</v>
      </c>
      <c r="AT337" s="2">
        <v>395</v>
      </c>
      <c r="AU337" s="2">
        <v>392</v>
      </c>
      <c r="AV337" s="2">
        <v>408</v>
      </c>
      <c r="AW337" s="2">
        <v>415</v>
      </c>
      <c r="AX337" s="2">
        <v>441</v>
      </c>
      <c r="AY337" s="2">
        <v>451</v>
      </c>
      <c r="AZ337" s="2">
        <v>417</v>
      </c>
      <c r="BA337" s="2">
        <v>376</v>
      </c>
      <c r="BB337" s="2">
        <v>417</v>
      </c>
      <c r="BC337" s="2">
        <v>473</v>
      </c>
      <c r="BD337" s="2">
        <v>517</v>
      </c>
      <c r="BE337" s="2">
        <v>545</v>
      </c>
      <c r="BF337" s="2">
        <v>709</v>
      </c>
      <c r="BG337" s="2">
        <v>734</v>
      </c>
      <c r="BH337" s="2">
        <v>762</v>
      </c>
      <c r="BI337" s="2">
        <v>753</v>
      </c>
      <c r="BJ337" s="2">
        <v>778</v>
      </c>
      <c r="BK337" s="2">
        <v>785</v>
      </c>
      <c r="BL337" s="2">
        <v>825</v>
      </c>
      <c r="BM337" s="2">
        <v>852</v>
      </c>
      <c r="BN337" s="2">
        <v>881</v>
      </c>
      <c r="BO337" s="2">
        <v>920</v>
      </c>
      <c r="BP337" s="2">
        <v>945</v>
      </c>
      <c r="BQ337" s="2">
        <v>983</v>
      </c>
      <c r="BR337" s="2">
        <v>1034</v>
      </c>
      <c r="BS337" s="2">
        <v>1071</v>
      </c>
      <c r="BT337" s="2">
        <v>1078</v>
      </c>
      <c r="BU337" s="2">
        <v>1115</v>
      </c>
      <c r="BV337" s="2">
        <v>1119</v>
      </c>
      <c r="BW337" s="2">
        <v>1178</v>
      </c>
      <c r="BX337" s="2">
        <v>1217</v>
      </c>
      <c r="BY337" s="2">
        <v>1207</v>
      </c>
      <c r="BZ337" s="2">
        <v>1197</v>
      </c>
      <c r="CA337" s="2">
        <v>1207</v>
      </c>
      <c r="CB337" s="2">
        <v>1226</v>
      </c>
      <c r="CC337" s="2">
        <v>1273</v>
      </c>
      <c r="CD337" s="2">
        <v>1299</v>
      </c>
    </row>
    <row r="338" spans="1:82" x14ac:dyDescent="0.25">
      <c r="A338" s="2" t="str">
        <f>"101 jaar"</f>
        <v>101 jaar</v>
      </c>
      <c r="B338" s="2">
        <v>33</v>
      </c>
      <c r="C338" s="2">
        <v>32</v>
      </c>
      <c r="D338" s="2">
        <v>31</v>
      </c>
      <c r="E338" s="2">
        <v>49</v>
      </c>
      <c r="F338" s="2">
        <v>38</v>
      </c>
      <c r="G338" s="2">
        <v>41</v>
      </c>
      <c r="H338" s="2">
        <v>58</v>
      </c>
      <c r="I338" s="2">
        <v>54</v>
      </c>
      <c r="J338" s="2">
        <v>69</v>
      </c>
      <c r="K338" s="2">
        <v>55</v>
      </c>
      <c r="L338" s="2">
        <v>58</v>
      </c>
      <c r="M338" s="2">
        <v>76</v>
      </c>
      <c r="N338" s="2">
        <v>77</v>
      </c>
      <c r="O338" s="2">
        <v>69</v>
      </c>
      <c r="P338" s="2">
        <v>99</v>
      </c>
      <c r="Q338" s="2">
        <v>75</v>
      </c>
      <c r="R338" s="2">
        <v>90</v>
      </c>
      <c r="S338" s="2">
        <v>87</v>
      </c>
      <c r="T338" s="2">
        <v>100</v>
      </c>
      <c r="U338" s="2">
        <v>105</v>
      </c>
      <c r="V338" s="2">
        <v>96</v>
      </c>
      <c r="W338" s="2">
        <v>131</v>
      </c>
      <c r="X338" s="2">
        <v>133</v>
      </c>
      <c r="Y338" s="2">
        <v>122</v>
      </c>
      <c r="Z338" s="2">
        <v>129</v>
      </c>
      <c r="AA338" s="2">
        <v>153</v>
      </c>
      <c r="AB338" s="2">
        <v>112</v>
      </c>
      <c r="AC338" s="2">
        <v>96</v>
      </c>
      <c r="AD338" s="2">
        <v>84</v>
      </c>
      <c r="AE338" s="2">
        <v>95</v>
      </c>
      <c r="AF338" s="2">
        <v>136</v>
      </c>
      <c r="AG338" s="2">
        <v>183</v>
      </c>
      <c r="AH338" s="2">
        <v>185</v>
      </c>
      <c r="AI338" s="2">
        <v>193</v>
      </c>
      <c r="AJ338" s="2">
        <v>198</v>
      </c>
      <c r="AK338" s="2">
        <v>210</v>
      </c>
      <c r="AL338" s="2">
        <v>215</v>
      </c>
      <c r="AM338" s="2">
        <v>215</v>
      </c>
      <c r="AN338" s="2">
        <v>222</v>
      </c>
      <c r="AO338" s="2">
        <v>229</v>
      </c>
      <c r="AP338" s="2">
        <v>239</v>
      </c>
      <c r="AQ338" s="2">
        <v>256</v>
      </c>
      <c r="AR338" s="2">
        <v>256</v>
      </c>
      <c r="AS338" s="2">
        <v>265</v>
      </c>
      <c r="AT338" s="2">
        <v>247</v>
      </c>
      <c r="AU338" s="2">
        <v>251</v>
      </c>
      <c r="AV338" s="2">
        <v>251</v>
      </c>
      <c r="AW338" s="2">
        <v>257</v>
      </c>
      <c r="AX338" s="2">
        <v>266</v>
      </c>
      <c r="AY338" s="2">
        <v>283</v>
      </c>
      <c r="AZ338" s="2">
        <v>290</v>
      </c>
      <c r="BA338" s="2">
        <v>266</v>
      </c>
      <c r="BB338" s="2">
        <v>242</v>
      </c>
      <c r="BC338" s="2">
        <v>269</v>
      </c>
      <c r="BD338" s="2">
        <v>307</v>
      </c>
      <c r="BE338" s="2">
        <v>332</v>
      </c>
      <c r="BF338" s="2">
        <v>354</v>
      </c>
      <c r="BG338" s="2">
        <v>459</v>
      </c>
      <c r="BH338" s="2">
        <v>478</v>
      </c>
      <c r="BI338" s="2">
        <v>494</v>
      </c>
      <c r="BJ338" s="2">
        <v>489</v>
      </c>
      <c r="BK338" s="2">
        <v>503</v>
      </c>
      <c r="BL338" s="2">
        <v>511</v>
      </c>
      <c r="BM338" s="2">
        <v>538</v>
      </c>
      <c r="BN338" s="2">
        <v>556</v>
      </c>
      <c r="BO338" s="2">
        <v>576</v>
      </c>
      <c r="BP338" s="2">
        <v>600</v>
      </c>
      <c r="BQ338" s="2">
        <v>619</v>
      </c>
      <c r="BR338" s="2">
        <v>643</v>
      </c>
      <c r="BS338" s="2">
        <v>679</v>
      </c>
      <c r="BT338" s="2">
        <v>705</v>
      </c>
      <c r="BU338" s="2">
        <v>710</v>
      </c>
      <c r="BV338" s="2">
        <v>736</v>
      </c>
      <c r="BW338" s="2">
        <v>739</v>
      </c>
      <c r="BX338" s="2">
        <v>777</v>
      </c>
      <c r="BY338" s="2">
        <v>805</v>
      </c>
      <c r="BZ338" s="2">
        <v>801</v>
      </c>
      <c r="CA338" s="2">
        <v>793</v>
      </c>
      <c r="CB338" s="2">
        <v>801</v>
      </c>
      <c r="CC338" s="2">
        <v>814</v>
      </c>
      <c r="CD338" s="2">
        <v>846</v>
      </c>
    </row>
    <row r="339" spans="1:82" x14ac:dyDescent="0.25">
      <c r="A339" s="2" t="str">
        <f>"102 jaar"</f>
        <v>102 jaar</v>
      </c>
      <c r="B339" s="2">
        <v>25</v>
      </c>
      <c r="C339" s="2">
        <v>16</v>
      </c>
      <c r="D339" s="2">
        <v>19</v>
      </c>
      <c r="E339" s="2">
        <v>18</v>
      </c>
      <c r="F339" s="2">
        <v>31</v>
      </c>
      <c r="G339" s="2">
        <v>24</v>
      </c>
      <c r="H339" s="2">
        <v>27</v>
      </c>
      <c r="I339" s="2">
        <v>40</v>
      </c>
      <c r="J339" s="2">
        <v>34</v>
      </c>
      <c r="K339" s="2">
        <v>45</v>
      </c>
      <c r="L339" s="2">
        <v>33</v>
      </c>
      <c r="M339" s="2">
        <v>34</v>
      </c>
      <c r="N339" s="2">
        <v>44</v>
      </c>
      <c r="O339" s="2">
        <v>46</v>
      </c>
      <c r="P339" s="2">
        <v>41</v>
      </c>
      <c r="Q339" s="2">
        <v>54</v>
      </c>
      <c r="R339" s="2">
        <v>44</v>
      </c>
      <c r="S339" s="2">
        <v>58</v>
      </c>
      <c r="T339" s="2">
        <v>55</v>
      </c>
      <c r="U339" s="2">
        <v>63</v>
      </c>
      <c r="V339" s="2">
        <v>55</v>
      </c>
      <c r="W339" s="2">
        <v>55</v>
      </c>
      <c r="X339" s="2">
        <v>74</v>
      </c>
      <c r="Y339" s="2">
        <v>82</v>
      </c>
      <c r="Z339" s="2">
        <v>82</v>
      </c>
      <c r="AA339" s="2">
        <v>84</v>
      </c>
      <c r="AB339" s="2">
        <v>103</v>
      </c>
      <c r="AC339" s="2">
        <v>58</v>
      </c>
      <c r="AD339" s="2">
        <v>61</v>
      </c>
      <c r="AE339" s="2">
        <v>51</v>
      </c>
      <c r="AF339" s="2">
        <v>58</v>
      </c>
      <c r="AG339" s="2">
        <v>83</v>
      </c>
      <c r="AH339" s="2">
        <v>109</v>
      </c>
      <c r="AI339" s="2">
        <v>111</v>
      </c>
      <c r="AJ339" s="2">
        <v>116</v>
      </c>
      <c r="AK339" s="2">
        <v>123</v>
      </c>
      <c r="AL339" s="2">
        <v>127</v>
      </c>
      <c r="AM339" s="2">
        <v>127</v>
      </c>
      <c r="AN339" s="2">
        <v>130</v>
      </c>
      <c r="AO339" s="2">
        <v>132</v>
      </c>
      <c r="AP339" s="2">
        <v>141</v>
      </c>
      <c r="AQ339" s="2">
        <v>142</v>
      </c>
      <c r="AR339" s="2">
        <v>156</v>
      </c>
      <c r="AS339" s="2">
        <v>156</v>
      </c>
      <c r="AT339" s="2">
        <v>162</v>
      </c>
      <c r="AU339" s="2">
        <v>150</v>
      </c>
      <c r="AV339" s="2">
        <v>153</v>
      </c>
      <c r="AW339" s="2">
        <v>153</v>
      </c>
      <c r="AX339" s="2">
        <v>157</v>
      </c>
      <c r="AY339" s="2">
        <v>167</v>
      </c>
      <c r="AZ339" s="2">
        <v>174</v>
      </c>
      <c r="BA339" s="2">
        <v>179</v>
      </c>
      <c r="BB339" s="2">
        <v>164</v>
      </c>
      <c r="BC339" s="2">
        <v>150</v>
      </c>
      <c r="BD339" s="2">
        <v>169</v>
      </c>
      <c r="BE339" s="2">
        <v>188</v>
      </c>
      <c r="BF339" s="2">
        <v>206</v>
      </c>
      <c r="BG339" s="2">
        <v>219</v>
      </c>
      <c r="BH339" s="2">
        <v>284</v>
      </c>
      <c r="BI339" s="2">
        <v>298</v>
      </c>
      <c r="BJ339" s="2">
        <v>308</v>
      </c>
      <c r="BK339" s="2">
        <v>306</v>
      </c>
      <c r="BL339" s="2">
        <v>314</v>
      </c>
      <c r="BM339" s="2">
        <v>320</v>
      </c>
      <c r="BN339" s="2">
        <v>338</v>
      </c>
      <c r="BO339" s="2">
        <v>347</v>
      </c>
      <c r="BP339" s="2">
        <v>362</v>
      </c>
      <c r="BQ339" s="2">
        <v>376</v>
      </c>
      <c r="BR339" s="2">
        <v>389</v>
      </c>
      <c r="BS339" s="2">
        <v>401</v>
      </c>
      <c r="BT339" s="2">
        <v>427</v>
      </c>
      <c r="BU339" s="2">
        <v>445</v>
      </c>
      <c r="BV339" s="2">
        <v>450</v>
      </c>
      <c r="BW339" s="2">
        <v>467</v>
      </c>
      <c r="BX339" s="2">
        <v>466</v>
      </c>
      <c r="BY339" s="2">
        <v>490</v>
      </c>
      <c r="BZ339" s="2">
        <v>507</v>
      </c>
      <c r="CA339" s="2">
        <v>507</v>
      </c>
      <c r="CB339" s="2">
        <v>506</v>
      </c>
      <c r="CC339" s="2">
        <v>512</v>
      </c>
      <c r="CD339" s="2">
        <v>519</v>
      </c>
    </row>
    <row r="340" spans="1:82" x14ac:dyDescent="0.25">
      <c r="A340" s="2" t="str">
        <f>"103 jaar"</f>
        <v>103 jaar</v>
      </c>
      <c r="B340" s="2">
        <v>11</v>
      </c>
      <c r="C340" s="2">
        <v>17</v>
      </c>
      <c r="D340" s="2">
        <v>8</v>
      </c>
      <c r="E340" s="2">
        <v>12</v>
      </c>
      <c r="F340" s="2">
        <v>14</v>
      </c>
      <c r="G340" s="2">
        <v>17</v>
      </c>
      <c r="H340" s="2">
        <v>14</v>
      </c>
      <c r="I340" s="2">
        <v>13</v>
      </c>
      <c r="J340" s="2">
        <v>24</v>
      </c>
      <c r="K340" s="2">
        <v>14</v>
      </c>
      <c r="L340" s="2">
        <v>21</v>
      </c>
      <c r="M340" s="2">
        <v>19</v>
      </c>
      <c r="N340" s="2">
        <v>21</v>
      </c>
      <c r="O340" s="2">
        <v>23</v>
      </c>
      <c r="P340" s="2">
        <v>25</v>
      </c>
      <c r="Q340" s="2">
        <v>23</v>
      </c>
      <c r="R340" s="2">
        <v>35</v>
      </c>
      <c r="S340" s="2">
        <v>27</v>
      </c>
      <c r="T340" s="2">
        <v>40</v>
      </c>
      <c r="U340" s="2">
        <v>33</v>
      </c>
      <c r="V340" s="2">
        <v>40</v>
      </c>
      <c r="W340" s="2">
        <v>33</v>
      </c>
      <c r="X340" s="2">
        <v>30</v>
      </c>
      <c r="Y340" s="2">
        <v>38</v>
      </c>
      <c r="Z340" s="2">
        <v>53</v>
      </c>
      <c r="AA340" s="2">
        <v>45</v>
      </c>
      <c r="AB340" s="2">
        <v>56</v>
      </c>
      <c r="AC340" s="2">
        <v>67</v>
      </c>
      <c r="AD340" s="2">
        <v>34</v>
      </c>
      <c r="AE340" s="2">
        <v>34</v>
      </c>
      <c r="AF340" s="2">
        <v>32</v>
      </c>
      <c r="AG340" s="2">
        <v>34</v>
      </c>
      <c r="AH340" s="2">
        <v>46</v>
      </c>
      <c r="AI340" s="2">
        <v>63</v>
      </c>
      <c r="AJ340" s="2">
        <v>65</v>
      </c>
      <c r="AK340" s="2">
        <v>66</v>
      </c>
      <c r="AL340" s="2">
        <v>72</v>
      </c>
      <c r="AM340" s="2">
        <v>75</v>
      </c>
      <c r="AN340" s="2">
        <v>76</v>
      </c>
      <c r="AO340" s="2">
        <v>76</v>
      </c>
      <c r="AP340" s="2">
        <v>77</v>
      </c>
      <c r="AQ340" s="2">
        <v>83</v>
      </c>
      <c r="AR340" s="2">
        <v>82</v>
      </c>
      <c r="AS340" s="2">
        <v>91</v>
      </c>
      <c r="AT340" s="2">
        <v>90</v>
      </c>
      <c r="AU340" s="2">
        <v>97</v>
      </c>
      <c r="AV340" s="2">
        <v>89</v>
      </c>
      <c r="AW340" s="2">
        <v>90</v>
      </c>
      <c r="AX340" s="2">
        <v>90</v>
      </c>
      <c r="AY340" s="2">
        <v>92</v>
      </c>
      <c r="AZ340" s="2">
        <v>99</v>
      </c>
      <c r="BA340" s="2">
        <v>103</v>
      </c>
      <c r="BB340" s="2">
        <v>107</v>
      </c>
      <c r="BC340" s="2">
        <v>100</v>
      </c>
      <c r="BD340" s="2">
        <v>88</v>
      </c>
      <c r="BE340" s="2">
        <v>102</v>
      </c>
      <c r="BF340" s="2">
        <v>110</v>
      </c>
      <c r="BG340" s="2">
        <v>122</v>
      </c>
      <c r="BH340" s="2">
        <v>128</v>
      </c>
      <c r="BI340" s="2">
        <v>169</v>
      </c>
      <c r="BJ340" s="2">
        <v>179</v>
      </c>
      <c r="BK340" s="2">
        <v>184</v>
      </c>
      <c r="BL340" s="2">
        <v>183</v>
      </c>
      <c r="BM340" s="2">
        <v>186</v>
      </c>
      <c r="BN340" s="2">
        <v>191</v>
      </c>
      <c r="BO340" s="2">
        <v>201</v>
      </c>
      <c r="BP340" s="2">
        <v>208</v>
      </c>
      <c r="BQ340" s="2">
        <v>216</v>
      </c>
      <c r="BR340" s="2">
        <v>224</v>
      </c>
      <c r="BS340" s="2">
        <v>229</v>
      </c>
      <c r="BT340" s="2">
        <v>239</v>
      </c>
      <c r="BU340" s="2">
        <v>256</v>
      </c>
      <c r="BV340" s="2">
        <v>268</v>
      </c>
      <c r="BW340" s="2">
        <v>270</v>
      </c>
      <c r="BX340" s="2">
        <v>280</v>
      </c>
      <c r="BY340" s="2">
        <v>280</v>
      </c>
      <c r="BZ340" s="2">
        <v>294</v>
      </c>
      <c r="CA340" s="2">
        <v>305</v>
      </c>
      <c r="CB340" s="2">
        <v>307</v>
      </c>
      <c r="CC340" s="2">
        <v>307</v>
      </c>
      <c r="CD340" s="2">
        <v>308</v>
      </c>
    </row>
    <row r="341" spans="1:82" x14ac:dyDescent="0.25">
      <c r="A341" s="2" t="str">
        <f>"104 jaar"</f>
        <v>104 jaar</v>
      </c>
      <c r="B341" s="2">
        <v>4</v>
      </c>
      <c r="C341" s="2">
        <v>4</v>
      </c>
      <c r="D341" s="2">
        <v>8</v>
      </c>
      <c r="E341" s="2">
        <v>4</v>
      </c>
      <c r="F341" s="2">
        <v>7</v>
      </c>
      <c r="G341" s="2">
        <v>6</v>
      </c>
      <c r="H341" s="2">
        <v>9</v>
      </c>
      <c r="I341" s="2">
        <v>8</v>
      </c>
      <c r="J341" s="2">
        <v>6</v>
      </c>
      <c r="K341" s="2">
        <v>16</v>
      </c>
      <c r="L341" s="2">
        <v>7</v>
      </c>
      <c r="M341" s="2">
        <v>15</v>
      </c>
      <c r="N341" s="2">
        <v>9</v>
      </c>
      <c r="O341" s="2">
        <v>14</v>
      </c>
      <c r="P341" s="2">
        <v>12</v>
      </c>
      <c r="Q341" s="2">
        <v>16</v>
      </c>
      <c r="R341" s="2">
        <v>14</v>
      </c>
      <c r="S341" s="2">
        <v>19</v>
      </c>
      <c r="T341" s="2">
        <v>12</v>
      </c>
      <c r="U341" s="2">
        <v>23</v>
      </c>
      <c r="V341" s="2">
        <v>22</v>
      </c>
      <c r="W341" s="2">
        <v>25</v>
      </c>
      <c r="X341" s="2">
        <v>20</v>
      </c>
      <c r="Y341" s="2">
        <v>16</v>
      </c>
      <c r="Z341" s="2">
        <v>15</v>
      </c>
      <c r="AA341" s="2">
        <v>27</v>
      </c>
      <c r="AB341" s="2">
        <v>20</v>
      </c>
      <c r="AC341" s="2">
        <v>34</v>
      </c>
      <c r="AD341" s="2">
        <v>34</v>
      </c>
      <c r="AE341" s="2">
        <v>16</v>
      </c>
      <c r="AF341" s="2">
        <v>13</v>
      </c>
      <c r="AG341" s="2">
        <v>16</v>
      </c>
      <c r="AH341" s="2">
        <v>13</v>
      </c>
      <c r="AI341" s="2">
        <v>21</v>
      </c>
      <c r="AJ341" s="2">
        <v>36</v>
      </c>
      <c r="AK341" s="2">
        <v>33</v>
      </c>
      <c r="AL341" s="2">
        <v>38</v>
      </c>
      <c r="AM341" s="2">
        <v>38</v>
      </c>
      <c r="AN341" s="2">
        <v>35</v>
      </c>
      <c r="AO341" s="2">
        <v>43</v>
      </c>
      <c r="AP341" s="2">
        <v>42</v>
      </c>
      <c r="AQ341" s="2">
        <v>41</v>
      </c>
      <c r="AR341" s="2">
        <v>41</v>
      </c>
      <c r="AS341" s="2">
        <v>44</v>
      </c>
      <c r="AT341" s="2">
        <v>48</v>
      </c>
      <c r="AU341" s="2">
        <v>49</v>
      </c>
      <c r="AV341" s="2">
        <v>53</v>
      </c>
      <c r="AW341" s="2">
        <v>48</v>
      </c>
      <c r="AX341" s="2">
        <v>48</v>
      </c>
      <c r="AY341" s="2">
        <v>49</v>
      </c>
      <c r="AZ341" s="2">
        <v>49</v>
      </c>
      <c r="BA341" s="2">
        <v>54</v>
      </c>
      <c r="BB341" s="2">
        <v>60</v>
      </c>
      <c r="BC341" s="2">
        <v>63</v>
      </c>
      <c r="BD341" s="2">
        <v>55</v>
      </c>
      <c r="BE341" s="2">
        <v>51</v>
      </c>
      <c r="BF341" s="2">
        <v>57</v>
      </c>
      <c r="BG341" s="2">
        <v>62</v>
      </c>
      <c r="BH341" s="2">
        <v>66</v>
      </c>
      <c r="BI341" s="2">
        <v>73</v>
      </c>
      <c r="BJ341" s="2">
        <v>92</v>
      </c>
      <c r="BK341" s="2">
        <v>99</v>
      </c>
      <c r="BL341" s="2">
        <v>103</v>
      </c>
      <c r="BM341" s="2">
        <v>100</v>
      </c>
      <c r="BN341" s="2">
        <v>106</v>
      </c>
      <c r="BO341" s="2">
        <v>109</v>
      </c>
      <c r="BP341" s="2">
        <v>114</v>
      </c>
      <c r="BQ341" s="2">
        <v>117</v>
      </c>
      <c r="BR341" s="2">
        <v>123</v>
      </c>
      <c r="BS341" s="2">
        <v>129</v>
      </c>
      <c r="BT341" s="2">
        <v>130</v>
      </c>
      <c r="BU341" s="2">
        <v>136</v>
      </c>
      <c r="BV341" s="2">
        <v>143</v>
      </c>
      <c r="BW341" s="2">
        <v>149</v>
      </c>
      <c r="BX341" s="2">
        <v>151</v>
      </c>
      <c r="BY341" s="2">
        <v>157</v>
      </c>
      <c r="BZ341" s="2">
        <v>157</v>
      </c>
      <c r="CA341" s="2">
        <v>166</v>
      </c>
      <c r="CB341" s="2">
        <v>173</v>
      </c>
      <c r="CC341" s="2">
        <v>175</v>
      </c>
      <c r="CD341" s="2">
        <v>175</v>
      </c>
    </row>
    <row r="342" spans="1:82" x14ac:dyDescent="0.25">
      <c r="A342" s="2" t="str">
        <f>"105 jaar"</f>
        <v>105 jaar</v>
      </c>
      <c r="B342" s="2">
        <v>1</v>
      </c>
      <c r="C342" s="2">
        <v>3</v>
      </c>
      <c r="D342" s="2">
        <v>2</v>
      </c>
      <c r="E342" s="2">
        <v>5</v>
      </c>
      <c r="F342" s="2">
        <v>3</v>
      </c>
      <c r="G342" s="2">
        <v>4</v>
      </c>
      <c r="H342" s="2">
        <v>4</v>
      </c>
      <c r="I342" s="2">
        <v>8</v>
      </c>
      <c r="J342" s="2">
        <v>4</v>
      </c>
      <c r="K342" s="2">
        <v>2</v>
      </c>
      <c r="L342" s="2">
        <v>8</v>
      </c>
      <c r="M342" s="2">
        <v>4</v>
      </c>
      <c r="N342" s="2">
        <v>8</v>
      </c>
      <c r="O342" s="2">
        <v>7</v>
      </c>
      <c r="P342" s="2">
        <v>8</v>
      </c>
      <c r="Q342" s="2">
        <v>6</v>
      </c>
      <c r="R342" s="2">
        <v>8</v>
      </c>
      <c r="S342" s="2">
        <v>4</v>
      </c>
      <c r="T342" s="2">
        <v>6</v>
      </c>
      <c r="U342" s="2">
        <v>7</v>
      </c>
      <c r="V342" s="2">
        <v>14</v>
      </c>
      <c r="W342" s="2">
        <v>7</v>
      </c>
      <c r="X342" s="2">
        <v>16</v>
      </c>
      <c r="Y342" s="2">
        <v>11</v>
      </c>
      <c r="Z342" s="2">
        <v>11</v>
      </c>
      <c r="AA342" s="2">
        <v>8</v>
      </c>
      <c r="AB342" s="2">
        <v>16</v>
      </c>
      <c r="AC342" s="2">
        <v>14</v>
      </c>
      <c r="AD342" s="2">
        <v>12</v>
      </c>
      <c r="AE342" s="2">
        <v>14</v>
      </c>
      <c r="AF342" s="2">
        <v>6</v>
      </c>
      <c r="AG342" s="2">
        <v>4</v>
      </c>
      <c r="AH342" s="2">
        <v>5</v>
      </c>
      <c r="AI342" s="2">
        <v>6</v>
      </c>
      <c r="AJ342" s="2">
        <v>9</v>
      </c>
      <c r="AK342" s="2">
        <v>16</v>
      </c>
      <c r="AL342" s="2">
        <v>12</v>
      </c>
      <c r="AM342" s="2">
        <v>16</v>
      </c>
      <c r="AN342" s="2">
        <v>17</v>
      </c>
      <c r="AO342" s="2">
        <v>15</v>
      </c>
      <c r="AP342" s="2">
        <v>19</v>
      </c>
      <c r="AQ342" s="2">
        <v>17</v>
      </c>
      <c r="AR342" s="2">
        <v>18</v>
      </c>
      <c r="AS342" s="2">
        <v>20</v>
      </c>
      <c r="AT342" s="2">
        <v>21</v>
      </c>
      <c r="AU342" s="2">
        <v>22</v>
      </c>
      <c r="AV342" s="2">
        <v>23</v>
      </c>
      <c r="AW342" s="2">
        <v>23</v>
      </c>
      <c r="AX342" s="2">
        <v>20</v>
      </c>
      <c r="AY342" s="2">
        <v>23</v>
      </c>
      <c r="AZ342" s="2">
        <v>23</v>
      </c>
      <c r="BA342" s="2">
        <v>25</v>
      </c>
      <c r="BB342" s="2">
        <v>25</v>
      </c>
      <c r="BC342" s="2">
        <v>28</v>
      </c>
      <c r="BD342" s="2">
        <v>27</v>
      </c>
      <c r="BE342" s="2">
        <v>26</v>
      </c>
      <c r="BF342" s="2">
        <v>23</v>
      </c>
      <c r="BG342" s="2">
        <v>28</v>
      </c>
      <c r="BH342" s="2">
        <v>34</v>
      </c>
      <c r="BI342" s="2">
        <v>35</v>
      </c>
      <c r="BJ342" s="2">
        <v>40</v>
      </c>
      <c r="BK342" s="2">
        <v>47</v>
      </c>
      <c r="BL342" s="2">
        <v>52</v>
      </c>
      <c r="BM342" s="2">
        <v>54</v>
      </c>
      <c r="BN342" s="2">
        <v>52</v>
      </c>
      <c r="BO342" s="2">
        <v>53</v>
      </c>
      <c r="BP342" s="2">
        <v>56</v>
      </c>
      <c r="BQ342" s="2">
        <v>59</v>
      </c>
      <c r="BR342" s="2">
        <v>62</v>
      </c>
      <c r="BS342" s="2">
        <v>63</v>
      </c>
      <c r="BT342" s="2">
        <v>69</v>
      </c>
      <c r="BU342" s="2">
        <v>68</v>
      </c>
      <c r="BV342" s="2">
        <v>72</v>
      </c>
      <c r="BW342" s="2">
        <v>75</v>
      </c>
      <c r="BX342" s="2">
        <v>80</v>
      </c>
      <c r="BY342" s="2">
        <v>82</v>
      </c>
      <c r="BZ342" s="2">
        <v>86</v>
      </c>
      <c r="CA342" s="2">
        <v>83</v>
      </c>
      <c r="CB342" s="2">
        <v>89</v>
      </c>
      <c r="CC342" s="2">
        <v>91</v>
      </c>
      <c r="CD342" s="2">
        <v>93</v>
      </c>
    </row>
    <row r="343" spans="1:82" x14ac:dyDescent="0.25">
      <c r="A343" s="2" t="str">
        <f>"106 jaar"</f>
        <v>106 jaar</v>
      </c>
      <c r="B343" s="2">
        <v>1</v>
      </c>
      <c r="C343" s="2">
        <v>1</v>
      </c>
      <c r="D343" s="2">
        <v>0</v>
      </c>
      <c r="E343" s="2">
        <v>0</v>
      </c>
      <c r="F343" s="2">
        <v>3</v>
      </c>
      <c r="G343" s="2">
        <v>1</v>
      </c>
      <c r="H343" s="2">
        <v>4</v>
      </c>
      <c r="I343" s="2">
        <v>4</v>
      </c>
      <c r="J343" s="2">
        <v>6</v>
      </c>
      <c r="K343" s="2">
        <v>3</v>
      </c>
      <c r="L343" s="2">
        <v>1</v>
      </c>
      <c r="M343" s="2">
        <v>5</v>
      </c>
      <c r="N343" s="2">
        <v>1</v>
      </c>
      <c r="O343" s="2">
        <v>6</v>
      </c>
      <c r="P343" s="2">
        <v>5</v>
      </c>
      <c r="Q343" s="2">
        <v>7</v>
      </c>
      <c r="R343" s="2">
        <v>3</v>
      </c>
      <c r="S343" s="2">
        <v>4</v>
      </c>
      <c r="T343" s="2">
        <v>2</v>
      </c>
      <c r="U343" s="2">
        <v>4</v>
      </c>
      <c r="V343" s="2">
        <v>5</v>
      </c>
      <c r="W343" s="2">
        <v>5</v>
      </c>
      <c r="X343" s="2">
        <v>5</v>
      </c>
      <c r="Y343" s="2">
        <v>8</v>
      </c>
      <c r="Z343" s="2">
        <v>5</v>
      </c>
      <c r="AA343" s="2">
        <v>5</v>
      </c>
      <c r="AB343" s="2">
        <v>2</v>
      </c>
      <c r="AC343" s="2">
        <v>6</v>
      </c>
      <c r="AD343" s="2">
        <v>3</v>
      </c>
      <c r="AE343" s="2">
        <v>4</v>
      </c>
      <c r="AF343" s="2">
        <v>5</v>
      </c>
      <c r="AG343" s="2">
        <v>2</v>
      </c>
      <c r="AH343" s="2">
        <v>0</v>
      </c>
      <c r="AI343" s="2">
        <v>0</v>
      </c>
      <c r="AJ343" s="2">
        <v>1</v>
      </c>
      <c r="AK343" s="2">
        <v>3</v>
      </c>
      <c r="AL343" s="2">
        <v>6</v>
      </c>
      <c r="AM343" s="2">
        <v>6</v>
      </c>
      <c r="AN343" s="2">
        <v>4</v>
      </c>
      <c r="AO343" s="2">
        <v>6</v>
      </c>
      <c r="AP343" s="2">
        <v>6</v>
      </c>
      <c r="AQ343" s="2">
        <v>7</v>
      </c>
      <c r="AR343" s="2">
        <v>4</v>
      </c>
      <c r="AS343" s="2">
        <v>7</v>
      </c>
      <c r="AT343" s="2">
        <v>8</v>
      </c>
      <c r="AU343" s="2">
        <v>5</v>
      </c>
      <c r="AV343" s="2">
        <v>7</v>
      </c>
      <c r="AW343" s="2">
        <v>9</v>
      </c>
      <c r="AX343" s="2">
        <v>9</v>
      </c>
      <c r="AY343" s="2">
        <v>6</v>
      </c>
      <c r="AZ343" s="2">
        <v>7</v>
      </c>
      <c r="BA343" s="2">
        <v>11</v>
      </c>
      <c r="BB343" s="2">
        <v>11</v>
      </c>
      <c r="BC343" s="2">
        <v>10</v>
      </c>
      <c r="BD343" s="2">
        <v>10</v>
      </c>
      <c r="BE343" s="2">
        <v>9</v>
      </c>
      <c r="BF343" s="2">
        <v>8</v>
      </c>
      <c r="BG343" s="2">
        <v>8</v>
      </c>
      <c r="BH343" s="2">
        <v>11</v>
      </c>
      <c r="BI343" s="2">
        <v>16</v>
      </c>
      <c r="BJ343" s="2">
        <v>15</v>
      </c>
      <c r="BK343" s="2">
        <v>17</v>
      </c>
      <c r="BL343" s="2">
        <v>20</v>
      </c>
      <c r="BM343" s="2">
        <v>22</v>
      </c>
      <c r="BN343" s="2">
        <v>23</v>
      </c>
      <c r="BO343" s="2">
        <v>23</v>
      </c>
      <c r="BP343" s="2">
        <v>24</v>
      </c>
      <c r="BQ343" s="2">
        <v>24</v>
      </c>
      <c r="BR343" s="2">
        <v>25</v>
      </c>
      <c r="BS343" s="2">
        <v>26</v>
      </c>
      <c r="BT343" s="2">
        <v>29</v>
      </c>
      <c r="BU343" s="2">
        <v>32</v>
      </c>
      <c r="BV343" s="2">
        <v>30</v>
      </c>
      <c r="BW343" s="2">
        <v>35</v>
      </c>
      <c r="BX343" s="2">
        <v>36</v>
      </c>
      <c r="BY343" s="2">
        <v>40</v>
      </c>
      <c r="BZ343" s="2">
        <v>39</v>
      </c>
      <c r="CA343" s="2">
        <v>42</v>
      </c>
      <c r="CB343" s="2">
        <v>40</v>
      </c>
      <c r="CC343" s="2">
        <v>45</v>
      </c>
      <c r="CD343" s="2">
        <v>46</v>
      </c>
    </row>
    <row r="344" spans="1:82" x14ac:dyDescent="0.25">
      <c r="A344" s="2" t="str">
        <f>"107 jaar"</f>
        <v>107 jaar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3</v>
      </c>
      <c r="H344" s="2">
        <v>1</v>
      </c>
      <c r="I344" s="2">
        <v>3</v>
      </c>
      <c r="J344" s="2">
        <v>2</v>
      </c>
      <c r="K344" s="2">
        <v>3</v>
      </c>
      <c r="L344" s="2">
        <v>2</v>
      </c>
      <c r="M344" s="2">
        <v>0</v>
      </c>
      <c r="N344" s="2">
        <v>4</v>
      </c>
      <c r="O344" s="2">
        <v>0</v>
      </c>
      <c r="P344" s="2">
        <v>2</v>
      </c>
      <c r="Q344" s="2">
        <v>2</v>
      </c>
      <c r="R344" s="2">
        <v>3</v>
      </c>
      <c r="S344" s="2">
        <v>2</v>
      </c>
      <c r="T344" s="2">
        <v>3</v>
      </c>
      <c r="U344" s="2">
        <v>2</v>
      </c>
      <c r="V344" s="2">
        <v>2</v>
      </c>
      <c r="W344" s="2">
        <v>3</v>
      </c>
      <c r="X344" s="2">
        <v>3</v>
      </c>
      <c r="Y344" s="2">
        <v>1</v>
      </c>
      <c r="Z344" s="2">
        <v>5</v>
      </c>
      <c r="AA344" s="2">
        <v>1</v>
      </c>
      <c r="AB344" s="2">
        <v>3</v>
      </c>
      <c r="AC344" s="2">
        <v>1</v>
      </c>
      <c r="AD344" s="2">
        <v>1</v>
      </c>
      <c r="AE344" s="2">
        <v>0</v>
      </c>
      <c r="AF344" s="2">
        <v>1</v>
      </c>
      <c r="AG344" s="2">
        <v>2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1</v>
      </c>
      <c r="AN344" s="2">
        <v>1</v>
      </c>
      <c r="AO344" s="2">
        <v>1</v>
      </c>
      <c r="AP344" s="2">
        <v>3</v>
      </c>
      <c r="AQ344" s="2">
        <v>1</v>
      </c>
      <c r="AR344" s="2">
        <v>1</v>
      </c>
      <c r="AS344" s="2">
        <v>1</v>
      </c>
      <c r="AT344" s="2">
        <v>1</v>
      </c>
      <c r="AU344" s="2">
        <v>1</v>
      </c>
      <c r="AV344" s="2">
        <v>1</v>
      </c>
      <c r="AW344" s="2">
        <v>1</v>
      </c>
      <c r="AX344" s="2">
        <v>1</v>
      </c>
      <c r="AY344" s="2">
        <v>2</v>
      </c>
      <c r="AZ344" s="2">
        <v>1</v>
      </c>
      <c r="BA344" s="2">
        <v>1</v>
      </c>
      <c r="BB344" s="2">
        <v>1</v>
      </c>
      <c r="BC344" s="2">
        <v>2</v>
      </c>
      <c r="BD344" s="2">
        <v>2</v>
      </c>
      <c r="BE344" s="2">
        <v>2</v>
      </c>
      <c r="BF344" s="2">
        <v>2</v>
      </c>
      <c r="BG344" s="2">
        <v>2</v>
      </c>
      <c r="BH344" s="2">
        <v>1</v>
      </c>
      <c r="BI344" s="2">
        <v>2</v>
      </c>
      <c r="BJ344" s="2">
        <v>2</v>
      </c>
      <c r="BK344" s="2">
        <v>4</v>
      </c>
      <c r="BL344" s="2">
        <v>6</v>
      </c>
      <c r="BM344" s="2">
        <v>7</v>
      </c>
      <c r="BN344" s="2">
        <v>9</v>
      </c>
      <c r="BO344" s="2">
        <v>9</v>
      </c>
      <c r="BP344" s="2">
        <v>8</v>
      </c>
      <c r="BQ344" s="2">
        <v>9</v>
      </c>
      <c r="BR344" s="2">
        <v>9</v>
      </c>
      <c r="BS344" s="2">
        <v>9</v>
      </c>
      <c r="BT344" s="2">
        <v>10</v>
      </c>
      <c r="BU344" s="2">
        <v>11</v>
      </c>
      <c r="BV344" s="2">
        <v>12</v>
      </c>
      <c r="BW344" s="2">
        <v>13</v>
      </c>
      <c r="BX344" s="2">
        <v>13</v>
      </c>
      <c r="BY344" s="2">
        <v>15</v>
      </c>
      <c r="BZ344" s="2">
        <v>16</v>
      </c>
      <c r="CA344" s="2">
        <v>18</v>
      </c>
      <c r="CB344" s="2">
        <v>19</v>
      </c>
      <c r="CC344" s="2">
        <v>20</v>
      </c>
      <c r="CD344" s="2">
        <v>18</v>
      </c>
    </row>
    <row r="345" spans="1:82" x14ac:dyDescent="0.25">
      <c r="A345" s="2" t="str">
        <f>"108 jaar"</f>
        <v>108 jaar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1</v>
      </c>
      <c r="I345" s="2">
        <v>1</v>
      </c>
      <c r="J345" s="2">
        <v>1</v>
      </c>
      <c r="K345" s="2">
        <v>1</v>
      </c>
      <c r="L345" s="2">
        <v>2</v>
      </c>
      <c r="M345" s="2">
        <v>1</v>
      </c>
      <c r="N345" s="2">
        <v>0</v>
      </c>
      <c r="O345" s="2">
        <v>2</v>
      </c>
      <c r="P345" s="2">
        <v>0</v>
      </c>
      <c r="Q345" s="2">
        <v>0</v>
      </c>
      <c r="R345" s="2">
        <v>0</v>
      </c>
      <c r="S345" s="2">
        <v>2</v>
      </c>
      <c r="T345" s="2">
        <v>3</v>
      </c>
      <c r="U345" s="2">
        <v>2</v>
      </c>
      <c r="V345" s="2">
        <v>1</v>
      </c>
      <c r="W345" s="2">
        <v>2</v>
      </c>
      <c r="X345" s="2">
        <v>1</v>
      </c>
      <c r="Y345" s="2">
        <v>2</v>
      </c>
      <c r="Z345" s="2">
        <v>0</v>
      </c>
      <c r="AA345" s="2">
        <v>2</v>
      </c>
      <c r="AB345" s="2">
        <v>0</v>
      </c>
      <c r="AC345" s="2">
        <v>2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1</v>
      </c>
      <c r="BA345" s="2">
        <v>0</v>
      </c>
      <c r="BB345" s="2">
        <v>0</v>
      </c>
      <c r="BC345" s="2">
        <v>0</v>
      </c>
      <c r="BD345" s="2">
        <v>1</v>
      </c>
      <c r="BE345" s="2">
        <v>1</v>
      </c>
      <c r="BF345" s="2">
        <v>1</v>
      </c>
      <c r="BG345" s="2">
        <v>1</v>
      </c>
      <c r="BH345" s="2">
        <v>1</v>
      </c>
      <c r="BI345" s="2">
        <v>0</v>
      </c>
      <c r="BJ345" s="2">
        <v>1</v>
      </c>
      <c r="BK345" s="2">
        <v>1</v>
      </c>
      <c r="BL345" s="2">
        <v>1</v>
      </c>
      <c r="BM345" s="2">
        <v>1</v>
      </c>
      <c r="BN345" s="2">
        <v>2</v>
      </c>
      <c r="BO345" s="2">
        <v>2</v>
      </c>
      <c r="BP345" s="2">
        <v>2</v>
      </c>
      <c r="BQ345" s="2">
        <v>2</v>
      </c>
      <c r="BR345" s="2">
        <v>2</v>
      </c>
      <c r="BS345" s="2">
        <v>3</v>
      </c>
      <c r="BT345" s="2">
        <v>3</v>
      </c>
      <c r="BU345" s="2">
        <v>2</v>
      </c>
      <c r="BV345" s="2">
        <v>2</v>
      </c>
      <c r="BW345" s="2">
        <v>4</v>
      </c>
      <c r="BX345" s="2">
        <v>3</v>
      </c>
      <c r="BY345" s="2">
        <v>4</v>
      </c>
      <c r="BZ345" s="2">
        <v>3</v>
      </c>
      <c r="CA345" s="2">
        <v>5</v>
      </c>
      <c r="CB345" s="2">
        <v>5</v>
      </c>
      <c r="CC345" s="2">
        <v>6</v>
      </c>
      <c r="CD345" s="2">
        <v>5</v>
      </c>
    </row>
    <row r="346" spans="1:82" x14ac:dyDescent="0.25">
      <c r="A346" s="2" t="str">
        <f>"109 jaar"</f>
        <v>109 jaar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1</v>
      </c>
      <c r="M346" s="2">
        <v>1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2</v>
      </c>
      <c r="U346" s="2">
        <v>3</v>
      </c>
      <c r="V346" s="2">
        <v>0</v>
      </c>
      <c r="W346" s="2">
        <v>0</v>
      </c>
      <c r="X346" s="2">
        <v>0</v>
      </c>
      <c r="Y346" s="2">
        <v>1</v>
      </c>
      <c r="Z346" s="2">
        <v>2</v>
      </c>
      <c r="AA346" s="2">
        <v>0</v>
      </c>
      <c r="AB346" s="2">
        <v>2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1</v>
      </c>
      <c r="BP346" s="2">
        <v>1</v>
      </c>
      <c r="BQ346" s="2">
        <v>1</v>
      </c>
      <c r="BR346" s="2">
        <v>1</v>
      </c>
      <c r="BS346" s="2">
        <v>1</v>
      </c>
      <c r="BT346" s="2">
        <v>1</v>
      </c>
      <c r="BU346" s="2">
        <v>1</v>
      </c>
      <c r="BV346" s="2">
        <v>1</v>
      </c>
      <c r="BW346" s="2">
        <v>1</v>
      </c>
      <c r="BX346" s="2">
        <v>1</v>
      </c>
      <c r="BY346" s="2">
        <v>1</v>
      </c>
      <c r="BZ346" s="2">
        <v>1</v>
      </c>
      <c r="CA346" s="2">
        <v>1</v>
      </c>
      <c r="CB346" s="2">
        <v>1</v>
      </c>
      <c r="CC346" s="2">
        <v>1</v>
      </c>
      <c r="CD346" s="2">
        <v>1</v>
      </c>
    </row>
    <row r="347" spans="1:82" ht="15.75" thickBot="1" x14ac:dyDescent="0.3">
      <c r="A347" s="3" t="str">
        <f>"110 jaar en meer"</f>
        <v>110 jaar en meer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2</v>
      </c>
      <c r="V347" s="3">
        <v>2</v>
      </c>
      <c r="W347" s="3">
        <v>1</v>
      </c>
      <c r="X347" s="3">
        <v>0</v>
      </c>
      <c r="Y347" s="3">
        <v>0</v>
      </c>
      <c r="Z347" s="3">
        <v>0</v>
      </c>
      <c r="AA347" s="3">
        <v>2</v>
      </c>
      <c r="AB347" s="3">
        <v>1</v>
      </c>
      <c r="AC347" s="3">
        <v>1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Brussels Hoofdstedelijk Gewest</vt:lpstr>
      <vt:lpstr>Vlaams Gewest</vt:lpstr>
      <vt:lpstr>Waals Gewest incl. Duitst. Gem.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Vandresse</dc:creator>
  <cp:lastModifiedBy>Marie Vandresse</cp:lastModifiedBy>
  <dcterms:created xsi:type="dcterms:W3CDTF">2018-11-27T08:25:48Z</dcterms:created>
  <dcterms:modified xsi:type="dcterms:W3CDTF">2018-11-27T08:25:54Z</dcterms:modified>
</cp:coreProperties>
</file>