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r\DEMO\POP\2018\Baseline\Output\Web\Pop\"/>
    </mc:Choice>
  </mc:AlternateContent>
  <xr:revisionPtr revIDLastSave="0" documentId="8_{8987DCC1-F92A-4255-A6BF-1F96071A330D}" xr6:coauthVersionLast="38" xr6:coauthVersionMax="38" xr10:uidLastSave="{00000000-0000-0000-0000-000000000000}"/>
  <bookViews>
    <workbookView xWindow="0" yWindow="0" windowWidth="28770" windowHeight="13830" xr2:uid="{E99EF0C7-FADF-405F-BCA3-5A1BE5A8946D}"/>
  </bookViews>
  <sheets>
    <sheet name="Overview" sheetId="1" r:id="rId1"/>
    <sheet name="België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A5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A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A17" i="1"/>
</calcChain>
</file>

<file path=xl/sharedStrings.xml><?xml version="1.0" encoding="utf-8"?>
<sst xmlns="http://schemas.openxmlformats.org/spreadsheetml/2006/main" count="18" uniqueCount="8">
  <si>
    <t>Bevolking van België, en leeftijd, op 1 januari - Mannen en vrouwen</t>
  </si>
  <si>
    <t>Bron : 1991-2018 : waarnemingen, Statbel; 2019-2071 : vooruitzichten, FPB en Statbel</t>
  </si>
  <si>
    <t>Copyright: Federaal Planbureau; FOD Economie - Statbel</t>
  </si>
  <si>
    <t>Bevolking van België, en leeftijd, op 1 januari - Mannen</t>
  </si>
  <si>
    <t>Bevolking van België, en leeftijd, op 1 januari - Vrouwen</t>
  </si>
  <si>
    <t>Bevolking van België, en leeftijd, op 1 januari - Mannen en vrouwen (België)</t>
  </si>
  <si>
    <t>Bevolking van België, en leeftijd, op 1 januari - Mannen (België)</t>
  </si>
  <si>
    <t>Bevolking van België, en leeftijd, op 1 januari - Vrouwen (België)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</si>
</sst>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6DF37-B28C-4F20-9790-A08381074FA8}">
  <dimension ref="A1:CE17"/>
  <sheetViews>
    <sheetView tabSelected="1" workbookViewId="0"/>
  </sheetViews>
  <sheetFormatPr defaultRowHeight="15" x14ac:dyDescent="0.25"/>
  <cols>
    <col min="1" max="1" width="35.7109375" customWidth="1"/>
    <col min="2" max="2" width="8" bestFit="1" customWidth="1"/>
    <col min="3" max="82" width="9" bestFit="1" customWidth="1"/>
  </cols>
  <sheetData>
    <row r="1" spans="1:83" x14ac:dyDescent="0.25">
      <c r="A1" s="1" t="s">
        <v>0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3"/>
      <c r="B4" s="4" t="str">
        <f>"1991"</f>
        <v>1991</v>
      </c>
      <c r="C4" s="4" t="str">
        <f>"1992"</f>
        <v>1992</v>
      </c>
      <c r="D4" s="4" t="str">
        <f>"1993"</f>
        <v>1993</v>
      </c>
      <c r="E4" s="4" t="str">
        <f>"1994"</f>
        <v>1994</v>
      </c>
      <c r="F4" s="4" t="str">
        <f>"1995"</f>
        <v>1995</v>
      </c>
      <c r="G4" s="4" t="str">
        <f>"1996"</f>
        <v>1996</v>
      </c>
      <c r="H4" s="4" t="str">
        <f>"1997"</f>
        <v>1997</v>
      </c>
      <c r="I4" s="4" t="str">
        <f>"1998"</f>
        <v>1998</v>
      </c>
      <c r="J4" s="4" t="str">
        <f>"1999"</f>
        <v>1999</v>
      </c>
      <c r="K4" s="4" t="str">
        <f>"2000"</f>
        <v>2000</v>
      </c>
      <c r="L4" s="4" t="str">
        <f>"2001"</f>
        <v>2001</v>
      </c>
      <c r="M4" s="4" t="str">
        <f>"2002"</f>
        <v>2002</v>
      </c>
      <c r="N4" s="4" t="str">
        <f>"2003"</f>
        <v>2003</v>
      </c>
      <c r="O4" s="4" t="str">
        <f>"2004"</f>
        <v>2004</v>
      </c>
      <c r="P4" s="4" t="str">
        <f>"2005"</f>
        <v>2005</v>
      </c>
      <c r="Q4" s="4" t="str">
        <f>"2006"</f>
        <v>2006</v>
      </c>
      <c r="R4" s="4" t="str">
        <f>"2007"</f>
        <v>2007</v>
      </c>
      <c r="S4" s="4" t="str">
        <f>"2008"</f>
        <v>2008</v>
      </c>
      <c r="T4" s="4" t="str">
        <f>"2009"</f>
        <v>2009</v>
      </c>
      <c r="U4" s="4" t="str">
        <f>"2010"</f>
        <v>2010</v>
      </c>
      <c r="V4" s="4" t="str">
        <f>"2011"</f>
        <v>2011</v>
      </c>
      <c r="W4" s="4" t="str">
        <f>"2012"</f>
        <v>2012</v>
      </c>
      <c r="X4" s="4" t="str">
        <f>"2013"</f>
        <v>2013</v>
      </c>
      <c r="Y4" s="4" t="str">
        <f>"2014"</f>
        <v>2014</v>
      </c>
      <c r="Z4" s="4" t="str">
        <f>"2015"</f>
        <v>2015</v>
      </c>
      <c r="AA4" s="4" t="str">
        <f>"2016"</f>
        <v>2016</v>
      </c>
      <c r="AB4" s="4" t="str">
        <f>"2017"</f>
        <v>2017</v>
      </c>
      <c r="AC4" s="4" t="str">
        <f>"2018"</f>
        <v>2018</v>
      </c>
      <c r="AD4" s="4" t="str">
        <f>"2019"</f>
        <v>2019</v>
      </c>
      <c r="AE4" s="4" t="str">
        <f>"2020"</f>
        <v>2020</v>
      </c>
      <c r="AF4" s="4" t="str">
        <f>"2021"</f>
        <v>2021</v>
      </c>
      <c r="AG4" s="4" t="str">
        <f>"2022"</f>
        <v>2022</v>
      </c>
      <c r="AH4" s="4" t="str">
        <f>"2023"</f>
        <v>2023</v>
      </c>
      <c r="AI4" s="4" t="str">
        <f>"2024"</f>
        <v>2024</v>
      </c>
      <c r="AJ4" s="4" t="str">
        <f>"2025"</f>
        <v>2025</v>
      </c>
      <c r="AK4" s="4" t="str">
        <f>"2026"</f>
        <v>2026</v>
      </c>
      <c r="AL4" s="4" t="str">
        <f>"2027"</f>
        <v>2027</v>
      </c>
      <c r="AM4" s="4" t="str">
        <f>"2028"</f>
        <v>2028</v>
      </c>
      <c r="AN4" s="4" t="str">
        <f>"2029"</f>
        <v>2029</v>
      </c>
      <c r="AO4" s="4" t="str">
        <f>"2030"</f>
        <v>2030</v>
      </c>
      <c r="AP4" s="4" t="str">
        <f>"2031"</f>
        <v>2031</v>
      </c>
      <c r="AQ4" s="4" t="str">
        <f>"2032"</f>
        <v>2032</v>
      </c>
      <c r="AR4" s="4" t="str">
        <f>"2033"</f>
        <v>2033</v>
      </c>
      <c r="AS4" s="4" t="str">
        <f>"2034"</f>
        <v>2034</v>
      </c>
      <c r="AT4" s="4" t="str">
        <f>"2035"</f>
        <v>2035</v>
      </c>
      <c r="AU4" s="4" t="str">
        <f>"2036"</f>
        <v>2036</v>
      </c>
      <c r="AV4" s="4" t="str">
        <f>"2037"</f>
        <v>2037</v>
      </c>
      <c r="AW4" s="4" t="str">
        <f>"2038"</f>
        <v>2038</v>
      </c>
      <c r="AX4" s="4" t="str">
        <f>"2039"</f>
        <v>2039</v>
      </c>
      <c r="AY4" s="4" t="str">
        <f>"2040"</f>
        <v>2040</v>
      </c>
      <c r="AZ4" s="4" t="str">
        <f>"2041"</f>
        <v>2041</v>
      </c>
      <c r="BA4" s="4" t="str">
        <f>"2042"</f>
        <v>2042</v>
      </c>
      <c r="BB4" s="4" t="str">
        <f>"2043"</f>
        <v>2043</v>
      </c>
      <c r="BC4" s="4" t="str">
        <f>"2044"</f>
        <v>2044</v>
      </c>
      <c r="BD4" s="4" t="str">
        <f>"2045"</f>
        <v>2045</v>
      </c>
      <c r="BE4" s="4" t="str">
        <f>"2046"</f>
        <v>2046</v>
      </c>
      <c r="BF4" s="4" t="str">
        <f>"2047"</f>
        <v>2047</v>
      </c>
      <c r="BG4" s="4" t="str">
        <f>"2048"</f>
        <v>2048</v>
      </c>
      <c r="BH4" s="4" t="str">
        <f>"2049"</f>
        <v>2049</v>
      </c>
      <c r="BI4" s="4" t="str">
        <f>"2050"</f>
        <v>2050</v>
      </c>
      <c r="BJ4" s="4" t="str">
        <f>"2051"</f>
        <v>2051</v>
      </c>
      <c r="BK4" s="4" t="str">
        <f>"2052"</f>
        <v>2052</v>
      </c>
      <c r="BL4" s="4" t="str">
        <f>"2053"</f>
        <v>2053</v>
      </c>
      <c r="BM4" s="4" t="str">
        <f>"2054"</f>
        <v>2054</v>
      </c>
      <c r="BN4" s="4" t="str">
        <f>"2055"</f>
        <v>2055</v>
      </c>
      <c r="BO4" s="4" t="str">
        <f>"2056"</f>
        <v>2056</v>
      </c>
      <c r="BP4" s="4" t="str">
        <f>"2057"</f>
        <v>2057</v>
      </c>
      <c r="BQ4" s="4" t="str">
        <f>"2058"</f>
        <v>2058</v>
      </c>
      <c r="BR4" s="4" t="str">
        <f>"2059"</f>
        <v>2059</v>
      </c>
      <c r="BS4" s="4" t="str">
        <f>"2060"</f>
        <v>2060</v>
      </c>
      <c r="BT4" s="4" t="str">
        <f>"2061"</f>
        <v>2061</v>
      </c>
      <c r="BU4" s="4" t="str">
        <f>"2062"</f>
        <v>2062</v>
      </c>
      <c r="BV4" s="4" t="str">
        <f>"2063"</f>
        <v>2063</v>
      </c>
      <c r="BW4" s="4" t="str">
        <f>"2064"</f>
        <v>2064</v>
      </c>
      <c r="BX4" s="4" t="str">
        <f>"2065"</f>
        <v>2065</v>
      </c>
      <c r="BY4" s="4" t="str">
        <f>"2066"</f>
        <v>2066</v>
      </c>
      <c r="BZ4" s="4" t="str">
        <f>"2067"</f>
        <v>2067</v>
      </c>
      <c r="CA4" s="4" t="str">
        <f>"2068"</f>
        <v>2068</v>
      </c>
      <c r="CB4" s="4" t="str">
        <f>"2069"</f>
        <v>2069</v>
      </c>
      <c r="CC4" s="4" t="str">
        <f>"2070"</f>
        <v>2070</v>
      </c>
      <c r="CD4" s="4" t="str">
        <f>"2071"</f>
        <v>2071</v>
      </c>
      <c r="CE4" s="1"/>
    </row>
    <row r="5" spans="1:83" ht="15.75" thickBot="1" x14ac:dyDescent="0.3">
      <c r="A5" s="2" t="str">
        <f>"België"</f>
        <v>België</v>
      </c>
      <c r="B5" s="2">
        <v>9986975</v>
      </c>
      <c r="C5" s="2">
        <v>10021997</v>
      </c>
      <c r="D5" s="2">
        <v>10068319</v>
      </c>
      <c r="E5" s="2">
        <v>10100631</v>
      </c>
      <c r="F5" s="2">
        <v>10130574</v>
      </c>
      <c r="G5" s="2">
        <v>10143047</v>
      </c>
      <c r="H5" s="2">
        <v>10170226</v>
      </c>
      <c r="I5" s="2">
        <v>10192264</v>
      </c>
      <c r="J5" s="2">
        <v>10213752</v>
      </c>
      <c r="K5" s="2">
        <v>10239085</v>
      </c>
      <c r="L5" s="2">
        <v>10263414</v>
      </c>
      <c r="M5" s="2">
        <v>10309725</v>
      </c>
      <c r="N5" s="2">
        <v>10355844</v>
      </c>
      <c r="O5" s="2">
        <v>10396421</v>
      </c>
      <c r="P5" s="2">
        <v>10445852</v>
      </c>
      <c r="Q5" s="2">
        <v>10511382</v>
      </c>
      <c r="R5" s="2">
        <v>10584534</v>
      </c>
      <c r="S5" s="2">
        <v>10666866</v>
      </c>
      <c r="T5" s="2">
        <v>10753080</v>
      </c>
      <c r="U5" s="2">
        <v>10839905</v>
      </c>
      <c r="V5" s="2">
        <v>10951266</v>
      </c>
      <c r="W5" s="2">
        <v>11035948</v>
      </c>
      <c r="X5" s="2">
        <v>11099554</v>
      </c>
      <c r="Y5" s="2">
        <v>11150516</v>
      </c>
      <c r="Z5" s="2">
        <v>11209044</v>
      </c>
      <c r="AA5" s="2">
        <v>11267910</v>
      </c>
      <c r="AB5" s="2">
        <v>11322088</v>
      </c>
      <c r="AC5" s="2">
        <v>11376070</v>
      </c>
      <c r="AD5" s="2">
        <v>11427259</v>
      </c>
      <c r="AE5" s="2">
        <v>11479270</v>
      </c>
      <c r="AF5" s="2">
        <v>11532425</v>
      </c>
      <c r="AG5" s="2">
        <v>11581548</v>
      </c>
      <c r="AH5" s="2">
        <v>11626992</v>
      </c>
      <c r="AI5" s="2">
        <v>11668916</v>
      </c>
      <c r="AJ5" s="2">
        <v>11707831</v>
      </c>
      <c r="AK5" s="2">
        <v>11744011</v>
      </c>
      <c r="AL5" s="2">
        <v>11778070</v>
      </c>
      <c r="AM5" s="2">
        <v>11813240</v>
      </c>
      <c r="AN5" s="2">
        <v>11849528</v>
      </c>
      <c r="AO5" s="2">
        <v>11887072</v>
      </c>
      <c r="AP5" s="2">
        <v>11926006</v>
      </c>
      <c r="AQ5" s="2">
        <v>11965581</v>
      </c>
      <c r="AR5" s="2">
        <v>12005733</v>
      </c>
      <c r="AS5" s="2">
        <v>12046381</v>
      </c>
      <c r="AT5" s="2">
        <v>12087485</v>
      </c>
      <c r="AU5" s="2">
        <v>12128863</v>
      </c>
      <c r="AV5" s="2">
        <v>12169429</v>
      </c>
      <c r="AW5" s="2">
        <v>12209068</v>
      </c>
      <c r="AX5" s="2">
        <v>12247619</v>
      </c>
      <c r="AY5" s="2">
        <v>12284955</v>
      </c>
      <c r="AZ5" s="2">
        <v>12320969</v>
      </c>
      <c r="BA5" s="2">
        <v>12355565</v>
      </c>
      <c r="BB5" s="2">
        <v>12388683</v>
      </c>
      <c r="BC5" s="2">
        <v>12420382</v>
      </c>
      <c r="BD5" s="2">
        <v>12450682</v>
      </c>
      <c r="BE5" s="2">
        <v>12479736</v>
      </c>
      <c r="BF5" s="2">
        <v>12507697</v>
      </c>
      <c r="BG5" s="2">
        <v>12534724</v>
      </c>
      <c r="BH5" s="2">
        <v>12561000</v>
      </c>
      <c r="BI5" s="2">
        <v>12586763</v>
      </c>
      <c r="BJ5" s="2">
        <v>12612193</v>
      </c>
      <c r="BK5" s="2">
        <v>12637484</v>
      </c>
      <c r="BL5" s="2">
        <v>12662863</v>
      </c>
      <c r="BM5" s="2">
        <v>12688502</v>
      </c>
      <c r="BN5" s="2">
        <v>12714608</v>
      </c>
      <c r="BO5" s="2">
        <v>12741353</v>
      </c>
      <c r="BP5" s="2">
        <v>12768902</v>
      </c>
      <c r="BQ5" s="2">
        <v>12797389</v>
      </c>
      <c r="BR5" s="2">
        <v>12826951</v>
      </c>
      <c r="BS5" s="2">
        <v>12857694</v>
      </c>
      <c r="BT5" s="2">
        <v>12889664</v>
      </c>
      <c r="BU5" s="2">
        <v>12922874</v>
      </c>
      <c r="BV5" s="2">
        <v>12957290</v>
      </c>
      <c r="BW5" s="2">
        <v>12992876</v>
      </c>
      <c r="BX5" s="2">
        <v>13029597</v>
      </c>
      <c r="BY5" s="2">
        <v>13067354</v>
      </c>
      <c r="BZ5" s="2">
        <v>13106020</v>
      </c>
      <c r="CA5" s="2">
        <v>13145488</v>
      </c>
      <c r="CB5" s="2">
        <v>13185591</v>
      </c>
      <c r="CC5" s="2">
        <v>13226178</v>
      </c>
      <c r="CD5" s="2">
        <v>13267102</v>
      </c>
    </row>
    <row r="7" spans="1:83" x14ac:dyDescent="0.25">
      <c r="A7" s="1" t="s">
        <v>3</v>
      </c>
    </row>
    <row r="8" spans="1:83" x14ac:dyDescent="0.25">
      <c r="A8" t="s">
        <v>1</v>
      </c>
    </row>
    <row r="9" spans="1:83" ht="15.75" thickBot="1" x14ac:dyDescent="0.3">
      <c r="A9" t="s">
        <v>2</v>
      </c>
    </row>
    <row r="10" spans="1:83" x14ac:dyDescent="0.25">
      <c r="A10" s="3"/>
      <c r="B10" s="4" t="str">
        <f>"1991"</f>
        <v>1991</v>
      </c>
      <c r="C10" s="4" t="str">
        <f>"1992"</f>
        <v>1992</v>
      </c>
      <c r="D10" s="4" t="str">
        <f>"1993"</f>
        <v>1993</v>
      </c>
      <c r="E10" s="4" t="str">
        <f>"1994"</f>
        <v>1994</v>
      </c>
      <c r="F10" s="4" t="str">
        <f>"1995"</f>
        <v>1995</v>
      </c>
      <c r="G10" s="4" t="str">
        <f>"1996"</f>
        <v>1996</v>
      </c>
      <c r="H10" s="4" t="str">
        <f>"1997"</f>
        <v>1997</v>
      </c>
      <c r="I10" s="4" t="str">
        <f>"1998"</f>
        <v>1998</v>
      </c>
      <c r="J10" s="4" t="str">
        <f>"1999"</f>
        <v>1999</v>
      </c>
      <c r="K10" s="4" t="str">
        <f>"2000"</f>
        <v>2000</v>
      </c>
      <c r="L10" s="4" t="str">
        <f>"2001"</f>
        <v>2001</v>
      </c>
      <c r="M10" s="4" t="str">
        <f>"2002"</f>
        <v>2002</v>
      </c>
      <c r="N10" s="4" t="str">
        <f>"2003"</f>
        <v>2003</v>
      </c>
      <c r="O10" s="4" t="str">
        <f>"2004"</f>
        <v>2004</v>
      </c>
      <c r="P10" s="4" t="str">
        <f>"2005"</f>
        <v>2005</v>
      </c>
      <c r="Q10" s="4" t="str">
        <f>"2006"</f>
        <v>2006</v>
      </c>
      <c r="R10" s="4" t="str">
        <f>"2007"</f>
        <v>2007</v>
      </c>
      <c r="S10" s="4" t="str">
        <f>"2008"</f>
        <v>2008</v>
      </c>
      <c r="T10" s="4" t="str">
        <f>"2009"</f>
        <v>2009</v>
      </c>
      <c r="U10" s="4" t="str">
        <f>"2010"</f>
        <v>2010</v>
      </c>
      <c r="V10" s="4" t="str">
        <f>"2011"</f>
        <v>2011</v>
      </c>
      <c r="W10" s="4" t="str">
        <f>"2012"</f>
        <v>2012</v>
      </c>
      <c r="X10" s="4" t="str">
        <f>"2013"</f>
        <v>2013</v>
      </c>
      <c r="Y10" s="4" t="str">
        <f>"2014"</f>
        <v>2014</v>
      </c>
      <c r="Z10" s="4" t="str">
        <f>"2015"</f>
        <v>2015</v>
      </c>
      <c r="AA10" s="4" t="str">
        <f>"2016"</f>
        <v>2016</v>
      </c>
      <c r="AB10" s="4" t="str">
        <f>"2017"</f>
        <v>2017</v>
      </c>
      <c r="AC10" s="4" t="str">
        <f>"2018"</f>
        <v>2018</v>
      </c>
      <c r="AD10" s="4" t="str">
        <f>"2019"</f>
        <v>2019</v>
      </c>
      <c r="AE10" s="4" t="str">
        <f>"2020"</f>
        <v>2020</v>
      </c>
      <c r="AF10" s="4" t="str">
        <f>"2021"</f>
        <v>2021</v>
      </c>
      <c r="AG10" s="4" t="str">
        <f>"2022"</f>
        <v>2022</v>
      </c>
      <c r="AH10" s="4" t="str">
        <f>"2023"</f>
        <v>2023</v>
      </c>
      <c r="AI10" s="4" t="str">
        <f>"2024"</f>
        <v>2024</v>
      </c>
      <c r="AJ10" s="4" t="str">
        <f>"2025"</f>
        <v>2025</v>
      </c>
      <c r="AK10" s="4" t="str">
        <f>"2026"</f>
        <v>2026</v>
      </c>
      <c r="AL10" s="4" t="str">
        <f>"2027"</f>
        <v>2027</v>
      </c>
      <c r="AM10" s="4" t="str">
        <f>"2028"</f>
        <v>2028</v>
      </c>
      <c r="AN10" s="4" t="str">
        <f>"2029"</f>
        <v>2029</v>
      </c>
      <c r="AO10" s="4" t="str">
        <f>"2030"</f>
        <v>2030</v>
      </c>
      <c r="AP10" s="4" t="str">
        <f>"2031"</f>
        <v>2031</v>
      </c>
      <c r="AQ10" s="4" t="str">
        <f>"2032"</f>
        <v>2032</v>
      </c>
      <c r="AR10" s="4" t="str">
        <f>"2033"</f>
        <v>2033</v>
      </c>
      <c r="AS10" s="4" t="str">
        <f>"2034"</f>
        <v>2034</v>
      </c>
      <c r="AT10" s="4" t="str">
        <f>"2035"</f>
        <v>2035</v>
      </c>
      <c r="AU10" s="4" t="str">
        <f>"2036"</f>
        <v>2036</v>
      </c>
      <c r="AV10" s="4" t="str">
        <f>"2037"</f>
        <v>2037</v>
      </c>
      <c r="AW10" s="4" t="str">
        <f>"2038"</f>
        <v>2038</v>
      </c>
      <c r="AX10" s="4" t="str">
        <f>"2039"</f>
        <v>2039</v>
      </c>
      <c r="AY10" s="4" t="str">
        <f>"2040"</f>
        <v>2040</v>
      </c>
      <c r="AZ10" s="4" t="str">
        <f>"2041"</f>
        <v>2041</v>
      </c>
      <c r="BA10" s="4" t="str">
        <f>"2042"</f>
        <v>2042</v>
      </c>
      <c r="BB10" s="4" t="str">
        <f>"2043"</f>
        <v>2043</v>
      </c>
      <c r="BC10" s="4" t="str">
        <f>"2044"</f>
        <v>2044</v>
      </c>
      <c r="BD10" s="4" t="str">
        <f>"2045"</f>
        <v>2045</v>
      </c>
      <c r="BE10" s="4" t="str">
        <f>"2046"</f>
        <v>2046</v>
      </c>
      <c r="BF10" s="4" t="str">
        <f>"2047"</f>
        <v>2047</v>
      </c>
      <c r="BG10" s="4" t="str">
        <f>"2048"</f>
        <v>2048</v>
      </c>
      <c r="BH10" s="4" t="str">
        <f>"2049"</f>
        <v>2049</v>
      </c>
      <c r="BI10" s="4" t="str">
        <f>"2050"</f>
        <v>2050</v>
      </c>
      <c r="BJ10" s="4" t="str">
        <f>"2051"</f>
        <v>2051</v>
      </c>
      <c r="BK10" s="4" t="str">
        <f>"2052"</f>
        <v>2052</v>
      </c>
      <c r="BL10" s="4" t="str">
        <f>"2053"</f>
        <v>2053</v>
      </c>
      <c r="BM10" s="4" t="str">
        <f>"2054"</f>
        <v>2054</v>
      </c>
      <c r="BN10" s="4" t="str">
        <f>"2055"</f>
        <v>2055</v>
      </c>
      <c r="BO10" s="4" t="str">
        <f>"2056"</f>
        <v>2056</v>
      </c>
      <c r="BP10" s="4" t="str">
        <f>"2057"</f>
        <v>2057</v>
      </c>
      <c r="BQ10" s="4" t="str">
        <f>"2058"</f>
        <v>2058</v>
      </c>
      <c r="BR10" s="4" t="str">
        <f>"2059"</f>
        <v>2059</v>
      </c>
      <c r="BS10" s="4" t="str">
        <f>"2060"</f>
        <v>2060</v>
      </c>
      <c r="BT10" s="4" t="str">
        <f>"2061"</f>
        <v>2061</v>
      </c>
      <c r="BU10" s="4" t="str">
        <f>"2062"</f>
        <v>2062</v>
      </c>
      <c r="BV10" s="4" t="str">
        <f>"2063"</f>
        <v>2063</v>
      </c>
      <c r="BW10" s="4" t="str">
        <f>"2064"</f>
        <v>2064</v>
      </c>
      <c r="BX10" s="4" t="str">
        <f>"2065"</f>
        <v>2065</v>
      </c>
      <c r="BY10" s="4" t="str">
        <f>"2066"</f>
        <v>2066</v>
      </c>
      <c r="BZ10" s="4" t="str">
        <f>"2067"</f>
        <v>2067</v>
      </c>
      <c r="CA10" s="4" t="str">
        <f>"2068"</f>
        <v>2068</v>
      </c>
      <c r="CB10" s="4" t="str">
        <f>"2069"</f>
        <v>2069</v>
      </c>
      <c r="CC10" s="4" t="str">
        <f>"2070"</f>
        <v>2070</v>
      </c>
      <c r="CD10" s="4" t="str">
        <f>"2071"</f>
        <v>2071</v>
      </c>
      <c r="CE10" s="1"/>
    </row>
    <row r="11" spans="1:83" ht="15.75" thickBot="1" x14ac:dyDescent="0.3">
      <c r="A11" s="2" t="str">
        <f>"België"</f>
        <v>België</v>
      </c>
      <c r="B11" s="2">
        <v>4880685</v>
      </c>
      <c r="C11" s="2">
        <v>4899232</v>
      </c>
      <c r="D11" s="2">
        <v>4923472</v>
      </c>
      <c r="E11" s="2">
        <v>4940224</v>
      </c>
      <c r="F11" s="2">
        <v>4954671</v>
      </c>
      <c r="G11" s="2">
        <v>4958785</v>
      </c>
      <c r="H11" s="2">
        <v>4971780</v>
      </c>
      <c r="I11" s="2">
        <v>4982672</v>
      </c>
      <c r="J11" s="2">
        <v>4993718</v>
      </c>
      <c r="K11" s="2">
        <v>5006014</v>
      </c>
      <c r="L11" s="2">
        <v>5018019</v>
      </c>
      <c r="M11" s="2">
        <v>5042288</v>
      </c>
      <c r="N11" s="2">
        <v>5066885</v>
      </c>
      <c r="O11" s="2">
        <v>5087176</v>
      </c>
      <c r="P11" s="2">
        <v>5111325</v>
      </c>
      <c r="Q11" s="2">
        <v>5143821</v>
      </c>
      <c r="R11" s="2">
        <v>5181408</v>
      </c>
      <c r="S11" s="2">
        <v>5224309</v>
      </c>
      <c r="T11" s="2">
        <v>5268651</v>
      </c>
      <c r="U11" s="2">
        <v>5312221</v>
      </c>
      <c r="V11" s="2">
        <v>5370234</v>
      </c>
      <c r="W11" s="2">
        <v>5413801</v>
      </c>
      <c r="X11" s="2">
        <v>5447488</v>
      </c>
      <c r="Y11" s="2">
        <v>5474309</v>
      </c>
      <c r="Z11" s="2">
        <v>5505094</v>
      </c>
      <c r="AA11" s="2">
        <v>5537532</v>
      </c>
      <c r="AB11" s="2">
        <v>5568005</v>
      </c>
      <c r="AC11" s="2">
        <v>5597906</v>
      </c>
      <c r="AD11" s="2">
        <v>5626134</v>
      </c>
      <c r="AE11" s="2">
        <v>5654660</v>
      </c>
      <c r="AF11" s="2">
        <v>5683597</v>
      </c>
      <c r="AG11" s="2">
        <v>5710233</v>
      </c>
      <c r="AH11" s="2">
        <v>5734741</v>
      </c>
      <c r="AI11" s="2">
        <v>5757204</v>
      </c>
      <c r="AJ11" s="2">
        <v>5777956</v>
      </c>
      <c r="AK11" s="2">
        <v>5797134</v>
      </c>
      <c r="AL11" s="2">
        <v>5815105</v>
      </c>
      <c r="AM11" s="2">
        <v>5833665</v>
      </c>
      <c r="AN11" s="2">
        <v>5852803</v>
      </c>
      <c r="AO11" s="2">
        <v>5872577</v>
      </c>
      <c r="AP11" s="2">
        <v>5893056</v>
      </c>
      <c r="AQ11" s="2">
        <v>5913895</v>
      </c>
      <c r="AR11" s="2">
        <v>5935054</v>
      </c>
      <c r="AS11" s="2">
        <v>5956507</v>
      </c>
      <c r="AT11" s="2">
        <v>5978246</v>
      </c>
      <c r="AU11" s="2">
        <v>6000187</v>
      </c>
      <c r="AV11" s="2">
        <v>6021735</v>
      </c>
      <c r="AW11" s="2">
        <v>6042862</v>
      </c>
      <c r="AX11" s="2">
        <v>6063510</v>
      </c>
      <c r="AY11" s="2">
        <v>6083626</v>
      </c>
      <c r="AZ11" s="2">
        <v>6103154</v>
      </c>
      <c r="BA11" s="2">
        <v>6122080</v>
      </c>
      <c r="BB11" s="2">
        <v>6140358</v>
      </c>
      <c r="BC11" s="2">
        <v>6158030</v>
      </c>
      <c r="BD11" s="2">
        <v>6175072</v>
      </c>
      <c r="BE11" s="2">
        <v>6191575</v>
      </c>
      <c r="BF11" s="2">
        <v>6207594</v>
      </c>
      <c r="BG11" s="2">
        <v>6223209</v>
      </c>
      <c r="BH11" s="2">
        <v>6238510</v>
      </c>
      <c r="BI11" s="2">
        <v>6253611</v>
      </c>
      <c r="BJ11" s="2">
        <v>6268599</v>
      </c>
      <c r="BK11" s="2">
        <v>6283567</v>
      </c>
      <c r="BL11" s="2">
        <v>6298615</v>
      </c>
      <c r="BM11" s="2">
        <v>6313835</v>
      </c>
      <c r="BN11" s="2">
        <v>6329319</v>
      </c>
      <c r="BO11" s="2">
        <v>6345157</v>
      </c>
      <c r="BP11" s="2">
        <v>6361416</v>
      </c>
      <c r="BQ11" s="2">
        <v>6378161</v>
      </c>
      <c r="BR11" s="2">
        <v>6395461</v>
      </c>
      <c r="BS11" s="2">
        <v>6413373</v>
      </c>
      <c r="BT11" s="2">
        <v>6431902</v>
      </c>
      <c r="BU11" s="2">
        <v>6451058</v>
      </c>
      <c r="BV11" s="2">
        <v>6470808</v>
      </c>
      <c r="BW11" s="2">
        <v>6491114</v>
      </c>
      <c r="BX11" s="2">
        <v>6511980</v>
      </c>
      <c r="BY11" s="2">
        <v>6533331</v>
      </c>
      <c r="BZ11" s="2">
        <v>6555123</v>
      </c>
      <c r="CA11" s="2">
        <v>6577279</v>
      </c>
      <c r="CB11" s="2">
        <v>6599716</v>
      </c>
      <c r="CC11" s="2">
        <v>6622365</v>
      </c>
      <c r="CD11" s="2">
        <v>6645145</v>
      </c>
    </row>
    <row r="13" spans="1:83" x14ac:dyDescent="0.25">
      <c r="A13" s="1" t="s">
        <v>4</v>
      </c>
    </row>
    <row r="14" spans="1:83" x14ac:dyDescent="0.25">
      <c r="A14" t="s">
        <v>1</v>
      </c>
    </row>
    <row r="15" spans="1:83" ht="15.75" thickBot="1" x14ac:dyDescent="0.3">
      <c r="A15" t="s">
        <v>2</v>
      </c>
    </row>
    <row r="16" spans="1:83" x14ac:dyDescent="0.25">
      <c r="A16" s="3"/>
      <c r="B16" s="4" t="str">
        <f>"1991"</f>
        <v>1991</v>
      </c>
      <c r="C16" s="4" t="str">
        <f>"1992"</f>
        <v>1992</v>
      </c>
      <c r="D16" s="4" t="str">
        <f>"1993"</f>
        <v>1993</v>
      </c>
      <c r="E16" s="4" t="str">
        <f>"1994"</f>
        <v>1994</v>
      </c>
      <c r="F16" s="4" t="str">
        <f>"1995"</f>
        <v>1995</v>
      </c>
      <c r="G16" s="4" t="str">
        <f>"1996"</f>
        <v>1996</v>
      </c>
      <c r="H16" s="4" t="str">
        <f>"1997"</f>
        <v>1997</v>
      </c>
      <c r="I16" s="4" t="str">
        <f>"1998"</f>
        <v>1998</v>
      </c>
      <c r="J16" s="4" t="str">
        <f>"1999"</f>
        <v>1999</v>
      </c>
      <c r="K16" s="4" t="str">
        <f>"2000"</f>
        <v>2000</v>
      </c>
      <c r="L16" s="4" t="str">
        <f>"2001"</f>
        <v>2001</v>
      </c>
      <c r="M16" s="4" t="str">
        <f>"2002"</f>
        <v>2002</v>
      </c>
      <c r="N16" s="4" t="str">
        <f>"2003"</f>
        <v>2003</v>
      </c>
      <c r="O16" s="4" t="str">
        <f>"2004"</f>
        <v>2004</v>
      </c>
      <c r="P16" s="4" t="str">
        <f>"2005"</f>
        <v>2005</v>
      </c>
      <c r="Q16" s="4" t="str">
        <f>"2006"</f>
        <v>2006</v>
      </c>
      <c r="R16" s="4" t="str">
        <f>"2007"</f>
        <v>2007</v>
      </c>
      <c r="S16" s="4" t="str">
        <f>"2008"</f>
        <v>2008</v>
      </c>
      <c r="T16" s="4" t="str">
        <f>"2009"</f>
        <v>2009</v>
      </c>
      <c r="U16" s="4" t="str">
        <f>"2010"</f>
        <v>2010</v>
      </c>
      <c r="V16" s="4" t="str">
        <f>"2011"</f>
        <v>2011</v>
      </c>
      <c r="W16" s="4" t="str">
        <f>"2012"</f>
        <v>2012</v>
      </c>
      <c r="X16" s="4" t="str">
        <f>"2013"</f>
        <v>2013</v>
      </c>
      <c r="Y16" s="4" t="str">
        <f>"2014"</f>
        <v>2014</v>
      </c>
      <c r="Z16" s="4" t="str">
        <f>"2015"</f>
        <v>2015</v>
      </c>
      <c r="AA16" s="4" t="str">
        <f>"2016"</f>
        <v>2016</v>
      </c>
      <c r="AB16" s="4" t="str">
        <f>"2017"</f>
        <v>2017</v>
      </c>
      <c r="AC16" s="4" t="str">
        <f>"2018"</f>
        <v>2018</v>
      </c>
      <c r="AD16" s="4" t="str">
        <f>"2019"</f>
        <v>2019</v>
      </c>
      <c r="AE16" s="4" t="str">
        <f>"2020"</f>
        <v>2020</v>
      </c>
      <c r="AF16" s="4" t="str">
        <f>"2021"</f>
        <v>2021</v>
      </c>
      <c r="AG16" s="4" t="str">
        <f>"2022"</f>
        <v>2022</v>
      </c>
      <c r="AH16" s="4" t="str">
        <f>"2023"</f>
        <v>2023</v>
      </c>
      <c r="AI16" s="4" t="str">
        <f>"2024"</f>
        <v>2024</v>
      </c>
      <c r="AJ16" s="4" t="str">
        <f>"2025"</f>
        <v>2025</v>
      </c>
      <c r="AK16" s="4" t="str">
        <f>"2026"</f>
        <v>2026</v>
      </c>
      <c r="AL16" s="4" t="str">
        <f>"2027"</f>
        <v>2027</v>
      </c>
      <c r="AM16" s="4" t="str">
        <f>"2028"</f>
        <v>2028</v>
      </c>
      <c r="AN16" s="4" t="str">
        <f>"2029"</f>
        <v>2029</v>
      </c>
      <c r="AO16" s="4" t="str">
        <f>"2030"</f>
        <v>2030</v>
      </c>
      <c r="AP16" s="4" t="str">
        <f>"2031"</f>
        <v>2031</v>
      </c>
      <c r="AQ16" s="4" t="str">
        <f>"2032"</f>
        <v>2032</v>
      </c>
      <c r="AR16" s="4" t="str">
        <f>"2033"</f>
        <v>2033</v>
      </c>
      <c r="AS16" s="4" t="str">
        <f>"2034"</f>
        <v>2034</v>
      </c>
      <c r="AT16" s="4" t="str">
        <f>"2035"</f>
        <v>2035</v>
      </c>
      <c r="AU16" s="4" t="str">
        <f>"2036"</f>
        <v>2036</v>
      </c>
      <c r="AV16" s="4" t="str">
        <f>"2037"</f>
        <v>2037</v>
      </c>
      <c r="AW16" s="4" t="str">
        <f>"2038"</f>
        <v>2038</v>
      </c>
      <c r="AX16" s="4" t="str">
        <f>"2039"</f>
        <v>2039</v>
      </c>
      <c r="AY16" s="4" t="str">
        <f>"2040"</f>
        <v>2040</v>
      </c>
      <c r="AZ16" s="4" t="str">
        <f>"2041"</f>
        <v>2041</v>
      </c>
      <c r="BA16" s="4" t="str">
        <f>"2042"</f>
        <v>2042</v>
      </c>
      <c r="BB16" s="4" t="str">
        <f>"2043"</f>
        <v>2043</v>
      </c>
      <c r="BC16" s="4" t="str">
        <f>"2044"</f>
        <v>2044</v>
      </c>
      <c r="BD16" s="4" t="str">
        <f>"2045"</f>
        <v>2045</v>
      </c>
      <c r="BE16" s="4" t="str">
        <f>"2046"</f>
        <v>2046</v>
      </c>
      <c r="BF16" s="4" t="str">
        <f>"2047"</f>
        <v>2047</v>
      </c>
      <c r="BG16" s="4" t="str">
        <f>"2048"</f>
        <v>2048</v>
      </c>
      <c r="BH16" s="4" t="str">
        <f>"2049"</f>
        <v>2049</v>
      </c>
      <c r="BI16" s="4" t="str">
        <f>"2050"</f>
        <v>2050</v>
      </c>
      <c r="BJ16" s="4" t="str">
        <f>"2051"</f>
        <v>2051</v>
      </c>
      <c r="BK16" s="4" t="str">
        <f>"2052"</f>
        <v>2052</v>
      </c>
      <c r="BL16" s="4" t="str">
        <f>"2053"</f>
        <v>2053</v>
      </c>
      <c r="BM16" s="4" t="str">
        <f>"2054"</f>
        <v>2054</v>
      </c>
      <c r="BN16" s="4" t="str">
        <f>"2055"</f>
        <v>2055</v>
      </c>
      <c r="BO16" s="4" t="str">
        <f>"2056"</f>
        <v>2056</v>
      </c>
      <c r="BP16" s="4" t="str">
        <f>"2057"</f>
        <v>2057</v>
      </c>
      <c r="BQ16" s="4" t="str">
        <f>"2058"</f>
        <v>2058</v>
      </c>
      <c r="BR16" s="4" t="str">
        <f>"2059"</f>
        <v>2059</v>
      </c>
      <c r="BS16" s="4" t="str">
        <f>"2060"</f>
        <v>2060</v>
      </c>
      <c r="BT16" s="4" t="str">
        <f>"2061"</f>
        <v>2061</v>
      </c>
      <c r="BU16" s="4" t="str">
        <f>"2062"</f>
        <v>2062</v>
      </c>
      <c r="BV16" s="4" t="str">
        <f>"2063"</f>
        <v>2063</v>
      </c>
      <c r="BW16" s="4" t="str">
        <f>"2064"</f>
        <v>2064</v>
      </c>
      <c r="BX16" s="4" t="str">
        <f>"2065"</f>
        <v>2065</v>
      </c>
      <c r="BY16" s="4" t="str">
        <f>"2066"</f>
        <v>2066</v>
      </c>
      <c r="BZ16" s="4" t="str">
        <f>"2067"</f>
        <v>2067</v>
      </c>
      <c r="CA16" s="4" t="str">
        <f>"2068"</f>
        <v>2068</v>
      </c>
      <c r="CB16" s="4" t="str">
        <f>"2069"</f>
        <v>2069</v>
      </c>
      <c r="CC16" s="4" t="str">
        <f>"2070"</f>
        <v>2070</v>
      </c>
      <c r="CD16" s="4" t="str">
        <f>"2071"</f>
        <v>2071</v>
      </c>
      <c r="CE16" s="1"/>
    </row>
    <row r="17" spans="1:82" ht="15.75" thickBot="1" x14ac:dyDescent="0.3">
      <c r="A17" s="2" t="str">
        <f>"België"</f>
        <v>België</v>
      </c>
      <c r="B17" s="2">
        <v>5106290</v>
      </c>
      <c r="C17" s="2">
        <v>5122765</v>
      </c>
      <c r="D17" s="2">
        <v>5144847</v>
      </c>
      <c r="E17" s="2">
        <v>5160407</v>
      </c>
      <c r="F17" s="2">
        <v>5175903</v>
      </c>
      <c r="G17" s="2">
        <v>5184262</v>
      </c>
      <c r="H17" s="2">
        <v>5198446</v>
      </c>
      <c r="I17" s="2">
        <v>5209592</v>
      </c>
      <c r="J17" s="2">
        <v>5220034</v>
      </c>
      <c r="K17" s="2">
        <v>5233071</v>
      </c>
      <c r="L17" s="2">
        <v>5245395</v>
      </c>
      <c r="M17" s="2">
        <v>5267437</v>
      </c>
      <c r="N17" s="2">
        <v>5288959</v>
      </c>
      <c r="O17" s="2">
        <v>5309245</v>
      </c>
      <c r="P17" s="2">
        <v>5334527</v>
      </c>
      <c r="Q17" s="2">
        <v>5367561</v>
      </c>
      <c r="R17" s="2">
        <v>5403126</v>
      </c>
      <c r="S17" s="2">
        <v>5442557</v>
      </c>
      <c r="T17" s="2">
        <v>5484429</v>
      </c>
      <c r="U17" s="2">
        <v>5527684</v>
      </c>
      <c r="V17" s="2">
        <v>5581032</v>
      </c>
      <c r="W17" s="2">
        <v>5622147</v>
      </c>
      <c r="X17" s="2">
        <v>5652066</v>
      </c>
      <c r="Y17" s="2">
        <v>5676207</v>
      </c>
      <c r="Z17" s="2">
        <v>5703950</v>
      </c>
      <c r="AA17" s="2">
        <v>5730378</v>
      </c>
      <c r="AB17" s="2">
        <v>5754083</v>
      </c>
      <c r="AC17" s="2">
        <v>5778164</v>
      </c>
      <c r="AD17" s="2">
        <v>5801125</v>
      </c>
      <c r="AE17" s="2">
        <v>5824610</v>
      </c>
      <c r="AF17" s="2">
        <v>5848828</v>
      </c>
      <c r="AG17" s="2">
        <v>5871315</v>
      </c>
      <c r="AH17" s="2">
        <v>5892251</v>
      </c>
      <c r="AI17" s="2">
        <v>5911712</v>
      </c>
      <c r="AJ17" s="2">
        <v>5929875</v>
      </c>
      <c r="AK17" s="2">
        <v>5946877</v>
      </c>
      <c r="AL17" s="2">
        <v>5962965</v>
      </c>
      <c r="AM17" s="2">
        <v>5979575</v>
      </c>
      <c r="AN17" s="2">
        <v>5996725</v>
      </c>
      <c r="AO17" s="2">
        <v>6014495</v>
      </c>
      <c r="AP17" s="2">
        <v>6032950</v>
      </c>
      <c r="AQ17" s="2">
        <v>6051686</v>
      </c>
      <c r="AR17" s="2">
        <v>6070679</v>
      </c>
      <c r="AS17" s="2">
        <v>6089874</v>
      </c>
      <c r="AT17" s="2">
        <v>6109239</v>
      </c>
      <c r="AU17" s="2">
        <v>6128676</v>
      </c>
      <c r="AV17" s="2">
        <v>6147694</v>
      </c>
      <c r="AW17" s="2">
        <v>6166206</v>
      </c>
      <c r="AX17" s="2">
        <v>6184109</v>
      </c>
      <c r="AY17" s="2">
        <v>6201329</v>
      </c>
      <c r="AZ17" s="2">
        <v>6217815</v>
      </c>
      <c r="BA17" s="2">
        <v>6233485</v>
      </c>
      <c r="BB17" s="2">
        <v>6248325</v>
      </c>
      <c r="BC17" s="2">
        <v>6262352</v>
      </c>
      <c r="BD17" s="2">
        <v>6275610</v>
      </c>
      <c r="BE17" s="2">
        <v>6288161</v>
      </c>
      <c r="BF17" s="2">
        <v>6300103</v>
      </c>
      <c r="BG17" s="2">
        <v>6311515</v>
      </c>
      <c r="BH17" s="2">
        <v>6322490</v>
      </c>
      <c r="BI17" s="2">
        <v>6333152</v>
      </c>
      <c r="BJ17" s="2">
        <v>6343594</v>
      </c>
      <c r="BK17" s="2">
        <v>6353917</v>
      </c>
      <c r="BL17" s="2">
        <v>6364248</v>
      </c>
      <c r="BM17" s="2">
        <v>6374667</v>
      </c>
      <c r="BN17" s="2">
        <v>6385289</v>
      </c>
      <c r="BO17" s="2">
        <v>6396196</v>
      </c>
      <c r="BP17" s="2">
        <v>6407486</v>
      </c>
      <c r="BQ17" s="2">
        <v>6419228</v>
      </c>
      <c r="BR17" s="2">
        <v>6431490</v>
      </c>
      <c r="BS17" s="2">
        <v>6444321</v>
      </c>
      <c r="BT17" s="2">
        <v>6457762</v>
      </c>
      <c r="BU17" s="2">
        <v>6471816</v>
      </c>
      <c r="BV17" s="2">
        <v>6486482</v>
      </c>
      <c r="BW17" s="2">
        <v>6501762</v>
      </c>
      <c r="BX17" s="2">
        <v>6517617</v>
      </c>
      <c r="BY17" s="2">
        <v>6534023</v>
      </c>
      <c r="BZ17" s="2">
        <v>6550897</v>
      </c>
      <c r="CA17" s="2">
        <v>6568209</v>
      </c>
      <c r="CB17" s="2">
        <v>6585875</v>
      </c>
      <c r="CC17" s="2">
        <v>6603813</v>
      </c>
      <c r="CD17" s="2">
        <v>6621957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3E154-93F7-4DA8-A208-1C3B95C62703}">
  <dimension ref="A1:CE347"/>
  <sheetViews>
    <sheetView workbookViewId="0"/>
  </sheetViews>
  <sheetFormatPr defaultRowHeight="15" x14ac:dyDescent="0.25"/>
  <cols>
    <col min="1" max="1" width="35.7109375" customWidth="1"/>
    <col min="2" max="82" width="7" bestFit="1" customWidth="1"/>
  </cols>
  <sheetData>
    <row r="1" spans="1:83" x14ac:dyDescent="0.25">
      <c r="A1" s="1" t="s">
        <v>5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3"/>
      <c r="B4" s="4" t="str">
        <f>"1991"</f>
        <v>1991</v>
      </c>
      <c r="C4" s="4" t="str">
        <f>"1992"</f>
        <v>1992</v>
      </c>
      <c r="D4" s="4" t="str">
        <f>"1993"</f>
        <v>1993</v>
      </c>
      <c r="E4" s="4" t="str">
        <f>"1994"</f>
        <v>1994</v>
      </c>
      <c r="F4" s="4" t="str">
        <f>"1995"</f>
        <v>1995</v>
      </c>
      <c r="G4" s="4" t="str">
        <f>"1996"</f>
        <v>1996</v>
      </c>
      <c r="H4" s="4" t="str">
        <f>"1997"</f>
        <v>1997</v>
      </c>
      <c r="I4" s="4" t="str">
        <f>"1998"</f>
        <v>1998</v>
      </c>
      <c r="J4" s="4" t="str">
        <f>"1999"</f>
        <v>1999</v>
      </c>
      <c r="K4" s="4" t="str">
        <f>"2000"</f>
        <v>2000</v>
      </c>
      <c r="L4" s="4" t="str">
        <f>"2001"</f>
        <v>2001</v>
      </c>
      <c r="M4" s="4" t="str">
        <f>"2002"</f>
        <v>2002</v>
      </c>
      <c r="N4" s="4" t="str">
        <f>"2003"</f>
        <v>2003</v>
      </c>
      <c r="O4" s="4" t="str">
        <f>"2004"</f>
        <v>2004</v>
      </c>
      <c r="P4" s="4" t="str">
        <f>"2005"</f>
        <v>2005</v>
      </c>
      <c r="Q4" s="4" t="str">
        <f>"2006"</f>
        <v>2006</v>
      </c>
      <c r="R4" s="4" t="str">
        <f>"2007"</f>
        <v>2007</v>
      </c>
      <c r="S4" s="4" t="str">
        <f>"2008"</f>
        <v>2008</v>
      </c>
      <c r="T4" s="4" t="str">
        <f>"2009"</f>
        <v>2009</v>
      </c>
      <c r="U4" s="4" t="str">
        <f>"2010"</f>
        <v>2010</v>
      </c>
      <c r="V4" s="4" t="str">
        <f>"2011"</f>
        <v>2011</v>
      </c>
      <c r="W4" s="4" t="str">
        <f>"2012"</f>
        <v>2012</v>
      </c>
      <c r="X4" s="4" t="str">
        <f>"2013"</f>
        <v>2013</v>
      </c>
      <c r="Y4" s="4" t="str">
        <f>"2014"</f>
        <v>2014</v>
      </c>
      <c r="Z4" s="4" t="str">
        <f>"2015"</f>
        <v>2015</v>
      </c>
      <c r="AA4" s="4" t="str">
        <f>"2016"</f>
        <v>2016</v>
      </c>
      <c r="AB4" s="4" t="str">
        <f>"2017"</f>
        <v>2017</v>
      </c>
      <c r="AC4" s="4" t="str">
        <f>"2018"</f>
        <v>2018</v>
      </c>
      <c r="AD4" s="4" t="str">
        <f>"2019"</f>
        <v>2019</v>
      </c>
      <c r="AE4" s="4" t="str">
        <f>"2020"</f>
        <v>2020</v>
      </c>
      <c r="AF4" s="4" t="str">
        <f>"2021"</f>
        <v>2021</v>
      </c>
      <c r="AG4" s="4" t="str">
        <f>"2022"</f>
        <v>2022</v>
      </c>
      <c r="AH4" s="4" t="str">
        <f>"2023"</f>
        <v>2023</v>
      </c>
      <c r="AI4" s="4" t="str">
        <f>"2024"</f>
        <v>2024</v>
      </c>
      <c r="AJ4" s="4" t="str">
        <f>"2025"</f>
        <v>2025</v>
      </c>
      <c r="AK4" s="4" t="str">
        <f>"2026"</f>
        <v>2026</v>
      </c>
      <c r="AL4" s="4" t="str">
        <f>"2027"</f>
        <v>2027</v>
      </c>
      <c r="AM4" s="4" t="str">
        <f>"2028"</f>
        <v>2028</v>
      </c>
      <c r="AN4" s="4" t="str">
        <f>"2029"</f>
        <v>2029</v>
      </c>
      <c r="AO4" s="4" t="str">
        <f>"2030"</f>
        <v>2030</v>
      </c>
      <c r="AP4" s="4" t="str">
        <f>"2031"</f>
        <v>2031</v>
      </c>
      <c r="AQ4" s="4" t="str">
        <f>"2032"</f>
        <v>2032</v>
      </c>
      <c r="AR4" s="4" t="str">
        <f>"2033"</f>
        <v>2033</v>
      </c>
      <c r="AS4" s="4" t="str">
        <f>"2034"</f>
        <v>2034</v>
      </c>
      <c r="AT4" s="4" t="str">
        <f>"2035"</f>
        <v>2035</v>
      </c>
      <c r="AU4" s="4" t="str">
        <f>"2036"</f>
        <v>2036</v>
      </c>
      <c r="AV4" s="4" t="str">
        <f>"2037"</f>
        <v>2037</v>
      </c>
      <c r="AW4" s="4" t="str">
        <f>"2038"</f>
        <v>2038</v>
      </c>
      <c r="AX4" s="4" t="str">
        <f>"2039"</f>
        <v>2039</v>
      </c>
      <c r="AY4" s="4" t="str">
        <f>"2040"</f>
        <v>2040</v>
      </c>
      <c r="AZ4" s="4" t="str">
        <f>"2041"</f>
        <v>2041</v>
      </c>
      <c r="BA4" s="4" t="str">
        <f>"2042"</f>
        <v>2042</v>
      </c>
      <c r="BB4" s="4" t="str">
        <f>"2043"</f>
        <v>2043</v>
      </c>
      <c r="BC4" s="4" t="str">
        <f>"2044"</f>
        <v>2044</v>
      </c>
      <c r="BD4" s="4" t="str">
        <f>"2045"</f>
        <v>2045</v>
      </c>
      <c r="BE4" s="4" t="str">
        <f>"2046"</f>
        <v>2046</v>
      </c>
      <c r="BF4" s="4" t="str">
        <f>"2047"</f>
        <v>2047</v>
      </c>
      <c r="BG4" s="4" t="str">
        <f>"2048"</f>
        <v>2048</v>
      </c>
      <c r="BH4" s="4" t="str">
        <f>"2049"</f>
        <v>2049</v>
      </c>
      <c r="BI4" s="4" t="str">
        <f>"2050"</f>
        <v>2050</v>
      </c>
      <c r="BJ4" s="4" t="str">
        <f>"2051"</f>
        <v>2051</v>
      </c>
      <c r="BK4" s="4" t="str">
        <f>"2052"</f>
        <v>2052</v>
      </c>
      <c r="BL4" s="4" t="str">
        <f>"2053"</f>
        <v>2053</v>
      </c>
      <c r="BM4" s="4" t="str">
        <f>"2054"</f>
        <v>2054</v>
      </c>
      <c r="BN4" s="4" t="str">
        <f>"2055"</f>
        <v>2055</v>
      </c>
      <c r="BO4" s="4" t="str">
        <f>"2056"</f>
        <v>2056</v>
      </c>
      <c r="BP4" s="4" t="str">
        <f>"2057"</f>
        <v>2057</v>
      </c>
      <c r="BQ4" s="4" t="str">
        <f>"2058"</f>
        <v>2058</v>
      </c>
      <c r="BR4" s="4" t="str">
        <f>"2059"</f>
        <v>2059</v>
      </c>
      <c r="BS4" s="4" t="str">
        <f>"2060"</f>
        <v>2060</v>
      </c>
      <c r="BT4" s="4" t="str">
        <f>"2061"</f>
        <v>2061</v>
      </c>
      <c r="BU4" s="4" t="str">
        <f>"2062"</f>
        <v>2062</v>
      </c>
      <c r="BV4" s="4" t="str">
        <f>"2063"</f>
        <v>2063</v>
      </c>
      <c r="BW4" s="4" t="str">
        <f>"2064"</f>
        <v>2064</v>
      </c>
      <c r="BX4" s="4" t="str">
        <f>"2065"</f>
        <v>2065</v>
      </c>
      <c r="BY4" s="4" t="str">
        <f>"2066"</f>
        <v>2066</v>
      </c>
      <c r="BZ4" s="4" t="str">
        <f>"2067"</f>
        <v>2067</v>
      </c>
      <c r="CA4" s="4" t="str">
        <f>"2068"</f>
        <v>2068</v>
      </c>
      <c r="CB4" s="4" t="str">
        <f>"2069"</f>
        <v>2069</v>
      </c>
      <c r="CC4" s="4" t="str">
        <f>"2070"</f>
        <v>2070</v>
      </c>
      <c r="CD4" s="4" t="str">
        <f>"2071"</f>
        <v>2071</v>
      </c>
      <c r="CE4" s="1"/>
    </row>
    <row r="5" spans="1:83" x14ac:dyDescent="0.25">
      <c r="A5" s="5" t="str">
        <f>"0 jaar"</f>
        <v>0 jaar</v>
      </c>
      <c r="B5" s="5">
        <v>123671</v>
      </c>
      <c r="C5" s="5">
        <v>125545</v>
      </c>
      <c r="D5" s="5">
        <v>124274</v>
      </c>
      <c r="E5" s="5">
        <v>119815</v>
      </c>
      <c r="F5" s="5">
        <v>115454</v>
      </c>
      <c r="G5" s="5">
        <v>114494</v>
      </c>
      <c r="H5" s="5">
        <v>115514</v>
      </c>
      <c r="I5" s="5">
        <v>115323</v>
      </c>
      <c r="J5" s="5">
        <v>113765</v>
      </c>
      <c r="K5" s="5">
        <v>112912</v>
      </c>
      <c r="L5" s="5">
        <v>114612</v>
      </c>
      <c r="M5" s="5">
        <v>113249</v>
      </c>
      <c r="N5" s="5">
        <v>111321</v>
      </c>
      <c r="O5" s="5">
        <v>112298</v>
      </c>
      <c r="P5" s="5">
        <v>115888</v>
      </c>
      <c r="Q5" s="5">
        <v>118366</v>
      </c>
      <c r="R5" s="5">
        <v>121718</v>
      </c>
      <c r="S5" s="5">
        <v>121006</v>
      </c>
      <c r="T5" s="5">
        <v>126644</v>
      </c>
      <c r="U5" s="5">
        <v>126834</v>
      </c>
      <c r="V5" s="5">
        <v>129358</v>
      </c>
      <c r="W5" s="5">
        <v>127852</v>
      </c>
      <c r="X5" s="5">
        <v>126948</v>
      </c>
      <c r="Y5" s="5">
        <v>124691</v>
      </c>
      <c r="Z5" s="5">
        <v>124323</v>
      </c>
      <c r="AA5" s="5">
        <v>121793</v>
      </c>
      <c r="AB5" s="5">
        <v>121223</v>
      </c>
      <c r="AC5" s="5">
        <v>119181</v>
      </c>
      <c r="AD5" s="5">
        <v>119506</v>
      </c>
      <c r="AE5" s="5">
        <v>121044</v>
      </c>
      <c r="AF5" s="5">
        <v>122522</v>
      </c>
      <c r="AG5" s="5">
        <v>123848</v>
      </c>
      <c r="AH5" s="5">
        <v>125018</v>
      </c>
      <c r="AI5" s="5">
        <v>125990</v>
      </c>
      <c r="AJ5" s="5">
        <v>126896</v>
      </c>
      <c r="AK5" s="5">
        <v>127815</v>
      </c>
      <c r="AL5" s="5">
        <v>128814</v>
      </c>
      <c r="AM5" s="5">
        <v>129911</v>
      </c>
      <c r="AN5" s="5">
        <v>131228</v>
      </c>
      <c r="AO5" s="5">
        <v>132837</v>
      </c>
      <c r="AP5" s="5">
        <v>134743</v>
      </c>
      <c r="AQ5" s="5">
        <v>134892</v>
      </c>
      <c r="AR5" s="5">
        <v>135204</v>
      </c>
      <c r="AS5" s="5">
        <v>135665</v>
      </c>
      <c r="AT5" s="5">
        <v>136210</v>
      </c>
      <c r="AU5" s="5">
        <v>136754</v>
      </c>
      <c r="AV5" s="5">
        <v>137309</v>
      </c>
      <c r="AW5" s="5">
        <v>137762</v>
      </c>
      <c r="AX5" s="5">
        <v>138073</v>
      </c>
      <c r="AY5" s="5">
        <v>138234</v>
      </c>
      <c r="AZ5" s="5">
        <v>138259</v>
      </c>
      <c r="BA5" s="5">
        <v>138134</v>
      </c>
      <c r="BB5" s="5">
        <v>137925</v>
      </c>
      <c r="BC5" s="5">
        <v>137668</v>
      </c>
      <c r="BD5" s="5">
        <v>137401</v>
      </c>
      <c r="BE5" s="5">
        <v>137209</v>
      </c>
      <c r="BF5" s="5">
        <v>137111</v>
      </c>
      <c r="BG5" s="5">
        <v>137117</v>
      </c>
      <c r="BH5" s="5">
        <v>137264</v>
      </c>
      <c r="BI5" s="5">
        <v>137539</v>
      </c>
      <c r="BJ5" s="5">
        <v>137924</v>
      </c>
      <c r="BK5" s="5">
        <v>138400</v>
      </c>
      <c r="BL5" s="5">
        <v>138967</v>
      </c>
      <c r="BM5" s="5">
        <v>139596</v>
      </c>
      <c r="BN5" s="5">
        <v>140275</v>
      </c>
      <c r="BO5" s="5">
        <v>141012</v>
      </c>
      <c r="BP5" s="5">
        <v>141759</v>
      </c>
      <c r="BQ5" s="5">
        <v>142523</v>
      </c>
      <c r="BR5" s="5">
        <v>143277</v>
      </c>
      <c r="BS5" s="5">
        <v>144004</v>
      </c>
      <c r="BT5" s="5">
        <v>144683</v>
      </c>
      <c r="BU5" s="5">
        <v>145322</v>
      </c>
      <c r="BV5" s="5">
        <v>145894</v>
      </c>
      <c r="BW5" s="5">
        <v>146412</v>
      </c>
      <c r="BX5" s="5">
        <v>146874</v>
      </c>
      <c r="BY5" s="5">
        <v>147277</v>
      </c>
      <c r="BZ5" s="5">
        <v>147606</v>
      </c>
      <c r="CA5" s="5">
        <v>147885</v>
      </c>
      <c r="CB5" s="5">
        <v>148112</v>
      </c>
      <c r="CC5" s="5">
        <v>148279</v>
      </c>
      <c r="CD5" s="5">
        <v>148411</v>
      </c>
    </row>
    <row r="6" spans="1:83" x14ac:dyDescent="0.25">
      <c r="A6" s="5" t="str">
        <f>"1 jaar"</f>
        <v>1 jaar</v>
      </c>
      <c r="B6" s="5">
        <v>121672</v>
      </c>
      <c r="C6" s="5">
        <v>124581</v>
      </c>
      <c r="D6" s="5">
        <v>126346</v>
      </c>
      <c r="E6" s="5">
        <v>124962</v>
      </c>
      <c r="F6" s="5">
        <v>120761</v>
      </c>
      <c r="G6" s="5">
        <v>115918</v>
      </c>
      <c r="H6" s="5">
        <v>115224</v>
      </c>
      <c r="I6" s="5">
        <v>116158</v>
      </c>
      <c r="J6" s="5">
        <v>116044</v>
      </c>
      <c r="K6" s="5">
        <v>114576</v>
      </c>
      <c r="L6" s="5">
        <v>113664</v>
      </c>
      <c r="M6" s="5">
        <v>115434</v>
      </c>
      <c r="N6" s="5">
        <v>114265</v>
      </c>
      <c r="O6" s="5">
        <v>112225</v>
      </c>
      <c r="P6" s="5">
        <v>113503</v>
      </c>
      <c r="Q6" s="5">
        <v>117271</v>
      </c>
      <c r="R6" s="5">
        <v>119795</v>
      </c>
      <c r="S6" s="5">
        <v>123205</v>
      </c>
      <c r="T6" s="5">
        <v>124675</v>
      </c>
      <c r="U6" s="5">
        <v>128082</v>
      </c>
      <c r="V6" s="5">
        <v>128702</v>
      </c>
      <c r="W6" s="5">
        <v>130782</v>
      </c>
      <c r="X6" s="5">
        <v>128993</v>
      </c>
      <c r="Y6" s="5">
        <v>128048</v>
      </c>
      <c r="Z6" s="5">
        <v>125644</v>
      </c>
      <c r="AA6" s="5">
        <v>125698</v>
      </c>
      <c r="AB6" s="5">
        <v>122916</v>
      </c>
      <c r="AC6" s="5">
        <v>122328</v>
      </c>
      <c r="AD6" s="5">
        <v>120298</v>
      </c>
      <c r="AE6" s="5">
        <v>120645</v>
      </c>
      <c r="AF6" s="5">
        <v>122194</v>
      </c>
      <c r="AG6" s="5">
        <v>123617</v>
      </c>
      <c r="AH6" s="5">
        <v>124887</v>
      </c>
      <c r="AI6" s="5">
        <v>126001</v>
      </c>
      <c r="AJ6" s="5">
        <v>126929</v>
      </c>
      <c r="AK6" s="5">
        <v>127776</v>
      </c>
      <c r="AL6" s="5">
        <v>128667</v>
      </c>
      <c r="AM6" s="5">
        <v>129652</v>
      </c>
      <c r="AN6" s="5">
        <v>130743</v>
      </c>
      <c r="AO6" s="5">
        <v>132053</v>
      </c>
      <c r="AP6" s="5">
        <v>133660</v>
      </c>
      <c r="AQ6" s="5">
        <v>135569</v>
      </c>
      <c r="AR6" s="5">
        <v>135732</v>
      </c>
      <c r="AS6" s="5">
        <v>136063</v>
      </c>
      <c r="AT6" s="5">
        <v>136532</v>
      </c>
      <c r="AU6" s="5">
        <v>137082</v>
      </c>
      <c r="AV6" s="5">
        <v>137630</v>
      </c>
      <c r="AW6" s="5">
        <v>138191</v>
      </c>
      <c r="AX6" s="5">
        <v>138643</v>
      </c>
      <c r="AY6" s="5">
        <v>138958</v>
      </c>
      <c r="AZ6" s="5">
        <v>139118</v>
      </c>
      <c r="BA6" s="5">
        <v>139144</v>
      </c>
      <c r="BB6" s="5">
        <v>139022</v>
      </c>
      <c r="BC6" s="5">
        <v>138811</v>
      </c>
      <c r="BD6" s="5">
        <v>138560</v>
      </c>
      <c r="BE6" s="5">
        <v>138292</v>
      </c>
      <c r="BF6" s="5">
        <v>138099</v>
      </c>
      <c r="BG6" s="5">
        <v>137999</v>
      </c>
      <c r="BH6" s="5">
        <v>138010</v>
      </c>
      <c r="BI6" s="5">
        <v>138159</v>
      </c>
      <c r="BJ6" s="5">
        <v>138432</v>
      </c>
      <c r="BK6" s="5">
        <v>138816</v>
      </c>
      <c r="BL6" s="5">
        <v>139295</v>
      </c>
      <c r="BM6" s="5">
        <v>139858</v>
      </c>
      <c r="BN6" s="5">
        <v>140493</v>
      </c>
      <c r="BO6" s="5">
        <v>141173</v>
      </c>
      <c r="BP6" s="5">
        <v>141906</v>
      </c>
      <c r="BQ6" s="5">
        <v>142661</v>
      </c>
      <c r="BR6" s="5">
        <v>143425</v>
      </c>
      <c r="BS6" s="5">
        <v>144178</v>
      </c>
      <c r="BT6" s="5">
        <v>144903</v>
      </c>
      <c r="BU6" s="5">
        <v>145584</v>
      </c>
      <c r="BV6" s="5">
        <v>146224</v>
      </c>
      <c r="BW6" s="5">
        <v>146794</v>
      </c>
      <c r="BX6" s="5">
        <v>147314</v>
      </c>
      <c r="BY6" s="5">
        <v>147777</v>
      </c>
      <c r="BZ6" s="5">
        <v>148179</v>
      </c>
      <c r="CA6" s="5">
        <v>148509</v>
      </c>
      <c r="CB6" s="5">
        <v>148790</v>
      </c>
      <c r="CC6" s="5">
        <v>149018</v>
      </c>
      <c r="CD6" s="5">
        <v>149184</v>
      </c>
    </row>
    <row r="7" spans="1:83" x14ac:dyDescent="0.25">
      <c r="A7" s="5" t="str">
        <f>"2 jaar"</f>
        <v>2 jaar</v>
      </c>
      <c r="B7" s="5">
        <v>120899</v>
      </c>
      <c r="C7" s="5">
        <v>122333</v>
      </c>
      <c r="D7" s="5">
        <v>125302</v>
      </c>
      <c r="E7" s="5">
        <v>126854</v>
      </c>
      <c r="F7" s="5">
        <v>125454</v>
      </c>
      <c r="G7" s="5">
        <v>120836</v>
      </c>
      <c r="H7" s="5">
        <v>116334</v>
      </c>
      <c r="I7" s="5">
        <v>115578</v>
      </c>
      <c r="J7" s="5">
        <v>116622</v>
      </c>
      <c r="K7" s="5">
        <v>116529</v>
      </c>
      <c r="L7" s="5">
        <v>114887</v>
      </c>
      <c r="M7" s="5">
        <v>114257</v>
      </c>
      <c r="N7" s="5">
        <v>116079</v>
      </c>
      <c r="O7" s="5">
        <v>114823</v>
      </c>
      <c r="P7" s="5">
        <v>112949</v>
      </c>
      <c r="Q7" s="5">
        <v>114562</v>
      </c>
      <c r="R7" s="5">
        <v>118426</v>
      </c>
      <c r="S7" s="5">
        <v>120831</v>
      </c>
      <c r="T7" s="5">
        <v>124289</v>
      </c>
      <c r="U7" s="5">
        <v>125846</v>
      </c>
      <c r="V7" s="5">
        <v>129458</v>
      </c>
      <c r="W7" s="5">
        <v>129867</v>
      </c>
      <c r="X7" s="5">
        <v>131541</v>
      </c>
      <c r="Y7" s="5">
        <v>129729</v>
      </c>
      <c r="Z7" s="5">
        <v>128829</v>
      </c>
      <c r="AA7" s="5">
        <v>126605</v>
      </c>
      <c r="AB7" s="5">
        <v>126640</v>
      </c>
      <c r="AC7" s="5">
        <v>123852</v>
      </c>
      <c r="AD7" s="5">
        <v>123298</v>
      </c>
      <c r="AE7" s="5">
        <v>121249</v>
      </c>
      <c r="AF7" s="5">
        <v>121632</v>
      </c>
      <c r="AG7" s="5">
        <v>123122</v>
      </c>
      <c r="AH7" s="5">
        <v>124481</v>
      </c>
      <c r="AI7" s="5">
        <v>125705</v>
      </c>
      <c r="AJ7" s="5">
        <v>126767</v>
      </c>
      <c r="AK7" s="5">
        <v>127638</v>
      </c>
      <c r="AL7" s="5">
        <v>128447</v>
      </c>
      <c r="AM7" s="5">
        <v>129330</v>
      </c>
      <c r="AN7" s="5">
        <v>130305</v>
      </c>
      <c r="AO7" s="5">
        <v>131401</v>
      </c>
      <c r="AP7" s="5">
        <v>132703</v>
      </c>
      <c r="AQ7" s="5">
        <v>134312</v>
      </c>
      <c r="AR7" s="5">
        <v>136227</v>
      </c>
      <c r="AS7" s="5">
        <v>136402</v>
      </c>
      <c r="AT7" s="5">
        <v>136742</v>
      </c>
      <c r="AU7" s="5">
        <v>137222</v>
      </c>
      <c r="AV7" s="5">
        <v>137768</v>
      </c>
      <c r="AW7" s="5">
        <v>138317</v>
      </c>
      <c r="AX7" s="5">
        <v>138882</v>
      </c>
      <c r="AY7" s="5">
        <v>139331</v>
      </c>
      <c r="AZ7" s="5">
        <v>139645</v>
      </c>
      <c r="BA7" s="5">
        <v>139806</v>
      </c>
      <c r="BB7" s="5">
        <v>139835</v>
      </c>
      <c r="BC7" s="5">
        <v>139709</v>
      </c>
      <c r="BD7" s="5">
        <v>139501</v>
      </c>
      <c r="BE7" s="5">
        <v>139249</v>
      </c>
      <c r="BF7" s="5">
        <v>138984</v>
      </c>
      <c r="BG7" s="5">
        <v>138788</v>
      </c>
      <c r="BH7" s="5">
        <v>138691</v>
      </c>
      <c r="BI7" s="5">
        <v>138704</v>
      </c>
      <c r="BJ7" s="5">
        <v>138855</v>
      </c>
      <c r="BK7" s="5">
        <v>139132</v>
      </c>
      <c r="BL7" s="5">
        <v>139514</v>
      </c>
      <c r="BM7" s="5">
        <v>139991</v>
      </c>
      <c r="BN7" s="5">
        <v>140555</v>
      </c>
      <c r="BO7" s="5">
        <v>141188</v>
      </c>
      <c r="BP7" s="5">
        <v>141871</v>
      </c>
      <c r="BQ7" s="5">
        <v>142599</v>
      </c>
      <c r="BR7" s="5">
        <v>143358</v>
      </c>
      <c r="BS7" s="5">
        <v>144123</v>
      </c>
      <c r="BT7" s="5">
        <v>144871</v>
      </c>
      <c r="BU7" s="5">
        <v>145595</v>
      </c>
      <c r="BV7" s="5">
        <v>146278</v>
      </c>
      <c r="BW7" s="5">
        <v>146916</v>
      </c>
      <c r="BX7" s="5">
        <v>147489</v>
      </c>
      <c r="BY7" s="5">
        <v>148005</v>
      </c>
      <c r="BZ7" s="5">
        <v>148470</v>
      </c>
      <c r="CA7" s="5">
        <v>148870</v>
      </c>
      <c r="CB7" s="5">
        <v>149201</v>
      </c>
      <c r="CC7" s="5">
        <v>149481</v>
      </c>
      <c r="CD7" s="5">
        <v>149709</v>
      </c>
    </row>
    <row r="8" spans="1:83" x14ac:dyDescent="0.25">
      <c r="A8" s="5" t="str">
        <f>"3 jaar"</f>
        <v>3 jaar</v>
      </c>
      <c r="B8" s="5">
        <v>118626</v>
      </c>
      <c r="C8" s="5">
        <v>121438</v>
      </c>
      <c r="D8" s="5">
        <v>122849</v>
      </c>
      <c r="E8" s="5">
        <v>125734</v>
      </c>
      <c r="F8" s="5">
        <v>127317</v>
      </c>
      <c r="G8" s="5">
        <v>125527</v>
      </c>
      <c r="H8" s="5">
        <v>121128</v>
      </c>
      <c r="I8" s="5">
        <v>116570</v>
      </c>
      <c r="J8" s="5">
        <v>115817</v>
      </c>
      <c r="K8" s="5">
        <v>117060</v>
      </c>
      <c r="L8" s="5">
        <v>116831</v>
      </c>
      <c r="M8" s="5">
        <v>115473</v>
      </c>
      <c r="N8" s="5">
        <v>114967</v>
      </c>
      <c r="O8" s="5">
        <v>116595</v>
      </c>
      <c r="P8" s="5">
        <v>115415</v>
      </c>
      <c r="Q8" s="5">
        <v>113894</v>
      </c>
      <c r="R8" s="5">
        <v>115497</v>
      </c>
      <c r="S8" s="5">
        <v>119319</v>
      </c>
      <c r="T8" s="5">
        <v>121827</v>
      </c>
      <c r="U8" s="5">
        <v>125256</v>
      </c>
      <c r="V8" s="5">
        <v>127188</v>
      </c>
      <c r="W8" s="5">
        <v>130501</v>
      </c>
      <c r="X8" s="5">
        <v>130640</v>
      </c>
      <c r="Y8" s="5">
        <v>132156</v>
      </c>
      <c r="Z8" s="5">
        <v>130370</v>
      </c>
      <c r="AA8" s="5">
        <v>129609</v>
      </c>
      <c r="AB8" s="5">
        <v>127405</v>
      </c>
      <c r="AC8" s="5">
        <v>127389</v>
      </c>
      <c r="AD8" s="5">
        <v>124585</v>
      </c>
      <c r="AE8" s="5">
        <v>124050</v>
      </c>
      <c r="AF8" s="5">
        <v>121993</v>
      </c>
      <c r="AG8" s="5">
        <v>122343</v>
      </c>
      <c r="AH8" s="5">
        <v>123778</v>
      </c>
      <c r="AI8" s="5">
        <v>125082</v>
      </c>
      <c r="AJ8" s="5">
        <v>126246</v>
      </c>
      <c r="AK8" s="5">
        <v>127259</v>
      </c>
      <c r="AL8" s="5">
        <v>128101</v>
      </c>
      <c r="AM8" s="5">
        <v>128898</v>
      </c>
      <c r="AN8" s="5">
        <v>129780</v>
      </c>
      <c r="AO8" s="5">
        <v>130745</v>
      </c>
      <c r="AP8" s="5">
        <v>131835</v>
      </c>
      <c r="AQ8" s="5">
        <v>133150</v>
      </c>
      <c r="AR8" s="5">
        <v>134764</v>
      </c>
      <c r="AS8" s="5">
        <v>136683</v>
      </c>
      <c r="AT8" s="5">
        <v>136877</v>
      </c>
      <c r="AU8" s="5">
        <v>137231</v>
      </c>
      <c r="AV8" s="5">
        <v>137711</v>
      </c>
      <c r="AW8" s="5">
        <v>138261</v>
      </c>
      <c r="AX8" s="5">
        <v>138811</v>
      </c>
      <c r="AY8" s="5">
        <v>139372</v>
      </c>
      <c r="AZ8" s="5">
        <v>139819</v>
      </c>
      <c r="BA8" s="5">
        <v>140133</v>
      </c>
      <c r="BB8" s="5">
        <v>140293</v>
      </c>
      <c r="BC8" s="5">
        <v>140319</v>
      </c>
      <c r="BD8" s="5">
        <v>140190</v>
      </c>
      <c r="BE8" s="5">
        <v>139976</v>
      </c>
      <c r="BF8" s="5">
        <v>139733</v>
      </c>
      <c r="BG8" s="5">
        <v>139470</v>
      </c>
      <c r="BH8" s="5">
        <v>139272</v>
      </c>
      <c r="BI8" s="5">
        <v>139177</v>
      </c>
      <c r="BJ8" s="5">
        <v>139188</v>
      </c>
      <c r="BK8" s="5">
        <v>139338</v>
      </c>
      <c r="BL8" s="5">
        <v>139613</v>
      </c>
      <c r="BM8" s="5">
        <v>139994</v>
      </c>
      <c r="BN8" s="5">
        <v>140474</v>
      </c>
      <c r="BO8" s="5">
        <v>141035</v>
      </c>
      <c r="BP8" s="5">
        <v>141665</v>
      </c>
      <c r="BQ8" s="5">
        <v>142350</v>
      </c>
      <c r="BR8" s="5">
        <v>143077</v>
      </c>
      <c r="BS8" s="5">
        <v>143833</v>
      </c>
      <c r="BT8" s="5">
        <v>144604</v>
      </c>
      <c r="BU8" s="5">
        <v>145351</v>
      </c>
      <c r="BV8" s="5">
        <v>146076</v>
      </c>
      <c r="BW8" s="5">
        <v>146759</v>
      </c>
      <c r="BX8" s="5">
        <v>147398</v>
      </c>
      <c r="BY8" s="5">
        <v>147967</v>
      </c>
      <c r="BZ8" s="5">
        <v>148487</v>
      </c>
      <c r="CA8" s="5">
        <v>148953</v>
      </c>
      <c r="CB8" s="5">
        <v>149351</v>
      </c>
      <c r="CC8" s="5">
        <v>149681</v>
      </c>
      <c r="CD8" s="5">
        <v>149962</v>
      </c>
    </row>
    <row r="9" spans="1:83" x14ac:dyDescent="0.25">
      <c r="A9" s="5" t="str">
        <f>"4 jaar"</f>
        <v>4 jaar</v>
      </c>
      <c r="B9" s="5">
        <v>118495</v>
      </c>
      <c r="C9" s="5">
        <v>119011</v>
      </c>
      <c r="D9" s="5">
        <v>121866</v>
      </c>
      <c r="E9" s="5">
        <v>123268</v>
      </c>
      <c r="F9" s="5">
        <v>126064</v>
      </c>
      <c r="G9" s="5">
        <v>127424</v>
      </c>
      <c r="H9" s="5">
        <v>125803</v>
      </c>
      <c r="I9" s="5">
        <v>121317</v>
      </c>
      <c r="J9" s="5">
        <v>116833</v>
      </c>
      <c r="K9" s="5">
        <v>116140</v>
      </c>
      <c r="L9" s="5">
        <v>117255</v>
      </c>
      <c r="M9" s="5">
        <v>117382</v>
      </c>
      <c r="N9" s="5">
        <v>116024</v>
      </c>
      <c r="O9" s="5">
        <v>115433</v>
      </c>
      <c r="P9" s="5">
        <v>117104</v>
      </c>
      <c r="Q9" s="5">
        <v>116275</v>
      </c>
      <c r="R9" s="5">
        <v>114720</v>
      </c>
      <c r="S9" s="5">
        <v>116367</v>
      </c>
      <c r="T9" s="5">
        <v>120102</v>
      </c>
      <c r="U9" s="5">
        <v>122716</v>
      </c>
      <c r="V9" s="5">
        <v>126559</v>
      </c>
      <c r="W9" s="5">
        <v>128169</v>
      </c>
      <c r="X9" s="5">
        <v>131266</v>
      </c>
      <c r="Y9" s="5">
        <v>131225</v>
      </c>
      <c r="Z9" s="5">
        <v>132744</v>
      </c>
      <c r="AA9" s="5">
        <v>131164</v>
      </c>
      <c r="AB9" s="5">
        <v>130398</v>
      </c>
      <c r="AC9" s="5">
        <v>128164</v>
      </c>
      <c r="AD9" s="5">
        <v>128159</v>
      </c>
      <c r="AE9" s="5">
        <v>125380</v>
      </c>
      <c r="AF9" s="5">
        <v>124873</v>
      </c>
      <c r="AG9" s="5">
        <v>122753</v>
      </c>
      <c r="AH9" s="5">
        <v>123059</v>
      </c>
      <c r="AI9" s="5">
        <v>124445</v>
      </c>
      <c r="AJ9" s="5">
        <v>125708</v>
      </c>
      <c r="AK9" s="5">
        <v>126821</v>
      </c>
      <c r="AL9" s="5">
        <v>127800</v>
      </c>
      <c r="AM9" s="5">
        <v>128636</v>
      </c>
      <c r="AN9" s="5">
        <v>129428</v>
      </c>
      <c r="AO9" s="5">
        <v>130312</v>
      </c>
      <c r="AP9" s="5">
        <v>131258</v>
      </c>
      <c r="AQ9" s="5">
        <v>132355</v>
      </c>
      <c r="AR9" s="5">
        <v>133678</v>
      </c>
      <c r="AS9" s="5">
        <v>135298</v>
      </c>
      <c r="AT9" s="5">
        <v>137226</v>
      </c>
      <c r="AU9" s="5">
        <v>137426</v>
      </c>
      <c r="AV9" s="5">
        <v>137779</v>
      </c>
      <c r="AW9" s="5">
        <v>138261</v>
      </c>
      <c r="AX9" s="5">
        <v>138812</v>
      </c>
      <c r="AY9" s="5">
        <v>139360</v>
      </c>
      <c r="AZ9" s="5">
        <v>139922</v>
      </c>
      <c r="BA9" s="5">
        <v>140369</v>
      </c>
      <c r="BB9" s="5">
        <v>140686</v>
      </c>
      <c r="BC9" s="5">
        <v>140846</v>
      </c>
      <c r="BD9" s="5">
        <v>140867</v>
      </c>
      <c r="BE9" s="5">
        <v>140740</v>
      </c>
      <c r="BF9" s="5">
        <v>140527</v>
      </c>
      <c r="BG9" s="5">
        <v>140286</v>
      </c>
      <c r="BH9" s="5">
        <v>140025</v>
      </c>
      <c r="BI9" s="5">
        <v>139827</v>
      </c>
      <c r="BJ9" s="5">
        <v>139731</v>
      </c>
      <c r="BK9" s="5">
        <v>139744</v>
      </c>
      <c r="BL9" s="5">
        <v>139894</v>
      </c>
      <c r="BM9" s="5">
        <v>140167</v>
      </c>
      <c r="BN9" s="5">
        <v>140556</v>
      </c>
      <c r="BO9" s="5">
        <v>141034</v>
      </c>
      <c r="BP9" s="5">
        <v>141598</v>
      </c>
      <c r="BQ9" s="5">
        <v>142228</v>
      </c>
      <c r="BR9" s="5">
        <v>142909</v>
      </c>
      <c r="BS9" s="5">
        <v>143633</v>
      </c>
      <c r="BT9" s="5">
        <v>144390</v>
      </c>
      <c r="BU9" s="5">
        <v>145161</v>
      </c>
      <c r="BV9" s="5">
        <v>145906</v>
      </c>
      <c r="BW9" s="5">
        <v>146631</v>
      </c>
      <c r="BX9" s="5">
        <v>147314</v>
      </c>
      <c r="BY9" s="5">
        <v>147950</v>
      </c>
      <c r="BZ9" s="5">
        <v>148525</v>
      </c>
      <c r="CA9" s="5">
        <v>149044</v>
      </c>
      <c r="CB9" s="5">
        <v>149508</v>
      </c>
      <c r="CC9" s="5">
        <v>149904</v>
      </c>
      <c r="CD9" s="5">
        <v>150237</v>
      </c>
    </row>
    <row r="10" spans="1:83" x14ac:dyDescent="0.25">
      <c r="A10" s="5" t="str">
        <f>"5 jaar"</f>
        <v>5 jaar</v>
      </c>
      <c r="B10" s="5">
        <v>115315</v>
      </c>
      <c r="C10" s="5">
        <v>118821</v>
      </c>
      <c r="D10" s="5">
        <v>119449</v>
      </c>
      <c r="E10" s="5">
        <v>122189</v>
      </c>
      <c r="F10" s="5">
        <v>123604</v>
      </c>
      <c r="G10" s="5">
        <v>126181</v>
      </c>
      <c r="H10" s="5">
        <v>127725</v>
      </c>
      <c r="I10" s="5">
        <v>126033</v>
      </c>
      <c r="J10" s="5">
        <v>121469</v>
      </c>
      <c r="K10" s="5">
        <v>117127</v>
      </c>
      <c r="L10" s="5">
        <v>116373</v>
      </c>
      <c r="M10" s="5">
        <v>117821</v>
      </c>
      <c r="N10" s="5">
        <v>117884</v>
      </c>
      <c r="O10" s="5">
        <v>116511</v>
      </c>
      <c r="P10" s="5">
        <v>115919</v>
      </c>
      <c r="Q10" s="5">
        <v>118030</v>
      </c>
      <c r="R10" s="5">
        <v>117067</v>
      </c>
      <c r="S10" s="5">
        <v>115544</v>
      </c>
      <c r="T10" s="5">
        <v>117158</v>
      </c>
      <c r="U10" s="5">
        <v>121027</v>
      </c>
      <c r="V10" s="5">
        <v>123910</v>
      </c>
      <c r="W10" s="5">
        <v>127493</v>
      </c>
      <c r="X10" s="5">
        <v>128771</v>
      </c>
      <c r="Y10" s="5">
        <v>131736</v>
      </c>
      <c r="Z10" s="5">
        <v>131895</v>
      </c>
      <c r="AA10" s="5">
        <v>133536</v>
      </c>
      <c r="AB10" s="5">
        <v>131901</v>
      </c>
      <c r="AC10" s="5">
        <v>131178</v>
      </c>
      <c r="AD10" s="5">
        <v>128959</v>
      </c>
      <c r="AE10" s="5">
        <v>128950</v>
      </c>
      <c r="AF10" s="5">
        <v>126190</v>
      </c>
      <c r="AG10" s="5">
        <v>125639</v>
      </c>
      <c r="AH10" s="5">
        <v>123463</v>
      </c>
      <c r="AI10" s="5">
        <v>123736</v>
      </c>
      <c r="AJ10" s="5">
        <v>125079</v>
      </c>
      <c r="AK10" s="5">
        <v>126304</v>
      </c>
      <c r="AL10" s="5">
        <v>127386</v>
      </c>
      <c r="AM10" s="5">
        <v>128353</v>
      </c>
      <c r="AN10" s="5">
        <v>129186</v>
      </c>
      <c r="AO10" s="5">
        <v>129973</v>
      </c>
      <c r="AP10" s="5">
        <v>130848</v>
      </c>
      <c r="AQ10" s="5">
        <v>131804</v>
      </c>
      <c r="AR10" s="5">
        <v>132911</v>
      </c>
      <c r="AS10" s="5">
        <v>134241</v>
      </c>
      <c r="AT10" s="5">
        <v>135862</v>
      </c>
      <c r="AU10" s="5">
        <v>137793</v>
      </c>
      <c r="AV10" s="5">
        <v>137994</v>
      </c>
      <c r="AW10" s="5">
        <v>138350</v>
      </c>
      <c r="AX10" s="5">
        <v>138832</v>
      </c>
      <c r="AY10" s="5">
        <v>139384</v>
      </c>
      <c r="AZ10" s="5">
        <v>139934</v>
      </c>
      <c r="BA10" s="5">
        <v>140493</v>
      </c>
      <c r="BB10" s="5">
        <v>140945</v>
      </c>
      <c r="BC10" s="5">
        <v>141257</v>
      </c>
      <c r="BD10" s="5">
        <v>141416</v>
      </c>
      <c r="BE10" s="5">
        <v>141440</v>
      </c>
      <c r="BF10" s="5">
        <v>141308</v>
      </c>
      <c r="BG10" s="5">
        <v>141096</v>
      </c>
      <c r="BH10" s="5">
        <v>140851</v>
      </c>
      <c r="BI10" s="5">
        <v>140591</v>
      </c>
      <c r="BJ10" s="5">
        <v>140394</v>
      </c>
      <c r="BK10" s="5">
        <v>140301</v>
      </c>
      <c r="BL10" s="5">
        <v>140309</v>
      </c>
      <c r="BM10" s="5">
        <v>140462</v>
      </c>
      <c r="BN10" s="5">
        <v>140738</v>
      </c>
      <c r="BO10" s="5">
        <v>141124</v>
      </c>
      <c r="BP10" s="5">
        <v>141607</v>
      </c>
      <c r="BQ10" s="5">
        <v>142173</v>
      </c>
      <c r="BR10" s="5">
        <v>142804</v>
      </c>
      <c r="BS10" s="5">
        <v>143484</v>
      </c>
      <c r="BT10" s="5">
        <v>144204</v>
      </c>
      <c r="BU10" s="5">
        <v>144962</v>
      </c>
      <c r="BV10" s="5">
        <v>145733</v>
      </c>
      <c r="BW10" s="5">
        <v>146479</v>
      </c>
      <c r="BX10" s="5">
        <v>147202</v>
      </c>
      <c r="BY10" s="5">
        <v>147885</v>
      </c>
      <c r="BZ10" s="5">
        <v>148523</v>
      </c>
      <c r="CA10" s="5">
        <v>149097</v>
      </c>
      <c r="CB10" s="5">
        <v>149617</v>
      </c>
      <c r="CC10" s="5">
        <v>150080</v>
      </c>
      <c r="CD10" s="5">
        <v>150473</v>
      </c>
    </row>
    <row r="11" spans="1:83" x14ac:dyDescent="0.25">
      <c r="A11" s="5" t="str">
        <f>"6 jaar"</f>
        <v>6 jaar</v>
      </c>
      <c r="B11" s="5">
        <v>116916</v>
      </c>
      <c r="C11" s="5">
        <v>115636</v>
      </c>
      <c r="D11" s="5">
        <v>119231</v>
      </c>
      <c r="E11" s="5">
        <v>119764</v>
      </c>
      <c r="F11" s="5">
        <v>122536</v>
      </c>
      <c r="G11" s="5">
        <v>123617</v>
      </c>
      <c r="H11" s="5">
        <v>126394</v>
      </c>
      <c r="I11" s="5">
        <v>127912</v>
      </c>
      <c r="J11" s="5">
        <v>126291</v>
      </c>
      <c r="K11" s="5">
        <v>121881</v>
      </c>
      <c r="L11" s="5">
        <v>117223</v>
      </c>
      <c r="M11" s="5">
        <v>116894</v>
      </c>
      <c r="N11" s="5">
        <v>118256</v>
      </c>
      <c r="O11" s="5">
        <v>118339</v>
      </c>
      <c r="P11" s="5">
        <v>116997</v>
      </c>
      <c r="Q11" s="5">
        <v>116761</v>
      </c>
      <c r="R11" s="5">
        <v>118696</v>
      </c>
      <c r="S11" s="5">
        <v>117841</v>
      </c>
      <c r="T11" s="5">
        <v>116259</v>
      </c>
      <c r="U11" s="5">
        <v>118064</v>
      </c>
      <c r="V11" s="5">
        <v>122139</v>
      </c>
      <c r="W11" s="5">
        <v>124636</v>
      </c>
      <c r="X11" s="5">
        <v>128136</v>
      </c>
      <c r="Y11" s="5">
        <v>129304</v>
      </c>
      <c r="Z11" s="5">
        <v>132299</v>
      </c>
      <c r="AA11" s="5">
        <v>132631</v>
      </c>
      <c r="AB11" s="5">
        <v>134149</v>
      </c>
      <c r="AC11" s="5">
        <v>132565</v>
      </c>
      <c r="AD11" s="5">
        <v>131842</v>
      </c>
      <c r="AE11" s="5">
        <v>129628</v>
      </c>
      <c r="AF11" s="5">
        <v>129621</v>
      </c>
      <c r="AG11" s="5">
        <v>126822</v>
      </c>
      <c r="AH11" s="5">
        <v>126230</v>
      </c>
      <c r="AI11" s="5">
        <v>124003</v>
      </c>
      <c r="AJ11" s="5">
        <v>124245</v>
      </c>
      <c r="AK11" s="5">
        <v>125549</v>
      </c>
      <c r="AL11" s="5">
        <v>126742</v>
      </c>
      <c r="AM11" s="5">
        <v>127815</v>
      </c>
      <c r="AN11" s="5">
        <v>128778</v>
      </c>
      <c r="AO11" s="5">
        <v>129600</v>
      </c>
      <c r="AP11" s="5">
        <v>130385</v>
      </c>
      <c r="AQ11" s="5">
        <v>131266</v>
      </c>
      <c r="AR11" s="5">
        <v>132231</v>
      </c>
      <c r="AS11" s="5">
        <v>133345</v>
      </c>
      <c r="AT11" s="5">
        <v>134683</v>
      </c>
      <c r="AU11" s="5">
        <v>136312</v>
      </c>
      <c r="AV11" s="5">
        <v>138236</v>
      </c>
      <c r="AW11" s="5">
        <v>138439</v>
      </c>
      <c r="AX11" s="5">
        <v>138794</v>
      </c>
      <c r="AY11" s="5">
        <v>139280</v>
      </c>
      <c r="AZ11" s="5">
        <v>139833</v>
      </c>
      <c r="BA11" s="5">
        <v>140381</v>
      </c>
      <c r="BB11" s="5">
        <v>140940</v>
      </c>
      <c r="BC11" s="5">
        <v>141390</v>
      </c>
      <c r="BD11" s="5">
        <v>141703</v>
      </c>
      <c r="BE11" s="5">
        <v>141861</v>
      </c>
      <c r="BF11" s="5">
        <v>141885</v>
      </c>
      <c r="BG11" s="5">
        <v>141752</v>
      </c>
      <c r="BH11" s="5">
        <v>141539</v>
      </c>
      <c r="BI11" s="5">
        <v>141291</v>
      </c>
      <c r="BJ11" s="5">
        <v>141033</v>
      </c>
      <c r="BK11" s="5">
        <v>140838</v>
      </c>
      <c r="BL11" s="5">
        <v>140746</v>
      </c>
      <c r="BM11" s="5">
        <v>140749</v>
      </c>
      <c r="BN11" s="5">
        <v>140902</v>
      </c>
      <c r="BO11" s="5">
        <v>141182</v>
      </c>
      <c r="BP11" s="5">
        <v>141564</v>
      </c>
      <c r="BQ11" s="5">
        <v>142051</v>
      </c>
      <c r="BR11" s="5">
        <v>142618</v>
      </c>
      <c r="BS11" s="5">
        <v>143246</v>
      </c>
      <c r="BT11" s="5">
        <v>143928</v>
      </c>
      <c r="BU11" s="5">
        <v>144651</v>
      </c>
      <c r="BV11" s="5">
        <v>145404</v>
      </c>
      <c r="BW11" s="5">
        <v>146179</v>
      </c>
      <c r="BX11" s="5">
        <v>146927</v>
      </c>
      <c r="BY11" s="5">
        <v>147651</v>
      </c>
      <c r="BZ11" s="5">
        <v>148335</v>
      </c>
      <c r="CA11" s="5">
        <v>148970</v>
      </c>
      <c r="CB11" s="5">
        <v>149547</v>
      </c>
      <c r="CC11" s="5">
        <v>150069</v>
      </c>
      <c r="CD11" s="5">
        <v>150531</v>
      </c>
    </row>
    <row r="12" spans="1:83" x14ac:dyDescent="0.25">
      <c r="A12" s="5" t="str">
        <f>"7 jaar"</f>
        <v>7 jaar</v>
      </c>
      <c r="B12" s="5">
        <v>118140</v>
      </c>
      <c r="C12" s="5">
        <v>117161</v>
      </c>
      <c r="D12" s="5">
        <v>115997</v>
      </c>
      <c r="E12" s="5">
        <v>119476</v>
      </c>
      <c r="F12" s="5">
        <v>120072</v>
      </c>
      <c r="G12" s="5">
        <v>122593</v>
      </c>
      <c r="H12" s="5">
        <v>123844</v>
      </c>
      <c r="I12" s="5">
        <v>126639</v>
      </c>
      <c r="J12" s="5">
        <v>128052</v>
      </c>
      <c r="K12" s="5">
        <v>126593</v>
      </c>
      <c r="L12" s="5">
        <v>121998</v>
      </c>
      <c r="M12" s="5">
        <v>117795</v>
      </c>
      <c r="N12" s="5">
        <v>117374</v>
      </c>
      <c r="O12" s="5">
        <v>118660</v>
      </c>
      <c r="P12" s="5">
        <v>118809</v>
      </c>
      <c r="Q12" s="5">
        <v>117742</v>
      </c>
      <c r="R12" s="5">
        <v>117411</v>
      </c>
      <c r="S12" s="5">
        <v>119438</v>
      </c>
      <c r="T12" s="5">
        <v>118409</v>
      </c>
      <c r="U12" s="5">
        <v>117091</v>
      </c>
      <c r="V12" s="5">
        <v>119134</v>
      </c>
      <c r="W12" s="5">
        <v>122919</v>
      </c>
      <c r="X12" s="5">
        <v>125057</v>
      </c>
      <c r="Y12" s="5">
        <v>128544</v>
      </c>
      <c r="Z12" s="5">
        <v>129780</v>
      </c>
      <c r="AA12" s="5">
        <v>133068</v>
      </c>
      <c r="AB12" s="5">
        <v>133220</v>
      </c>
      <c r="AC12" s="5">
        <v>134891</v>
      </c>
      <c r="AD12" s="5">
        <v>133286</v>
      </c>
      <c r="AE12" s="5">
        <v>132551</v>
      </c>
      <c r="AF12" s="5">
        <v>130346</v>
      </c>
      <c r="AG12" s="5">
        <v>130285</v>
      </c>
      <c r="AH12" s="5">
        <v>127451</v>
      </c>
      <c r="AI12" s="5">
        <v>126819</v>
      </c>
      <c r="AJ12" s="5">
        <v>124540</v>
      </c>
      <c r="AK12" s="5">
        <v>124755</v>
      </c>
      <c r="AL12" s="5">
        <v>126024</v>
      </c>
      <c r="AM12" s="5">
        <v>127213</v>
      </c>
      <c r="AN12" s="5">
        <v>128283</v>
      </c>
      <c r="AO12" s="5">
        <v>129245</v>
      </c>
      <c r="AP12" s="5">
        <v>130058</v>
      </c>
      <c r="AQ12" s="5">
        <v>130855</v>
      </c>
      <c r="AR12" s="5">
        <v>131747</v>
      </c>
      <c r="AS12" s="5">
        <v>132717</v>
      </c>
      <c r="AT12" s="5">
        <v>133837</v>
      </c>
      <c r="AU12" s="5">
        <v>135179</v>
      </c>
      <c r="AV12" s="5">
        <v>136804</v>
      </c>
      <c r="AW12" s="5">
        <v>138727</v>
      </c>
      <c r="AX12" s="5">
        <v>138933</v>
      </c>
      <c r="AY12" s="5">
        <v>139286</v>
      </c>
      <c r="AZ12" s="5">
        <v>139775</v>
      </c>
      <c r="BA12" s="5">
        <v>140326</v>
      </c>
      <c r="BB12" s="5">
        <v>140873</v>
      </c>
      <c r="BC12" s="5">
        <v>141435</v>
      </c>
      <c r="BD12" s="5">
        <v>141883</v>
      </c>
      <c r="BE12" s="5">
        <v>142195</v>
      </c>
      <c r="BF12" s="5">
        <v>142353</v>
      </c>
      <c r="BG12" s="5">
        <v>142380</v>
      </c>
      <c r="BH12" s="5">
        <v>142245</v>
      </c>
      <c r="BI12" s="5">
        <v>142032</v>
      </c>
      <c r="BJ12" s="5">
        <v>141787</v>
      </c>
      <c r="BK12" s="5">
        <v>141527</v>
      </c>
      <c r="BL12" s="5">
        <v>141330</v>
      </c>
      <c r="BM12" s="5">
        <v>141237</v>
      </c>
      <c r="BN12" s="5">
        <v>141242</v>
      </c>
      <c r="BO12" s="5">
        <v>141394</v>
      </c>
      <c r="BP12" s="5">
        <v>141675</v>
      </c>
      <c r="BQ12" s="5">
        <v>142057</v>
      </c>
      <c r="BR12" s="5">
        <v>142543</v>
      </c>
      <c r="BS12" s="5">
        <v>143107</v>
      </c>
      <c r="BT12" s="5">
        <v>143741</v>
      </c>
      <c r="BU12" s="5">
        <v>144424</v>
      </c>
      <c r="BV12" s="5">
        <v>145146</v>
      </c>
      <c r="BW12" s="5">
        <v>145897</v>
      </c>
      <c r="BX12" s="5">
        <v>146671</v>
      </c>
      <c r="BY12" s="5">
        <v>147420</v>
      </c>
      <c r="BZ12" s="5">
        <v>148144</v>
      </c>
      <c r="CA12" s="5">
        <v>148830</v>
      </c>
      <c r="CB12" s="5">
        <v>149466</v>
      </c>
      <c r="CC12" s="5">
        <v>150043</v>
      </c>
      <c r="CD12" s="5">
        <v>150562</v>
      </c>
    </row>
    <row r="13" spans="1:83" x14ac:dyDescent="0.25">
      <c r="A13" s="5" t="str">
        <f>"8 jaar"</f>
        <v>8 jaar</v>
      </c>
      <c r="B13" s="5">
        <v>120924</v>
      </c>
      <c r="C13" s="5">
        <v>118337</v>
      </c>
      <c r="D13" s="5">
        <v>117444</v>
      </c>
      <c r="E13" s="5">
        <v>116221</v>
      </c>
      <c r="F13" s="5">
        <v>119762</v>
      </c>
      <c r="G13" s="5">
        <v>120084</v>
      </c>
      <c r="H13" s="5">
        <v>122775</v>
      </c>
      <c r="I13" s="5">
        <v>124010</v>
      </c>
      <c r="J13" s="5">
        <v>126822</v>
      </c>
      <c r="K13" s="5">
        <v>128310</v>
      </c>
      <c r="L13" s="5">
        <v>126683</v>
      </c>
      <c r="M13" s="5">
        <v>122608</v>
      </c>
      <c r="N13" s="5">
        <v>118273</v>
      </c>
      <c r="O13" s="5">
        <v>117812</v>
      </c>
      <c r="P13" s="5">
        <v>119193</v>
      </c>
      <c r="Q13" s="5">
        <v>119583</v>
      </c>
      <c r="R13" s="5">
        <v>118410</v>
      </c>
      <c r="S13" s="5">
        <v>118177</v>
      </c>
      <c r="T13" s="5">
        <v>120244</v>
      </c>
      <c r="U13" s="5">
        <v>119284</v>
      </c>
      <c r="V13" s="5">
        <v>118247</v>
      </c>
      <c r="W13" s="5">
        <v>119923</v>
      </c>
      <c r="X13" s="5">
        <v>123436</v>
      </c>
      <c r="Y13" s="5">
        <v>125587</v>
      </c>
      <c r="Z13" s="5">
        <v>129041</v>
      </c>
      <c r="AA13" s="5">
        <v>130443</v>
      </c>
      <c r="AB13" s="5">
        <v>133739</v>
      </c>
      <c r="AC13" s="5">
        <v>133807</v>
      </c>
      <c r="AD13" s="5">
        <v>135500</v>
      </c>
      <c r="AE13" s="5">
        <v>133894</v>
      </c>
      <c r="AF13" s="5">
        <v>133163</v>
      </c>
      <c r="AG13" s="5">
        <v>130903</v>
      </c>
      <c r="AH13" s="5">
        <v>130791</v>
      </c>
      <c r="AI13" s="5">
        <v>127924</v>
      </c>
      <c r="AJ13" s="5">
        <v>127260</v>
      </c>
      <c r="AK13" s="5">
        <v>124937</v>
      </c>
      <c r="AL13" s="5">
        <v>125136</v>
      </c>
      <c r="AM13" s="5">
        <v>126396</v>
      </c>
      <c r="AN13" s="5">
        <v>127584</v>
      </c>
      <c r="AO13" s="5">
        <v>128650</v>
      </c>
      <c r="AP13" s="5">
        <v>129611</v>
      </c>
      <c r="AQ13" s="5">
        <v>130432</v>
      </c>
      <c r="AR13" s="5">
        <v>131237</v>
      </c>
      <c r="AS13" s="5">
        <v>132133</v>
      </c>
      <c r="AT13" s="5">
        <v>133109</v>
      </c>
      <c r="AU13" s="5">
        <v>134237</v>
      </c>
      <c r="AV13" s="5">
        <v>135577</v>
      </c>
      <c r="AW13" s="5">
        <v>137203</v>
      </c>
      <c r="AX13" s="5">
        <v>139125</v>
      </c>
      <c r="AY13" s="5">
        <v>139333</v>
      </c>
      <c r="AZ13" s="5">
        <v>139684</v>
      </c>
      <c r="BA13" s="5">
        <v>140175</v>
      </c>
      <c r="BB13" s="5">
        <v>140725</v>
      </c>
      <c r="BC13" s="5">
        <v>141273</v>
      </c>
      <c r="BD13" s="5">
        <v>141835</v>
      </c>
      <c r="BE13" s="5">
        <v>142286</v>
      </c>
      <c r="BF13" s="5">
        <v>142595</v>
      </c>
      <c r="BG13" s="5">
        <v>142751</v>
      </c>
      <c r="BH13" s="5">
        <v>142779</v>
      </c>
      <c r="BI13" s="5">
        <v>142646</v>
      </c>
      <c r="BJ13" s="5">
        <v>142429</v>
      </c>
      <c r="BK13" s="5">
        <v>142184</v>
      </c>
      <c r="BL13" s="5">
        <v>141927</v>
      </c>
      <c r="BM13" s="5">
        <v>141727</v>
      </c>
      <c r="BN13" s="5">
        <v>141637</v>
      </c>
      <c r="BO13" s="5">
        <v>141640</v>
      </c>
      <c r="BP13" s="5">
        <v>141790</v>
      </c>
      <c r="BQ13" s="5">
        <v>142066</v>
      </c>
      <c r="BR13" s="5">
        <v>142442</v>
      </c>
      <c r="BS13" s="5">
        <v>142931</v>
      </c>
      <c r="BT13" s="5">
        <v>143492</v>
      </c>
      <c r="BU13" s="5">
        <v>144124</v>
      </c>
      <c r="BV13" s="5">
        <v>144808</v>
      </c>
      <c r="BW13" s="5">
        <v>145531</v>
      </c>
      <c r="BX13" s="5">
        <v>146282</v>
      </c>
      <c r="BY13" s="5">
        <v>147059</v>
      </c>
      <c r="BZ13" s="5">
        <v>147805</v>
      </c>
      <c r="CA13" s="5">
        <v>148532</v>
      </c>
      <c r="CB13" s="5">
        <v>149218</v>
      </c>
      <c r="CC13" s="5">
        <v>149856</v>
      </c>
      <c r="CD13" s="5">
        <v>150433</v>
      </c>
    </row>
    <row r="14" spans="1:83" x14ac:dyDescent="0.25">
      <c r="A14" s="5" t="str">
        <f>"9 jaar"</f>
        <v>9 jaar</v>
      </c>
      <c r="B14" s="5">
        <v>124293</v>
      </c>
      <c r="C14" s="5">
        <v>121188</v>
      </c>
      <c r="D14" s="5">
        <v>118622</v>
      </c>
      <c r="E14" s="5">
        <v>117645</v>
      </c>
      <c r="F14" s="5">
        <v>116500</v>
      </c>
      <c r="G14" s="5">
        <v>119694</v>
      </c>
      <c r="H14" s="5">
        <v>120268</v>
      </c>
      <c r="I14" s="5">
        <v>122915</v>
      </c>
      <c r="J14" s="5">
        <v>124219</v>
      </c>
      <c r="K14" s="5">
        <v>127198</v>
      </c>
      <c r="L14" s="5">
        <v>128479</v>
      </c>
      <c r="M14" s="5">
        <v>127118</v>
      </c>
      <c r="N14" s="5">
        <v>123071</v>
      </c>
      <c r="O14" s="5">
        <v>118750</v>
      </c>
      <c r="P14" s="5">
        <v>118196</v>
      </c>
      <c r="Q14" s="5">
        <v>119887</v>
      </c>
      <c r="R14" s="5">
        <v>120276</v>
      </c>
      <c r="S14" s="5">
        <v>119108</v>
      </c>
      <c r="T14" s="5">
        <v>118931</v>
      </c>
      <c r="U14" s="5">
        <v>121040</v>
      </c>
      <c r="V14" s="5">
        <v>120324</v>
      </c>
      <c r="W14" s="5">
        <v>118952</v>
      </c>
      <c r="X14" s="5">
        <v>120383</v>
      </c>
      <c r="Y14" s="5">
        <v>123883</v>
      </c>
      <c r="Z14" s="5">
        <v>126103</v>
      </c>
      <c r="AA14" s="5">
        <v>129704</v>
      </c>
      <c r="AB14" s="5">
        <v>131194</v>
      </c>
      <c r="AC14" s="5">
        <v>134467</v>
      </c>
      <c r="AD14" s="5">
        <v>134491</v>
      </c>
      <c r="AE14" s="5">
        <v>136176</v>
      </c>
      <c r="AF14" s="5">
        <v>134569</v>
      </c>
      <c r="AG14" s="5">
        <v>133790</v>
      </c>
      <c r="AH14" s="5">
        <v>131495</v>
      </c>
      <c r="AI14" s="5">
        <v>131323</v>
      </c>
      <c r="AJ14" s="5">
        <v>128431</v>
      </c>
      <c r="AK14" s="5">
        <v>127729</v>
      </c>
      <c r="AL14" s="5">
        <v>125379</v>
      </c>
      <c r="AM14" s="5">
        <v>125583</v>
      </c>
      <c r="AN14" s="5">
        <v>126842</v>
      </c>
      <c r="AO14" s="5">
        <v>128028</v>
      </c>
      <c r="AP14" s="5">
        <v>129085</v>
      </c>
      <c r="AQ14" s="5">
        <v>130050</v>
      </c>
      <c r="AR14" s="5">
        <v>130877</v>
      </c>
      <c r="AS14" s="5">
        <v>131689</v>
      </c>
      <c r="AT14" s="5">
        <v>132597</v>
      </c>
      <c r="AU14" s="5">
        <v>133580</v>
      </c>
      <c r="AV14" s="5">
        <v>134700</v>
      </c>
      <c r="AW14" s="5">
        <v>136035</v>
      </c>
      <c r="AX14" s="5">
        <v>137657</v>
      </c>
      <c r="AY14" s="5">
        <v>139579</v>
      </c>
      <c r="AZ14" s="5">
        <v>139787</v>
      </c>
      <c r="BA14" s="5">
        <v>140139</v>
      </c>
      <c r="BB14" s="5">
        <v>140631</v>
      </c>
      <c r="BC14" s="5">
        <v>141180</v>
      </c>
      <c r="BD14" s="5">
        <v>141732</v>
      </c>
      <c r="BE14" s="5">
        <v>142296</v>
      </c>
      <c r="BF14" s="5">
        <v>142744</v>
      </c>
      <c r="BG14" s="5">
        <v>143057</v>
      </c>
      <c r="BH14" s="5">
        <v>143213</v>
      </c>
      <c r="BI14" s="5">
        <v>143240</v>
      </c>
      <c r="BJ14" s="5">
        <v>143106</v>
      </c>
      <c r="BK14" s="5">
        <v>142887</v>
      </c>
      <c r="BL14" s="5">
        <v>142646</v>
      </c>
      <c r="BM14" s="5">
        <v>142390</v>
      </c>
      <c r="BN14" s="5">
        <v>142187</v>
      </c>
      <c r="BO14" s="5">
        <v>142100</v>
      </c>
      <c r="BP14" s="5">
        <v>142101</v>
      </c>
      <c r="BQ14" s="5">
        <v>142254</v>
      </c>
      <c r="BR14" s="5">
        <v>142529</v>
      </c>
      <c r="BS14" s="5">
        <v>142906</v>
      </c>
      <c r="BT14" s="5">
        <v>143393</v>
      </c>
      <c r="BU14" s="5">
        <v>143953</v>
      </c>
      <c r="BV14" s="5">
        <v>144586</v>
      </c>
      <c r="BW14" s="5">
        <v>145270</v>
      </c>
      <c r="BX14" s="5">
        <v>145991</v>
      </c>
      <c r="BY14" s="5">
        <v>146745</v>
      </c>
      <c r="BZ14" s="5">
        <v>147520</v>
      </c>
      <c r="CA14" s="5">
        <v>148266</v>
      </c>
      <c r="CB14" s="5">
        <v>148994</v>
      </c>
      <c r="CC14" s="5">
        <v>149683</v>
      </c>
      <c r="CD14" s="5">
        <v>150317</v>
      </c>
    </row>
    <row r="15" spans="1:83" x14ac:dyDescent="0.25">
      <c r="A15" s="5" t="str">
        <f>"10 jaar"</f>
        <v>10 jaar</v>
      </c>
      <c r="B15" s="5">
        <v>124550</v>
      </c>
      <c r="C15" s="5">
        <v>124521</v>
      </c>
      <c r="D15" s="5">
        <v>121509</v>
      </c>
      <c r="E15" s="5">
        <v>118822</v>
      </c>
      <c r="F15" s="5">
        <v>117844</v>
      </c>
      <c r="G15" s="5">
        <v>116518</v>
      </c>
      <c r="H15" s="5">
        <v>119930</v>
      </c>
      <c r="I15" s="5">
        <v>120343</v>
      </c>
      <c r="J15" s="5">
        <v>123130</v>
      </c>
      <c r="K15" s="5">
        <v>124489</v>
      </c>
      <c r="L15" s="5">
        <v>127310</v>
      </c>
      <c r="M15" s="5">
        <v>128971</v>
      </c>
      <c r="N15" s="5">
        <v>127563</v>
      </c>
      <c r="O15" s="5">
        <v>123522</v>
      </c>
      <c r="P15" s="5">
        <v>119194</v>
      </c>
      <c r="Q15" s="5">
        <v>118963</v>
      </c>
      <c r="R15" s="5">
        <v>120530</v>
      </c>
      <c r="S15" s="5">
        <v>121005</v>
      </c>
      <c r="T15" s="5">
        <v>119829</v>
      </c>
      <c r="U15" s="5">
        <v>119683</v>
      </c>
      <c r="V15" s="5">
        <v>122159</v>
      </c>
      <c r="W15" s="5">
        <v>121087</v>
      </c>
      <c r="X15" s="5">
        <v>119510</v>
      </c>
      <c r="Y15" s="5">
        <v>120849</v>
      </c>
      <c r="Z15" s="5">
        <v>124410</v>
      </c>
      <c r="AA15" s="5">
        <v>126730</v>
      </c>
      <c r="AB15" s="5">
        <v>130352</v>
      </c>
      <c r="AC15" s="5">
        <v>131818</v>
      </c>
      <c r="AD15" s="5">
        <v>135069</v>
      </c>
      <c r="AE15" s="5">
        <v>135083</v>
      </c>
      <c r="AF15" s="5">
        <v>136748</v>
      </c>
      <c r="AG15" s="5">
        <v>135104</v>
      </c>
      <c r="AH15" s="5">
        <v>134284</v>
      </c>
      <c r="AI15" s="5">
        <v>131946</v>
      </c>
      <c r="AJ15" s="5">
        <v>131743</v>
      </c>
      <c r="AK15" s="5">
        <v>128811</v>
      </c>
      <c r="AL15" s="5">
        <v>128086</v>
      </c>
      <c r="AM15" s="5">
        <v>125740</v>
      </c>
      <c r="AN15" s="5">
        <v>125947</v>
      </c>
      <c r="AO15" s="5">
        <v>127200</v>
      </c>
      <c r="AP15" s="5">
        <v>128378</v>
      </c>
      <c r="AQ15" s="5">
        <v>129447</v>
      </c>
      <c r="AR15" s="5">
        <v>130419</v>
      </c>
      <c r="AS15" s="5">
        <v>131250</v>
      </c>
      <c r="AT15" s="5">
        <v>132069</v>
      </c>
      <c r="AU15" s="5">
        <v>132985</v>
      </c>
      <c r="AV15" s="5">
        <v>133967</v>
      </c>
      <c r="AW15" s="5">
        <v>135091</v>
      </c>
      <c r="AX15" s="5">
        <v>136421</v>
      </c>
      <c r="AY15" s="5">
        <v>138040</v>
      </c>
      <c r="AZ15" s="5">
        <v>139963</v>
      </c>
      <c r="BA15" s="5">
        <v>140168</v>
      </c>
      <c r="BB15" s="5">
        <v>140521</v>
      </c>
      <c r="BC15" s="5">
        <v>141013</v>
      </c>
      <c r="BD15" s="5">
        <v>141567</v>
      </c>
      <c r="BE15" s="5">
        <v>142122</v>
      </c>
      <c r="BF15" s="5">
        <v>142679</v>
      </c>
      <c r="BG15" s="5">
        <v>143128</v>
      </c>
      <c r="BH15" s="5">
        <v>143442</v>
      </c>
      <c r="BI15" s="5">
        <v>143594</v>
      </c>
      <c r="BJ15" s="5">
        <v>143622</v>
      </c>
      <c r="BK15" s="5">
        <v>143487</v>
      </c>
      <c r="BL15" s="5">
        <v>143271</v>
      </c>
      <c r="BM15" s="5">
        <v>143026</v>
      </c>
      <c r="BN15" s="5">
        <v>142769</v>
      </c>
      <c r="BO15" s="5">
        <v>142567</v>
      </c>
      <c r="BP15" s="5">
        <v>142479</v>
      </c>
      <c r="BQ15" s="5">
        <v>142484</v>
      </c>
      <c r="BR15" s="5">
        <v>142636</v>
      </c>
      <c r="BS15" s="5">
        <v>142912</v>
      </c>
      <c r="BT15" s="5">
        <v>143289</v>
      </c>
      <c r="BU15" s="5">
        <v>143777</v>
      </c>
      <c r="BV15" s="5">
        <v>144332</v>
      </c>
      <c r="BW15" s="5">
        <v>144968</v>
      </c>
      <c r="BX15" s="5">
        <v>145650</v>
      </c>
      <c r="BY15" s="5">
        <v>146368</v>
      </c>
      <c r="BZ15" s="5">
        <v>147119</v>
      </c>
      <c r="CA15" s="5">
        <v>147899</v>
      </c>
      <c r="CB15" s="5">
        <v>148646</v>
      </c>
      <c r="CC15" s="5">
        <v>149375</v>
      </c>
      <c r="CD15" s="5">
        <v>150064</v>
      </c>
    </row>
    <row r="16" spans="1:83" x14ac:dyDescent="0.25">
      <c r="A16" s="5" t="str">
        <f>"11 jaar"</f>
        <v>11 jaar</v>
      </c>
      <c r="B16" s="5">
        <v>123642</v>
      </c>
      <c r="C16" s="5">
        <v>124666</v>
      </c>
      <c r="D16" s="5">
        <v>124775</v>
      </c>
      <c r="E16" s="5">
        <v>121760</v>
      </c>
      <c r="F16" s="5">
        <v>119069</v>
      </c>
      <c r="G16" s="5">
        <v>117929</v>
      </c>
      <c r="H16" s="5">
        <v>116765</v>
      </c>
      <c r="I16" s="5">
        <v>120066</v>
      </c>
      <c r="J16" s="5">
        <v>120577</v>
      </c>
      <c r="K16" s="5">
        <v>123411</v>
      </c>
      <c r="L16" s="5">
        <v>124622</v>
      </c>
      <c r="M16" s="5">
        <v>127683</v>
      </c>
      <c r="N16" s="5">
        <v>129470</v>
      </c>
      <c r="O16" s="5">
        <v>127990</v>
      </c>
      <c r="P16" s="5">
        <v>123897</v>
      </c>
      <c r="Q16" s="5">
        <v>119958</v>
      </c>
      <c r="R16" s="5">
        <v>119564</v>
      </c>
      <c r="S16" s="5">
        <v>121242</v>
      </c>
      <c r="T16" s="5">
        <v>121766</v>
      </c>
      <c r="U16" s="5">
        <v>120589</v>
      </c>
      <c r="V16" s="5">
        <v>120740</v>
      </c>
      <c r="W16" s="5">
        <v>123059</v>
      </c>
      <c r="X16" s="5">
        <v>121543</v>
      </c>
      <c r="Y16" s="5">
        <v>120003</v>
      </c>
      <c r="Z16" s="5">
        <v>121328</v>
      </c>
      <c r="AA16" s="5">
        <v>125033</v>
      </c>
      <c r="AB16" s="5">
        <v>127337</v>
      </c>
      <c r="AC16" s="5">
        <v>130922</v>
      </c>
      <c r="AD16" s="5">
        <v>132422</v>
      </c>
      <c r="AE16" s="5">
        <v>135672</v>
      </c>
      <c r="AF16" s="5">
        <v>135679</v>
      </c>
      <c r="AG16" s="5">
        <v>137294</v>
      </c>
      <c r="AH16" s="5">
        <v>135607</v>
      </c>
      <c r="AI16" s="5">
        <v>134748</v>
      </c>
      <c r="AJ16" s="5">
        <v>132383</v>
      </c>
      <c r="AK16" s="5">
        <v>132145</v>
      </c>
      <c r="AL16" s="5">
        <v>129189</v>
      </c>
      <c r="AM16" s="5">
        <v>128473</v>
      </c>
      <c r="AN16" s="5">
        <v>126116</v>
      </c>
      <c r="AO16" s="5">
        <v>126330</v>
      </c>
      <c r="AP16" s="5">
        <v>127573</v>
      </c>
      <c r="AQ16" s="5">
        <v>128757</v>
      </c>
      <c r="AR16" s="5">
        <v>129833</v>
      </c>
      <c r="AS16" s="5">
        <v>130816</v>
      </c>
      <c r="AT16" s="5">
        <v>131653</v>
      </c>
      <c r="AU16" s="5">
        <v>132481</v>
      </c>
      <c r="AV16" s="5">
        <v>133398</v>
      </c>
      <c r="AW16" s="5">
        <v>134375</v>
      </c>
      <c r="AX16" s="5">
        <v>135498</v>
      </c>
      <c r="AY16" s="5">
        <v>136825</v>
      </c>
      <c r="AZ16" s="5">
        <v>138445</v>
      </c>
      <c r="BA16" s="5">
        <v>140366</v>
      </c>
      <c r="BB16" s="5">
        <v>140572</v>
      </c>
      <c r="BC16" s="5">
        <v>140924</v>
      </c>
      <c r="BD16" s="5">
        <v>141414</v>
      </c>
      <c r="BE16" s="5">
        <v>141969</v>
      </c>
      <c r="BF16" s="5">
        <v>142526</v>
      </c>
      <c r="BG16" s="5">
        <v>143082</v>
      </c>
      <c r="BH16" s="5">
        <v>143536</v>
      </c>
      <c r="BI16" s="5">
        <v>143846</v>
      </c>
      <c r="BJ16" s="5">
        <v>143999</v>
      </c>
      <c r="BK16" s="5">
        <v>144028</v>
      </c>
      <c r="BL16" s="5">
        <v>143893</v>
      </c>
      <c r="BM16" s="5">
        <v>143674</v>
      </c>
      <c r="BN16" s="5">
        <v>143427</v>
      </c>
      <c r="BO16" s="5">
        <v>143175</v>
      </c>
      <c r="BP16" s="5">
        <v>142973</v>
      </c>
      <c r="BQ16" s="5">
        <v>142884</v>
      </c>
      <c r="BR16" s="5">
        <v>142891</v>
      </c>
      <c r="BS16" s="5">
        <v>143038</v>
      </c>
      <c r="BT16" s="5">
        <v>143317</v>
      </c>
      <c r="BU16" s="5">
        <v>143695</v>
      </c>
      <c r="BV16" s="5">
        <v>144183</v>
      </c>
      <c r="BW16" s="5">
        <v>144738</v>
      </c>
      <c r="BX16" s="5">
        <v>145376</v>
      </c>
      <c r="BY16" s="5">
        <v>146056</v>
      </c>
      <c r="BZ16" s="5">
        <v>146775</v>
      </c>
      <c r="CA16" s="5">
        <v>147522</v>
      </c>
      <c r="CB16" s="5">
        <v>148300</v>
      </c>
      <c r="CC16" s="5">
        <v>149046</v>
      </c>
      <c r="CD16" s="5">
        <v>149776</v>
      </c>
    </row>
    <row r="17" spans="1:82" x14ac:dyDescent="0.25">
      <c r="A17" s="5" t="str">
        <f>"12 jaar"</f>
        <v>12 jaar</v>
      </c>
      <c r="B17" s="5">
        <v>122256</v>
      </c>
      <c r="C17" s="5">
        <v>123922</v>
      </c>
      <c r="D17" s="5">
        <v>124979</v>
      </c>
      <c r="E17" s="5">
        <v>124938</v>
      </c>
      <c r="F17" s="5">
        <v>121960</v>
      </c>
      <c r="G17" s="5">
        <v>119121</v>
      </c>
      <c r="H17" s="5">
        <v>118104</v>
      </c>
      <c r="I17" s="5">
        <v>116838</v>
      </c>
      <c r="J17" s="5">
        <v>120216</v>
      </c>
      <c r="K17" s="5">
        <v>120828</v>
      </c>
      <c r="L17" s="5">
        <v>123557</v>
      </c>
      <c r="M17" s="5">
        <v>125125</v>
      </c>
      <c r="N17" s="5">
        <v>128182</v>
      </c>
      <c r="O17" s="5">
        <v>129897</v>
      </c>
      <c r="P17" s="5">
        <v>128402</v>
      </c>
      <c r="Q17" s="5">
        <v>124637</v>
      </c>
      <c r="R17" s="5">
        <v>120635</v>
      </c>
      <c r="S17" s="5">
        <v>120302</v>
      </c>
      <c r="T17" s="5">
        <v>121866</v>
      </c>
      <c r="U17" s="5">
        <v>122499</v>
      </c>
      <c r="V17" s="5">
        <v>121597</v>
      </c>
      <c r="W17" s="5">
        <v>121498</v>
      </c>
      <c r="X17" s="5">
        <v>123617</v>
      </c>
      <c r="Y17" s="5">
        <v>122006</v>
      </c>
      <c r="Z17" s="5">
        <v>120505</v>
      </c>
      <c r="AA17" s="5">
        <v>121870</v>
      </c>
      <c r="AB17" s="5">
        <v>125620</v>
      </c>
      <c r="AC17" s="5">
        <v>127895</v>
      </c>
      <c r="AD17" s="5">
        <v>131482</v>
      </c>
      <c r="AE17" s="5">
        <v>132966</v>
      </c>
      <c r="AF17" s="5">
        <v>136218</v>
      </c>
      <c r="AG17" s="5">
        <v>136164</v>
      </c>
      <c r="AH17" s="5">
        <v>137734</v>
      </c>
      <c r="AI17" s="5">
        <v>136011</v>
      </c>
      <c r="AJ17" s="5">
        <v>135116</v>
      </c>
      <c r="AK17" s="5">
        <v>132714</v>
      </c>
      <c r="AL17" s="5">
        <v>132450</v>
      </c>
      <c r="AM17" s="5">
        <v>129493</v>
      </c>
      <c r="AN17" s="5">
        <v>128781</v>
      </c>
      <c r="AO17" s="5">
        <v>126414</v>
      </c>
      <c r="AP17" s="5">
        <v>126640</v>
      </c>
      <c r="AQ17" s="5">
        <v>127894</v>
      </c>
      <c r="AR17" s="5">
        <v>129080</v>
      </c>
      <c r="AS17" s="5">
        <v>130167</v>
      </c>
      <c r="AT17" s="5">
        <v>131160</v>
      </c>
      <c r="AU17" s="5">
        <v>132002</v>
      </c>
      <c r="AV17" s="5">
        <v>132825</v>
      </c>
      <c r="AW17" s="5">
        <v>133743</v>
      </c>
      <c r="AX17" s="5">
        <v>134721</v>
      </c>
      <c r="AY17" s="5">
        <v>135843</v>
      </c>
      <c r="AZ17" s="5">
        <v>137172</v>
      </c>
      <c r="BA17" s="5">
        <v>138786</v>
      </c>
      <c r="BB17" s="5">
        <v>140706</v>
      </c>
      <c r="BC17" s="5">
        <v>140913</v>
      </c>
      <c r="BD17" s="5">
        <v>141265</v>
      </c>
      <c r="BE17" s="5">
        <v>141752</v>
      </c>
      <c r="BF17" s="5">
        <v>142311</v>
      </c>
      <c r="BG17" s="5">
        <v>142868</v>
      </c>
      <c r="BH17" s="5">
        <v>143426</v>
      </c>
      <c r="BI17" s="5">
        <v>143878</v>
      </c>
      <c r="BJ17" s="5">
        <v>144190</v>
      </c>
      <c r="BK17" s="5">
        <v>144341</v>
      </c>
      <c r="BL17" s="5">
        <v>144370</v>
      </c>
      <c r="BM17" s="5">
        <v>144235</v>
      </c>
      <c r="BN17" s="5">
        <v>144013</v>
      </c>
      <c r="BO17" s="5">
        <v>143765</v>
      </c>
      <c r="BP17" s="5">
        <v>143511</v>
      </c>
      <c r="BQ17" s="5">
        <v>143305</v>
      </c>
      <c r="BR17" s="5">
        <v>143217</v>
      </c>
      <c r="BS17" s="5">
        <v>143223</v>
      </c>
      <c r="BT17" s="5">
        <v>143370</v>
      </c>
      <c r="BU17" s="5">
        <v>143653</v>
      </c>
      <c r="BV17" s="5">
        <v>144031</v>
      </c>
      <c r="BW17" s="5">
        <v>144515</v>
      </c>
      <c r="BX17" s="5">
        <v>145068</v>
      </c>
      <c r="BY17" s="5">
        <v>145708</v>
      </c>
      <c r="BZ17" s="5">
        <v>146385</v>
      </c>
      <c r="CA17" s="5">
        <v>147106</v>
      </c>
      <c r="CB17" s="5">
        <v>147851</v>
      </c>
      <c r="CC17" s="5">
        <v>148633</v>
      </c>
      <c r="CD17" s="5">
        <v>149379</v>
      </c>
    </row>
    <row r="18" spans="1:82" x14ac:dyDescent="0.25">
      <c r="A18" s="5" t="str">
        <f>"13 jaar"</f>
        <v>13 jaar</v>
      </c>
      <c r="B18" s="5">
        <v>121548</v>
      </c>
      <c r="C18" s="5">
        <v>122417</v>
      </c>
      <c r="D18" s="5">
        <v>124106</v>
      </c>
      <c r="E18" s="5">
        <v>125134</v>
      </c>
      <c r="F18" s="5">
        <v>125124</v>
      </c>
      <c r="G18" s="5">
        <v>121918</v>
      </c>
      <c r="H18" s="5">
        <v>119280</v>
      </c>
      <c r="I18" s="5">
        <v>118245</v>
      </c>
      <c r="J18" s="5">
        <v>116995</v>
      </c>
      <c r="K18" s="5">
        <v>120494</v>
      </c>
      <c r="L18" s="5">
        <v>120952</v>
      </c>
      <c r="M18" s="5">
        <v>124019</v>
      </c>
      <c r="N18" s="5">
        <v>125510</v>
      </c>
      <c r="O18" s="5">
        <v>128621</v>
      </c>
      <c r="P18" s="5">
        <v>130356</v>
      </c>
      <c r="Q18" s="5">
        <v>129143</v>
      </c>
      <c r="R18" s="5">
        <v>125230</v>
      </c>
      <c r="S18" s="5">
        <v>121272</v>
      </c>
      <c r="T18" s="5">
        <v>120949</v>
      </c>
      <c r="U18" s="5">
        <v>122618</v>
      </c>
      <c r="V18" s="5">
        <v>123428</v>
      </c>
      <c r="W18" s="5">
        <v>122362</v>
      </c>
      <c r="X18" s="5">
        <v>122055</v>
      </c>
      <c r="Y18" s="5">
        <v>124181</v>
      </c>
      <c r="Z18" s="5">
        <v>122507</v>
      </c>
      <c r="AA18" s="5">
        <v>121009</v>
      </c>
      <c r="AB18" s="5">
        <v>122529</v>
      </c>
      <c r="AC18" s="5">
        <v>126194</v>
      </c>
      <c r="AD18" s="5">
        <v>128449</v>
      </c>
      <c r="AE18" s="5">
        <v>132017</v>
      </c>
      <c r="AF18" s="5">
        <v>133479</v>
      </c>
      <c r="AG18" s="5">
        <v>136680</v>
      </c>
      <c r="AH18" s="5">
        <v>136586</v>
      </c>
      <c r="AI18" s="5">
        <v>138106</v>
      </c>
      <c r="AJ18" s="5">
        <v>136357</v>
      </c>
      <c r="AK18" s="5">
        <v>135429</v>
      </c>
      <c r="AL18" s="5">
        <v>133017</v>
      </c>
      <c r="AM18" s="5">
        <v>132741</v>
      </c>
      <c r="AN18" s="5">
        <v>129776</v>
      </c>
      <c r="AO18" s="5">
        <v>129082</v>
      </c>
      <c r="AP18" s="5">
        <v>126710</v>
      </c>
      <c r="AQ18" s="5">
        <v>126951</v>
      </c>
      <c r="AR18" s="5">
        <v>128207</v>
      </c>
      <c r="AS18" s="5">
        <v>129397</v>
      </c>
      <c r="AT18" s="5">
        <v>130494</v>
      </c>
      <c r="AU18" s="5">
        <v>131493</v>
      </c>
      <c r="AV18" s="5">
        <v>132333</v>
      </c>
      <c r="AW18" s="5">
        <v>133157</v>
      </c>
      <c r="AX18" s="5">
        <v>134073</v>
      </c>
      <c r="AY18" s="5">
        <v>135053</v>
      </c>
      <c r="AZ18" s="5">
        <v>136171</v>
      </c>
      <c r="BA18" s="5">
        <v>137503</v>
      </c>
      <c r="BB18" s="5">
        <v>139113</v>
      </c>
      <c r="BC18" s="5">
        <v>141032</v>
      </c>
      <c r="BD18" s="5">
        <v>141238</v>
      </c>
      <c r="BE18" s="5">
        <v>141592</v>
      </c>
      <c r="BF18" s="5">
        <v>142076</v>
      </c>
      <c r="BG18" s="5">
        <v>142636</v>
      </c>
      <c r="BH18" s="5">
        <v>143194</v>
      </c>
      <c r="BI18" s="5">
        <v>143751</v>
      </c>
      <c r="BJ18" s="5">
        <v>144200</v>
      </c>
      <c r="BK18" s="5">
        <v>144513</v>
      </c>
      <c r="BL18" s="5">
        <v>144667</v>
      </c>
      <c r="BM18" s="5">
        <v>144693</v>
      </c>
      <c r="BN18" s="5">
        <v>144558</v>
      </c>
      <c r="BO18" s="5">
        <v>144334</v>
      </c>
      <c r="BP18" s="5">
        <v>144092</v>
      </c>
      <c r="BQ18" s="5">
        <v>143835</v>
      </c>
      <c r="BR18" s="5">
        <v>143632</v>
      </c>
      <c r="BS18" s="5">
        <v>143544</v>
      </c>
      <c r="BT18" s="5">
        <v>143547</v>
      </c>
      <c r="BU18" s="5">
        <v>143694</v>
      </c>
      <c r="BV18" s="5">
        <v>143975</v>
      </c>
      <c r="BW18" s="5">
        <v>144353</v>
      </c>
      <c r="BX18" s="5">
        <v>144833</v>
      </c>
      <c r="BY18" s="5">
        <v>145387</v>
      </c>
      <c r="BZ18" s="5">
        <v>146024</v>
      </c>
      <c r="CA18" s="5">
        <v>146702</v>
      </c>
      <c r="CB18" s="5">
        <v>147423</v>
      </c>
      <c r="CC18" s="5">
        <v>148171</v>
      </c>
      <c r="CD18" s="5">
        <v>148952</v>
      </c>
    </row>
    <row r="19" spans="1:82" x14ac:dyDescent="0.25">
      <c r="A19" s="5" t="str">
        <f>"14 jaar"</f>
        <v>14 jaar</v>
      </c>
      <c r="B19" s="5">
        <v>120324</v>
      </c>
      <c r="C19" s="5">
        <v>121685</v>
      </c>
      <c r="D19" s="5">
        <v>122658</v>
      </c>
      <c r="E19" s="5">
        <v>124222</v>
      </c>
      <c r="F19" s="5">
        <v>125309</v>
      </c>
      <c r="G19" s="5">
        <v>125156</v>
      </c>
      <c r="H19" s="5">
        <v>122124</v>
      </c>
      <c r="I19" s="5">
        <v>119356</v>
      </c>
      <c r="J19" s="5">
        <v>118398</v>
      </c>
      <c r="K19" s="5">
        <v>117237</v>
      </c>
      <c r="L19" s="5">
        <v>120644</v>
      </c>
      <c r="M19" s="5">
        <v>121416</v>
      </c>
      <c r="N19" s="5">
        <v>124460</v>
      </c>
      <c r="O19" s="5">
        <v>125963</v>
      </c>
      <c r="P19" s="5">
        <v>129036</v>
      </c>
      <c r="Q19" s="5">
        <v>131030</v>
      </c>
      <c r="R19" s="5">
        <v>129754</v>
      </c>
      <c r="S19" s="5">
        <v>125798</v>
      </c>
      <c r="T19" s="5">
        <v>121928</v>
      </c>
      <c r="U19" s="5">
        <v>121605</v>
      </c>
      <c r="V19" s="5">
        <v>123586</v>
      </c>
      <c r="W19" s="5">
        <v>124226</v>
      </c>
      <c r="X19" s="5">
        <v>122860</v>
      </c>
      <c r="Y19" s="5">
        <v>122494</v>
      </c>
      <c r="Z19" s="5">
        <v>124550</v>
      </c>
      <c r="AA19" s="5">
        <v>123082</v>
      </c>
      <c r="AB19" s="5">
        <v>121627</v>
      </c>
      <c r="AC19" s="5">
        <v>123089</v>
      </c>
      <c r="AD19" s="5">
        <v>126767</v>
      </c>
      <c r="AE19" s="5">
        <v>129011</v>
      </c>
      <c r="AF19" s="5">
        <v>132575</v>
      </c>
      <c r="AG19" s="5">
        <v>133979</v>
      </c>
      <c r="AH19" s="5">
        <v>137138</v>
      </c>
      <c r="AI19" s="5">
        <v>137007</v>
      </c>
      <c r="AJ19" s="5">
        <v>138481</v>
      </c>
      <c r="AK19" s="5">
        <v>136699</v>
      </c>
      <c r="AL19" s="5">
        <v>135753</v>
      </c>
      <c r="AM19" s="5">
        <v>133346</v>
      </c>
      <c r="AN19" s="5">
        <v>133047</v>
      </c>
      <c r="AO19" s="5">
        <v>130083</v>
      </c>
      <c r="AP19" s="5">
        <v>129390</v>
      </c>
      <c r="AQ19" s="5">
        <v>127020</v>
      </c>
      <c r="AR19" s="5">
        <v>127276</v>
      </c>
      <c r="AS19" s="5">
        <v>128541</v>
      </c>
      <c r="AT19" s="5">
        <v>129740</v>
      </c>
      <c r="AU19" s="5">
        <v>130840</v>
      </c>
      <c r="AV19" s="5">
        <v>131838</v>
      </c>
      <c r="AW19" s="5">
        <v>132676</v>
      </c>
      <c r="AX19" s="5">
        <v>133496</v>
      </c>
      <c r="AY19" s="5">
        <v>134415</v>
      </c>
      <c r="AZ19" s="5">
        <v>135392</v>
      </c>
      <c r="BA19" s="5">
        <v>136510</v>
      </c>
      <c r="BB19" s="5">
        <v>137836</v>
      </c>
      <c r="BC19" s="5">
        <v>139445</v>
      </c>
      <c r="BD19" s="5">
        <v>141365</v>
      </c>
      <c r="BE19" s="5">
        <v>141573</v>
      </c>
      <c r="BF19" s="5">
        <v>141929</v>
      </c>
      <c r="BG19" s="5">
        <v>142415</v>
      </c>
      <c r="BH19" s="5">
        <v>142977</v>
      </c>
      <c r="BI19" s="5">
        <v>143533</v>
      </c>
      <c r="BJ19" s="5">
        <v>144091</v>
      </c>
      <c r="BK19" s="5">
        <v>144543</v>
      </c>
      <c r="BL19" s="5">
        <v>144852</v>
      </c>
      <c r="BM19" s="5">
        <v>145008</v>
      </c>
      <c r="BN19" s="5">
        <v>145029</v>
      </c>
      <c r="BO19" s="5">
        <v>144898</v>
      </c>
      <c r="BP19" s="5">
        <v>144670</v>
      </c>
      <c r="BQ19" s="5">
        <v>144424</v>
      </c>
      <c r="BR19" s="5">
        <v>144170</v>
      </c>
      <c r="BS19" s="5">
        <v>143970</v>
      </c>
      <c r="BT19" s="5">
        <v>143877</v>
      </c>
      <c r="BU19" s="5">
        <v>143879</v>
      </c>
      <c r="BV19" s="5">
        <v>144028</v>
      </c>
      <c r="BW19" s="5">
        <v>144308</v>
      </c>
      <c r="BX19" s="5">
        <v>144686</v>
      </c>
      <c r="BY19" s="5">
        <v>145167</v>
      </c>
      <c r="BZ19" s="5">
        <v>145721</v>
      </c>
      <c r="CA19" s="5">
        <v>146359</v>
      </c>
      <c r="CB19" s="5">
        <v>147038</v>
      </c>
      <c r="CC19" s="5">
        <v>147757</v>
      </c>
      <c r="CD19" s="5">
        <v>148504</v>
      </c>
    </row>
    <row r="20" spans="1:82" x14ac:dyDescent="0.25">
      <c r="A20" s="5" t="str">
        <f>"15 jaar"</f>
        <v>15 jaar</v>
      </c>
      <c r="B20" s="5">
        <v>119011</v>
      </c>
      <c r="C20" s="5">
        <v>120476</v>
      </c>
      <c r="D20" s="5">
        <v>121887</v>
      </c>
      <c r="E20" s="5">
        <v>122823</v>
      </c>
      <c r="F20" s="5">
        <v>124441</v>
      </c>
      <c r="G20" s="5">
        <v>125362</v>
      </c>
      <c r="H20" s="5">
        <v>125256</v>
      </c>
      <c r="I20" s="5">
        <v>122194</v>
      </c>
      <c r="J20" s="5">
        <v>119527</v>
      </c>
      <c r="K20" s="5">
        <v>118640</v>
      </c>
      <c r="L20" s="5">
        <v>117397</v>
      </c>
      <c r="M20" s="5">
        <v>121102</v>
      </c>
      <c r="N20" s="5">
        <v>121920</v>
      </c>
      <c r="O20" s="5">
        <v>124943</v>
      </c>
      <c r="P20" s="5">
        <v>126406</v>
      </c>
      <c r="Q20" s="5">
        <v>129724</v>
      </c>
      <c r="R20" s="5">
        <v>131590</v>
      </c>
      <c r="S20" s="5">
        <v>130435</v>
      </c>
      <c r="T20" s="5">
        <v>126441</v>
      </c>
      <c r="U20" s="5">
        <v>122641</v>
      </c>
      <c r="V20" s="5">
        <v>122474</v>
      </c>
      <c r="W20" s="5">
        <v>124319</v>
      </c>
      <c r="X20" s="5">
        <v>124694</v>
      </c>
      <c r="Y20" s="5">
        <v>123287</v>
      </c>
      <c r="Z20" s="5">
        <v>122990</v>
      </c>
      <c r="AA20" s="5">
        <v>125203</v>
      </c>
      <c r="AB20" s="5">
        <v>123686</v>
      </c>
      <c r="AC20" s="5">
        <v>122238</v>
      </c>
      <c r="AD20" s="5">
        <v>123710</v>
      </c>
      <c r="AE20" s="5">
        <v>127378</v>
      </c>
      <c r="AF20" s="5">
        <v>129625</v>
      </c>
      <c r="AG20" s="5">
        <v>133154</v>
      </c>
      <c r="AH20" s="5">
        <v>134488</v>
      </c>
      <c r="AI20" s="5">
        <v>137613</v>
      </c>
      <c r="AJ20" s="5">
        <v>137451</v>
      </c>
      <c r="AK20" s="5">
        <v>138882</v>
      </c>
      <c r="AL20" s="5">
        <v>137084</v>
      </c>
      <c r="AM20" s="5">
        <v>136133</v>
      </c>
      <c r="AN20" s="5">
        <v>133715</v>
      </c>
      <c r="AO20" s="5">
        <v>133416</v>
      </c>
      <c r="AP20" s="5">
        <v>130444</v>
      </c>
      <c r="AQ20" s="5">
        <v>129764</v>
      </c>
      <c r="AR20" s="5">
        <v>127403</v>
      </c>
      <c r="AS20" s="5">
        <v>127666</v>
      </c>
      <c r="AT20" s="5">
        <v>128936</v>
      </c>
      <c r="AU20" s="5">
        <v>130138</v>
      </c>
      <c r="AV20" s="5">
        <v>131239</v>
      </c>
      <c r="AW20" s="5">
        <v>132235</v>
      </c>
      <c r="AX20" s="5">
        <v>133075</v>
      </c>
      <c r="AY20" s="5">
        <v>133892</v>
      </c>
      <c r="AZ20" s="5">
        <v>134811</v>
      </c>
      <c r="BA20" s="5">
        <v>135792</v>
      </c>
      <c r="BB20" s="5">
        <v>136906</v>
      </c>
      <c r="BC20" s="5">
        <v>138230</v>
      </c>
      <c r="BD20" s="5">
        <v>139841</v>
      </c>
      <c r="BE20" s="5">
        <v>141759</v>
      </c>
      <c r="BF20" s="5">
        <v>141965</v>
      </c>
      <c r="BG20" s="5">
        <v>142327</v>
      </c>
      <c r="BH20" s="5">
        <v>142815</v>
      </c>
      <c r="BI20" s="5">
        <v>143373</v>
      </c>
      <c r="BJ20" s="5">
        <v>143930</v>
      </c>
      <c r="BK20" s="5">
        <v>144490</v>
      </c>
      <c r="BL20" s="5">
        <v>144941</v>
      </c>
      <c r="BM20" s="5">
        <v>145248</v>
      </c>
      <c r="BN20" s="5">
        <v>145403</v>
      </c>
      <c r="BO20" s="5">
        <v>145431</v>
      </c>
      <c r="BP20" s="5">
        <v>145296</v>
      </c>
      <c r="BQ20" s="5">
        <v>145070</v>
      </c>
      <c r="BR20" s="5">
        <v>144823</v>
      </c>
      <c r="BS20" s="5">
        <v>144568</v>
      </c>
      <c r="BT20" s="5">
        <v>144370</v>
      </c>
      <c r="BU20" s="5">
        <v>144274</v>
      </c>
      <c r="BV20" s="5">
        <v>144277</v>
      </c>
      <c r="BW20" s="5">
        <v>144425</v>
      </c>
      <c r="BX20" s="5">
        <v>144705</v>
      </c>
      <c r="BY20" s="5">
        <v>145083</v>
      </c>
      <c r="BZ20" s="5">
        <v>145564</v>
      </c>
      <c r="CA20" s="5">
        <v>146117</v>
      </c>
      <c r="CB20" s="5">
        <v>146755</v>
      </c>
      <c r="CC20" s="5">
        <v>147434</v>
      </c>
      <c r="CD20" s="5">
        <v>148159</v>
      </c>
    </row>
    <row r="21" spans="1:82" x14ac:dyDescent="0.25">
      <c r="A21" s="5" t="str">
        <f>"16 jaar"</f>
        <v>16 jaar</v>
      </c>
      <c r="B21" s="5">
        <v>123860</v>
      </c>
      <c r="C21" s="5">
        <v>119217</v>
      </c>
      <c r="D21" s="5">
        <v>120744</v>
      </c>
      <c r="E21" s="5">
        <v>122097</v>
      </c>
      <c r="F21" s="5">
        <v>123113</v>
      </c>
      <c r="G21" s="5">
        <v>124465</v>
      </c>
      <c r="H21" s="5">
        <v>125624</v>
      </c>
      <c r="I21" s="5">
        <v>125426</v>
      </c>
      <c r="J21" s="5">
        <v>122387</v>
      </c>
      <c r="K21" s="5">
        <v>119812</v>
      </c>
      <c r="L21" s="5">
        <v>118867</v>
      </c>
      <c r="M21" s="5">
        <v>117912</v>
      </c>
      <c r="N21" s="5">
        <v>121747</v>
      </c>
      <c r="O21" s="5">
        <v>122483</v>
      </c>
      <c r="P21" s="5">
        <v>125495</v>
      </c>
      <c r="Q21" s="5">
        <v>127187</v>
      </c>
      <c r="R21" s="5">
        <v>130406</v>
      </c>
      <c r="S21" s="5">
        <v>132352</v>
      </c>
      <c r="T21" s="5">
        <v>131076</v>
      </c>
      <c r="U21" s="5">
        <v>127239</v>
      </c>
      <c r="V21" s="5">
        <v>123588</v>
      </c>
      <c r="W21" s="5">
        <v>123348</v>
      </c>
      <c r="X21" s="5">
        <v>124971</v>
      </c>
      <c r="Y21" s="5">
        <v>125309</v>
      </c>
      <c r="Z21" s="5">
        <v>123825</v>
      </c>
      <c r="AA21" s="5">
        <v>123712</v>
      </c>
      <c r="AB21" s="5">
        <v>126031</v>
      </c>
      <c r="AC21" s="5">
        <v>124446</v>
      </c>
      <c r="AD21" s="5">
        <v>123001</v>
      </c>
      <c r="AE21" s="5">
        <v>124463</v>
      </c>
      <c r="AF21" s="5">
        <v>128135</v>
      </c>
      <c r="AG21" s="5">
        <v>130339</v>
      </c>
      <c r="AH21" s="5">
        <v>133820</v>
      </c>
      <c r="AI21" s="5">
        <v>135105</v>
      </c>
      <c r="AJ21" s="5">
        <v>138192</v>
      </c>
      <c r="AK21" s="5">
        <v>137987</v>
      </c>
      <c r="AL21" s="5">
        <v>139386</v>
      </c>
      <c r="AM21" s="5">
        <v>137577</v>
      </c>
      <c r="AN21" s="5">
        <v>136610</v>
      </c>
      <c r="AO21" s="5">
        <v>134188</v>
      </c>
      <c r="AP21" s="5">
        <v>133885</v>
      </c>
      <c r="AQ21" s="5">
        <v>130919</v>
      </c>
      <c r="AR21" s="5">
        <v>130250</v>
      </c>
      <c r="AS21" s="5">
        <v>127889</v>
      </c>
      <c r="AT21" s="5">
        <v>128166</v>
      </c>
      <c r="AU21" s="5">
        <v>129442</v>
      </c>
      <c r="AV21" s="5">
        <v>130638</v>
      </c>
      <c r="AW21" s="5">
        <v>131743</v>
      </c>
      <c r="AX21" s="5">
        <v>132735</v>
      </c>
      <c r="AY21" s="5">
        <v>133578</v>
      </c>
      <c r="AZ21" s="5">
        <v>134393</v>
      </c>
      <c r="BA21" s="5">
        <v>135312</v>
      </c>
      <c r="BB21" s="5">
        <v>136291</v>
      </c>
      <c r="BC21" s="5">
        <v>137409</v>
      </c>
      <c r="BD21" s="5">
        <v>138734</v>
      </c>
      <c r="BE21" s="5">
        <v>140341</v>
      </c>
      <c r="BF21" s="5">
        <v>142257</v>
      </c>
      <c r="BG21" s="5">
        <v>142461</v>
      </c>
      <c r="BH21" s="5">
        <v>142823</v>
      </c>
      <c r="BI21" s="5">
        <v>143315</v>
      </c>
      <c r="BJ21" s="5">
        <v>143873</v>
      </c>
      <c r="BK21" s="5">
        <v>144427</v>
      </c>
      <c r="BL21" s="5">
        <v>144987</v>
      </c>
      <c r="BM21" s="5">
        <v>145436</v>
      </c>
      <c r="BN21" s="5">
        <v>145743</v>
      </c>
      <c r="BO21" s="5">
        <v>145897</v>
      </c>
      <c r="BP21" s="5">
        <v>145926</v>
      </c>
      <c r="BQ21" s="5">
        <v>145789</v>
      </c>
      <c r="BR21" s="5">
        <v>145560</v>
      </c>
      <c r="BS21" s="5">
        <v>145316</v>
      </c>
      <c r="BT21" s="5">
        <v>145063</v>
      </c>
      <c r="BU21" s="5">
        <v>144864</v>
      </c>
      <c r="BV21" s="5">
        <v>144773</v>
      </c>
      <c r="BW21" s="5">
        <v>144774</v>
      </c>
      <c r="BX21" s="5">
        <v>144923</v>
      </c>
      <c r="BY21" s="5">
        <v>145201</v>
      </c>
      <c r="BZ21" s="5">
        <v>145578</v>
      </c>
      <c r="CA21" s="5">
        <v>146059</v>
      </c>
      <c r="CB21" s="5">
        <v>146607</v>
      </c>
      <c r="CC21" s="5">
        <v>147251</v>
      </c>
      <c r="CD21" s="5">
        <v>147929</v>
      </c>
    </row>
    <row r="22" spans="1:82" x14ac:dyDescent="0.25">
      <c r="A22" s="5" t="str">
        <f>"17 jaar"</f>
        <v>17 jaar</v>
      </c>
      <c r="B22" s="5">
        <v>129511</v>
      </c>
      <c r="C22" s="5">
        <v>124148</v>
      </c>
      <c r="D22" s="5">
        <v>119603</v>
      </c>
      <c r="E22" s="5">
        <v>121100</v>
      </c>
      <c r="F22" s="5">
        <v>122467</v>
      </c>
      <c r="G22" s="5">
        <v>123271</v>
      </c>
      <c r="H22" s="5">
        <v>124843</v>
      </c>
      <c r="I22" s="5">
        <v>125893</v>
      </c>
      <c r="J22" s="5">
        <v>125811</v>
      </c>
      <c r="K22" s="5">
        <v>122794</v>
      </c>
      <c r="L22" s="5">
        <v>120150</v>
      </c>
      <c r="M22" s="5">
        <v>119470</v>
      </c>
      <c r="N22" s="5">
        <v>118600</v>
      </c>
      <c r="O22" s="5">
        <v>122509</v>
      </c>
      <c r="P22" s="5">
        <v>123174</v>
      </c>
      <c r="Q22" s="5">
        <v>126433</v>
      </c>
      <c r="R22" s="5">
        <v>128061</v>
      </c>
      <c r="S22" s="5">
        <v>131265</v>
      </c>
      <c r="T22" s="5">
        <v>133220</v>
      </c>
      <c r="U22" s="5">
        <v>132042</v>
      </c>
      <c r="V22" s="5">
        <v>128442</v>
      </c>
      <c r="W22" s="5">
        <v>124642</v>
      </c>
      <c r="X22" s="5">
        <v>124295</v>
      </c>
      <c r="Y22" s="5">
        <v>125713</v>
      </c>
      <c r="Z22" s="5">
        <v>126015</v>
      </c>
      <c r="AA22" s="5">
        <v>124691</v>
      </c>
      <c r="AB22" s="5">
        <v>124672</v>
      </c>
      <c r="AC22" s="5">
        <v>127071</v>
      </c>
      <c r="AD22" s="5">
        <v>125377</v>
      </c>
      <c r="AE22" s="5">
        <v>123938</v>
      </c>
      <c r="AF22" s="5">
        <v>125406</v>
      </c>
      <c r="AG22" s="5">
        <v>129024</v>
      </c>
      <c r="AH22" s="5">
        <v>131191</v>
      </c>
      <c r="AI22" s="5">
        <v>134609</v>
      </c>
      <c r="AJ22" s="5">
        <v>135852</v>
      </c>
      <c r="AK22" s="5">
        <v>138895</v>
      </c>
      <c r="AL22" s="5">
        <v>138658</v>
      </c>
      <c r="AM22" s="5">
        <v>140046</v>
      </c>
      <c r="AN22" s="5">
        <v>138226</v>
      </c>
      <c r="AO22" s="5">
        <v>137257</v>
      </c>
      <c r="AP22" s="5">
        <v>134832</v>
      </c>
      <c r="AQ22" s="5">
        <v>134543</v>
      </c>
      <c r="AR22" s="5">
        <v>131583</v>
      </c>
      <c r="AS22" s="5">
        <v>130919</v>
      </c>
      <c r="AT22" s="5">
        <v>128563</v>
      </c>
      <c r="AU22" s="5">
        <v>128851</v>
      </c>
      <c r="AV22" s="5">
        <v>130130</v>
      </c>
      <c r="AW22" s="5">
        <v>131323</v>
      </c>
      <c r="AX22" s="5">
        <v>132424</v>
      </c>
      <c r="AY22" s="5">
        <v>133419</v>
      </c>
      <c r="AZ22" s="5">
        <v>134263</v>
      </c>
      <c r="BA22" s="5">
        <v>135075</v>
      </c>
      <c r="BB22" s="5">
        <v>135988</v>
      </c>
      <c r="BC22" s="5">
        <v>136973</v>
      </c>
      <c r="BD22" s="5">
        <v>138093</v>
      </c>
      <c r="BE22" s="5">
        <v>139417</v>
      </c>
      <c r="BF22" s="5">
        <v>141024</v>
      </c>
      <c r="BG22" s="5">
        <v>142937</v>
      </c>
      <c r="BH22" s="5">
        <v>143137</v>
      </c>
      <c r="BI22" s="5">
        <v>143504</v>
      </c>
      <c r="BJ22" s="5">
        <v>143996</v>
      </c>
      <c r="BK22" s="5">
        <v>144558</v>
      </c>
      <c r="BL22" s="5">
        <v>145108</v>
      </c>
      <c r="BM22" s="5">
        <v>145673</v>
      </c>
      <c r="BN22" s="5">
        <v>146123</v>
      </c>
      <c r="BO22" s="5">
        <v>146431</v>
      </c>
      <c r="BP22" s="5">
        <v>146582</v>
      </c>
      <c r="BQ22" s="5">
        <v>146614</v>
      </c>
      <c r="BR22" s="5">
        <v>146478</v>
      </c>
      <c r="BS22" s="5">
        <v>146246</v>
      </c>
      <c r="BT22" s="5">
        <v>146007</v>
      </c>
      <c r="BU22" s="5">
        <v>145753</v>
      </c>
      <c r="BV22" s="5">
        <v>145553</v>
      </c>
      <c r="BW22" s="5">
        <v>145464</v>
      </c>
      <c r="BX22" s="5">
        <v>145460</v>
      </c>
      <c r="BY22" s="5">
        <v>145611</v>
      </c>
      <c r="BZ22" s="5">
        <v>145886</v>
      </c>
      <c r="CA22" s="5">
        <v>146261</v>
      </c>
      <c r="CB22" s="5">
        <v>146738</v>
      </c>
      <c r="CC22" s="5">
        <v>147292</v>
      </c>
      <c r="CD22" s="5">
        <v>147935</v>
      </c>
    </row>
    <row r="23" spans="1:82" x14ac:dyDescent="0.25">
      <c r="A23" s="5" t="str">
        <f>"18 jaar"</f>
        <v>18 jaar</v>
      </c>
      <c r="B23" s="5">
        <v>135469</v>
      </c>
      <c r="C23" s="5">
        <v>130183</v>
      </c>
      <c r="D23" s="5">
        <v>124847</v>
      </c>
      <c r="E23" s="5">
        <v>120312</v>
      </c>
      <c r="F23" s="5">
        <v>121854</v>
      </c>
      <c r="G23" s="5">
        <v>122999</v>
      </c>
      <c r="H23" s="5">
        <v>123953</v>
      </c>
      <c r="I23" s="5">
        <v>125371</v>
      </c>
      <c r="J23" s="5">
        <v>126552</v>
      </c>
      <c r="K23" s="5">
        <v>126601</v>
      </c>
      <c r="L23" s="5">
        <v>123433</v>
      </c>
      <c r="M23" s="5">
        <v>120981</v>
      </c>
      <c r="N23" s="5">
        <v>120486</v>
      </c>
      <c r="O23" s="5">
        <v>119651</v>
      </c>
      <c r="P23" s="5">
        <v>123515</v>
      </c>
      <c r="Q23" s="5">
        <v>124377</v>
      </c>
      <c r="R23" s="5">
        <v>127594</v>
      </c>
      <c r="S23" s="5">
        <v>129354</v>
      </c>
      <c r="T23" s="5">
        <v>132532</v>
      </c>
      <c r="U23" s="5">
        <v>134615</v>
      </c>
      <c r="V23" s="5">
        <v>133758</v>
      </c>
      <c r="W23" s="5">
        <v>130062</v>
      </c>
      <c r="X23" s="5">
        <v>126158</v>
      </c>
      <c r="Y23" s="5">
        <v>125628</v>
      </c>
      <c r="Z23" s="5">
        <v>127004</v>
      </c>
      <c r="AA23" s="5">
        <v>127514</v>
      </c>
      <c r="AB23" s="5">
        <v>126054</v>
      </c>
      <c r="AC23" s="5">
        <v>126412</v>
      </c>
      <c r="AD23" s="5">
        <v>128595</v>
      </c>
      <c r="AE23" s="5">
        <v>126960</v>
      </c>
      <c r="AF23" s="5">
        <v>125523</v>
      </c>
      <c r="AG23" s="5">
        <v>126935</v>
      </c>
      <c r="AH23" s="5">
        <v>130495</v>
      </c>
      <c r="AI23" s="5">
        <v>132598</v>
      </c>
      <c r="AJ23" s="5">
        <v>135963</v>
      </c>
      <c r="AK23" s="5">
        <v>137137</v>
      </c>
      <c r="AL23" s="5">
        <v>140131</v>
      </c>
      <c r="AM23" s="5">
        <v>139874</v>
      </c>
      <c r="AN23" s="5">
        <v>141247</v>
      </c>
      <c r="AO23" s="5">
        <v>139407</v>
      </c>
      <c r="AP23" s="5">
        <v>138434</v>
      </c>
      <c r="AQ23" s="5">
        <v>136013</v>
      </c>
      <c r="AR23" s="5">
        <v>135729</v>
      </c>
      <c r="AS23" s="5">
        <v>132777</v>
      </c>
      <c r="AT23" s="5">
        <v>132121</v>
      </c>
      <c r="AU23" s="5">
        <v>129774</v>
      </c>
      <c r="AV23" s="5">
        <v>130072</v>
      </c>
      <c r="AW23" s="5">
        <v>131349</v>
      </c>
      <c r="AX23" s="5">
        <v>132544</v>
      </c>
      <c r="AY23" s="5">
        <v>133646</v>
      </c>
      <c r="AZ23" s="5">
        <v>134634</v>
      </c>
      <c r="BA23" s="5">
        <v>135484</v>
      </c>
      <c r="BB23" s="5">
        <v>136298</v>
      </c>
      <c r="BC23" s="5">
        <v>137211</v>
      </c>
      <c r="BD23" s="5">
        <v>138196</v>
      </c>
      <c r="BE23" s="5">
        <v>139313</v>
      </c>
      <c r="BF23" s="5">
        <v>140641</v>
      </c>
      <c r="BG23" s="5">
        <v>142246</v>
      </c>
      <c r="BH23" s="5">
        <v>144157</v>
      </c>
      <c r="BI23" s="5">
        <v>144357</v>
      </c>
      <c r="BJ23" s="5">
        <v>144724</v>
      </c>
      <c r="BK23" s="5">
        <v>145219</v>
      </c>
      <c r="BL23" s="5">
        <v>145781</v>
      </c>
      <c r="BM23" s="5">
        <v>146332</v>
      </c>
      <c r="BN23" s="5">
        <v>146896</v>
      </c>
      <c r="BO23" s="5">
        <v>147342</v>
      </c>
      <c r="BP23" s="5">
        <v>147656</v>
      </c>
      <c r="BQ23" s="5">
        <v>147808</v>
      </c>
      <c r="BR23" s="5">
        <v>147839</v>
      </c>
      <c r="BS23" s="5">
        <v>147702</v>
      </c>
      <c r="BT23" s="5">
        <v>147471</v>
      </c>
      <c r="BU23" s="5">
        <v>147234</v>
      </c>
      <c r="BV23" s="5">
        <v>146977</v>
      </c>
      <c r="BW23" s="5">
        <v>146774</v>
      </c>
      <c r="BX23" s="5">
        <v>146690</v>
      </c>
      <c r="BY23" s="5">
        <v>146687</v>
      </c>
      <c r="BZ23" s="5">
        <v>146835</v>
      </c>
      <c r="CA23" s="5">
        <v>147116</v>
      </c>
      <c r="CB23" s="5">
        <v>147493</v>
      </c>
      <c r="CC23" s="5">
        <v>147970</v>
      </c>
      <c r="CD23" s="5">
        <v>148524</v>
      </c>
    </row>
    <row r="24" spans="1:82" x14ac:dyDescent="0.25">
      <c r="A24" s="5" t="str">
        <f>"19 jaar"</f>
        <v>19 jaar</v>
      </c>
      <c r="B24" s="5">
        <v>140870</v>
      </c>
      <c r="C24" s="5">
        <v>135992</v>
      </c>
      <c r="D24" s="5">
        <v>130918</v>
      </c>
      <c r="E24" s="5">
        <v>125487</v>
      </c>
      <c r="F24" s="5">
        <v>121022</v>
      </c>
      <c r="G24" s="5">
        <v>122414</v>
      </c>
      <c r="H24" s="5">
        <v>123718</v>
      </c>
      <c r="I24" s="5">
        <v>124519</v>
      </c>
      <c r="J24" s="5">
        <v>126090</v>
      </c>
      <c r="K24" s="5">
        <v>127332</v>
      </c>
      <c r="L24" s="5">
        <v>127287</v>
      </c>
      <c r="M24" s="5">
        <v>124233</v>
      </c>
      <c r="N24" s="5">
        <v>121916</v>
      </c>
      <c r="O24" s="5">
        <v>121431</v>
      </c>
      <c r="P24" s="5">
        <v>120593</v>
      </c>
      <c r="Q24" s="5">
        <v>124883</v>
      </c>
      <c r="R24" s="5">
        <v>125749</v>
      </c>
      <c r="S24" s="5">
        <v>128909</v>
      </c>
      <c r="T24" s="5">
        <v>130777</v>
      </c>
      <c r="U24" s="5">
        <v>134095</v>
      </c>
      <c r="V24" s="5">
        <v>136500</v>
      </c>
      <c r="W24" s="5">
        <v>135478</v>
      </c>
      <c r="X24" s="5">
        <v>131383</v>
      </c>
      <c r="Y24" s="5">
        <v>127377</v>
      </c>
      <c r="Z24" s="5">
        <v>126838</v>
      </c>
      <c r="AA24" s="5">
        <v>128352</v>
      </c>
      <c r="AB24" s="5">
        <v>128693</v>
      </c>
      <c r="AC24" s="5">
        <v>127471</v>
      </c>
      <c r="AD24" s="5">
        <v>127695</v>
      </c>
      <c r="AE24" s="5">
        <v>129871</v>
      </c>
      <c r="AF24" s="5">
        <v>128286</v>
      </c>
      <c r="AG24" s="5">
        <v>126762</v>
      </c>
      <c r="AH24" s="5">
        <v>128099</v>
      </c>
      <c r="AI24" s="5">
        <v>131585</v>
      </c>
      <c r="AJ24" s="5">
        <v>133625</v>
      </c>
      <c r="AK24" s="5">
        <v>136909</v>
      </c>
      <c r="AL24" s="5">
        <v>138010</v>
      </c>
      <c r="AM24" s="5">
        <v>140980</v>
      </c>
      <c r="AN24" s="5">
        <v>140700</v>
      </c>
      <c r="AO24" s="5">
        <v>142046</v>
      </c>
      <c r="AP24" s="5">
        <v>140201</v>
      </c>
      <c r="AQ24" s="5">
        <v>139236</v>
      </c>
      <c r="AR24" s="5">
        <v>136834</v>
      </c>
      <c r="AS24" s="5">
        <v>136564</v>
      </c>
      <c r="AT24" s="5">
        <v>133625</v>
      </c>
      <c r="AU24" s="5">
        <v>132985</v>
      </c>
      <c r="AV24" s="5">
        <v>130635</v>
      </c>
      <c r="AW24" s="5">
        <v>130939</v>
      </c>
      <c r="AX24" s="5">
        <v>132219</v>
      </c>
      <c r="AY24" s="5">
        <v>133421</v>
      </c>
      <c r="AZ24" s="5">
        <v>134518</v>
      </c>
      <c r="BA24" s="5">
        <v>135506</v>
      </c>
      <c r="BB24" s="5">
        <v>136356</v>
      </c>
      <c r="BC24" s="5">
        <v>137167</v>
      </c>
      <c r="BD24" s="5">
        <v>138078</v>
      </c>
      <c r="BE24" s="5">
        <v>139062</v>
      </c>
      <c r="BF24" s="5">
        <v>140179</v>
      </c>
      <c r="BG24" s="5">
        <v>141507</v>
      </c>
      <c r="BH24" s="5">
        <v>143110</v>
      </c>
      <c r="BI24" s="5">
        <v>145023</v>
      </c>
      <c r="BJ24" s="5">
        <v>145222</v>
      </c>
      <c r="BK24" s="5">
        <v>145585</v>
      </c>
      <c r="BL24" s="5">
        <v>146081</v>
      </c>
      <c r="BM24" s="5">
        <v>146643</v>
      </c>
      <c r="BN24" s="5">
        <v>147197</v>
      </c>
      <c r="BO24" s="5">
        <v>147761</v>
      </c>
      <c r="BP24" s="5">
        <v>148204</v>
      </c>
      <c r="BQ24" s="5">
        <v>148521</v>
      </c>
      <c r="BR24" s="5">
        <v>148672</v>
      </c>
      <c r="BS24" s="5">
        <v>148702</v>
      </c>
      <c r="BT24" s="5">
        <v>148564</v>
      </c>
      <c r="BU24" s="5">
        <v>148331</v>
      </c>
      <c r="BV24" s="5">
        <v>148099</v>
      </c>
      <c r="BW24" s="5">
        <v>147838</v>
      </c>
      <c r="BX24" s="5">
        <v>147633</v>
      </c>
      <c r="BY24" s="5">
        <v>147551</v>
      </c>
      <c r="BZ24" s="5">
        <v>147552</v>
      </c>
      <c r="CA24" s="5">
        <v>147694</v>
      </c>
      <c r="CB24" s="5">
        <v>147980</v>
      </c>
      <c r="CC24" s="5">
        <v>148347</v>
      </c>
      <c r="CD24" s="5">
        <v>148834</v>
      </c>
    </row>
    <row r="25" spans="1:82" x14ac:dyDescent="0.25">
      <c r="A25" s="5" t="str">
        <f>"20 jaar"</f>
        <v>20 jaar</v>
      </c>
      <c r="B25" s="5">
        <v>142514</v>
      </c>
      <c r="C25" s="5">
        <v>141537</v>
      </c>
      <c r="D25" s="5">
        <v>136784</v>
      </c>
      <c r="E25" s="5">
        <v>131601</v>
      </c>
      <c r="F25" s="5">
        <v>126329</v>
      </c>
      <c r="G25" s="5">
        <v>121634</v>
      </c>
      <c r="H25" s="5">
        <v>123114</v>
      </c>
      <c r="I25" s="5">
        <v>124342</v>
      </c>
      <c r="J25" s="5">
        <v>125299</v>
      </c>
      <c r="K25" s="5">
        <v>126947</v>
      </c>
      <c r="L25" s="5">
        <v>128104</v>
      </c>
      <c r="M25" s="5">
        <v>128228</v>
      </c>
      <c r="N25" s="5">
        <v>125709</v>
      </c>
      <c r="O25" s="5">
        <v>123239</v>
      </c>
      <c r="P25" s="5">
        <v>122795</v>
      </c>
      <c r="Q25" s="5">
        <v>122201</v>
      </c>
      <c r="R25" s="5">
        <v>126481</v>
      </c>
      <c r="S25" s="5">
        <v>127376</v>
      </c>
      <c r="T25" s="5">
        <v>130829</v>
      </c>
      <c r="U25" s="5">
        <v>132606</v>
      </c>
      <c r="V25" s="5">
        <v>136595</v>
      </c>
      <c r="W25" s="5">
        <v>138386</v>
      </c>
      <c r="X25" s="5">
        <v>137116</v>
      </c>
      <c r="Y25" s="5">
        <v>132953</v>
      </c>
      <c r="Z25" s="5">
        <v>129043</v>
      </c>
      <c r="AA25" s="5">
        <v>128557</v>
      </c>
      <c r="AB25" s="5">
        <v>129985</v>
      </c>
      <c r="AC25" s="5">
        <v>130363</v>
      </c>
      <c r="AD25" s="5">
        <v>129216</v>
      </c>
      <c r="AE25" s="5">
        <v>129401</v>
      </c>
      <c r="AF25" s="5">
        <v>131567</v>
      </c>
      <c r="AG25" s="5">
        <v>129940</v>
      </c>
      <c r="AH25" s="5">
        <v>128311</v>
      </c>
      <c r="AI25" s="5">
        <v>129564</v>
      </c>
      <c r="AJ25" s="5">
        <v>132972</v>
      </c>
      <c r="AK25" s="5">
        <v>134934</v>
      </c>
      <c r="AL25" s="5">
        <v>138139</v>
      </c>
      <c r="AM25" s="5">
        <v>139206</v>
      </c>
      <c r="AN25" s="5">
        <v>142146</v>
      </c>
      <c r="AO25" s="5">
        <v>141847</v>
      </c>
      <c r="AP25" s="5">
        <v>143162</v>
      </c>
      <c r="AQ25" s="5">
        <v>141333</v>
      </c>
      <c r="AR25" s="5">
        <v>140382</v>
      </c>
      <c r="AS25" s="5">
        <v>137991</v>
      </c>
      <c r="AT25" s="5">
        <v>137727</v>
      </c>
      <c r="AU25" s="5">
        <v>134808</v>
      </c>
      <c r="AV25" s="5">
        <v>134170</v>
      </c>
      <c r="AW25" s="5">
        <v>131821</v>
      </c>
      <c r="AX25" s="5">
        <v>132131</v>
      </c>
      <c r="AY25" s="5">
        <v>133405</v>
      </c>
      <c r="AZ25" s="5">
        <v>134614</v>
      </c>
      <c r="BA25" s="5">
        <v>135710</v>
      </c>
      <c r="BB25" s="5">
        <v>136703</v>
      </c>
      <c r="BC25" s="5">
        <v>137551</v>
      </c>
      <c r="BD25" s="5">
        <v>138356</v>
      </c>
      <c r="BE25" s="5">
        <v>139267</v>
      </c>
      <c r="BF25" s="5">
        <v>140252</v>
      </c>
      <c r="BG25" s="5">
        <v>141366</v>
      </c>
      <c r="BH25" s="5">
        <v>142700</v>
      </c>
      <c r="BI25" s="5">
        <v>144300</v>
      </c>
      <c r="BJ25" s="5">
        <v>146206</v>
      </c>
      <c r="BK25" s="5">
        <v>146413</v>
      </c>
      <c r="BL25" s="5">
        <v>146775</v>
      </c>
      <c r="BM25" s="5">
        <v>147268</v>
      </c>
      <c r="BN25" s="5">
        <v>147832</v>
      </c>
      <c r="BO25" s="5">
        <v>148385</v>
      </c>
      <c r="BP25" s="5">
        <v>148951</v>
      </c>
      <c r="BQ25" s="5">
        <v>149396</v>
      </c>
      <c r="BR25" s="5">
        <v>149715</v>
      </c>
      <c r="BS25" s="5">
        <v>149867</v>
      </c>
      <c r="BT25" s="5">
        <v>149897</v>
      </c>
      <c r="BU25" s="5">
        <v>149758</v>
      </c>
      <c r="BV25" s="5">
        <v>149530</v>
      </c>
      <c r="BW25" s="5">
        <v>149289</v>
      </c>
      <c r="BX25" s="5">
        <v>149036</v>
      </c>
      <c r="BY25" s="5">
        <v>148829</v>
      </c>
      <c r="BZ25" s="5">
        <v>148746</v>
      </c>
      <c r="CA25" s="5">
        <v>148748</v>
      </c>
      <c r="CB25" s="5">
        <v>148888</v>
      </c>
      <c r="CC25" s="5">
        <v>149177</v>
      </c>
      <c r="CD25" s="5">
        <v>149544</v>
      </c>
    </row>
    <row r="26" spans="1:82" x14ac:dyDescent="0.25">
      <c r="A26" s="5" t="str">
        <f>"21 jaar"</f>
        <v>21 jaar</v>
      </c>
      <c r="B26" s="5">
        <v>143026</v>
      </c>
      <c r="C26" s="5">
        <v>143084</v>
      </c>
      <c r="D26" s="5">
        <v>142355</v>
      </c>
      <c r="E26" s="5">
        <v>137514</v>
      </c>
      <c r="F26" s="5">
        <v>132302</v>
      </c>
      <c r="G26" s="5">
        <v>126943</v>
      </c>
      <c r="H26" s="5">
        <v>122333</v>
      </c>
      <c r="I26" s="5">
        <v>123737</v>
      </c>
      <c r="J26" s="5">
        <v>125150</v>
      </c>
      <c r="K26" s="5">
        <v>126079</v>
      </c>
      <c r="L26" s="5">
        <v>127721</v>
      </c>
      <c r="M26" s="5">
        <v>129183</v>
      </c>
      <c r="N26" s="5">
        <v>129570</v>
      </c>
      <c r="O26" s="5">
        <v>127013</v>
      </c>
      <c r="P26" s="5">
        <v>124746</v>
      </c>
      <c r="Q26" s="5">
        <v>124482</v>
      </c>
      <c r="R26" s="5">
        <v>124131</v>
      </c>
      <c r="S26" s="5">
        <v>128175</v>
      </c>
      <c r="T26" s="5">
        <v>129758</v>
      </c>
      <c r="U26" s="5">
        <v>132910</v>
      </c>
      <c r="V26" s="5">
        <v>135252</v>
      </c>
      <c r="W26" s="5">
        <v>138725</v>
      </c>
      <c r="X26" s="5">
        <v>140152</v>
      </c>
      <c r="Y26" s="5">
        <v>138793</v>
      </c>
      <c r="Z26" s="5">
        <v>134806</v>
      </c>
      <c r="AA26" s="5">
        <v>130932</v>
      </c>
      <c r="AB26" s="5">
        <v>130555</v>
      </c>
      <c r="AC26" s="5">
        <v>131845</v>
      </c>
      <c r="AD26" s="5">
        <v>132295</v>
      </c>
      <c r="AE26" s="5">
        <v>131145</v>
      </c>
      <c r="AF26" s="5">
        <v>131283</v>
      </c>
      <c r="AG26" s="5">
        <v>133285</v>
      </c>
      <c r="AH26" s="5">
        <v>131610</v>
      </c>
      <c r="AI26" s="5">
        <v>129846</v>
      </c>
      <c r="AJ26" s="5">
        <v>131007</v>
      </c>
      <c r="AK26" s="5">
        <v>134325</v>
      </c>
      <c r="AL26" s="5">
        <v>136197</v>
      </c>
      <c r="AM26" s="5">
        <v>139370</v>
      </c>
      <c r="AN26" s="5">
        <v>140405</v>
      </c>
      <c r="AO26" s="5">
        <v>143322</v>
      </c>
      <c r="AP26" s="5">
        <v>143000</v>
      </c>
      <c r="AQ26" s="5">
        <v>144319</v>
      </c>
      <c r="AR26" s="5">
        <v>142510</v>
      </c>
      <c r="AS26" s="5">
        <v>141570</v>
      </c>
      <c r="AT26" s="5">
        <v>139205</v>
      </c>
      <c r="AU26" s="5">
        <v>138953</v>
      </c>
      <c r="AV26" s="5">
        <v>136041</v>
      </c>
      <c r="AW26" s="5">
        <v>135415</v>
      </c>
      <c r="AX26" s="5">
        <v>133061</v>
      </c>
      <c r="AY26" s="5">
        <v>133376</v>
      </c>
      <c r="AZ26" s="5">
        <v>134648</v>
      </c>
      <c r="BA26" s="5">
        <v>135866</v>
      </c>
      <c r="BB26" s="5">
        <v>136963</v>
      </c>
      <c r="BC26" s="5">
        <v>137955</v>
      </c>
      <c r="BD26" s="5">
        <v>138800</v>
      </c>
      <c r="BE26" s="5">
        <v>139612</v>
      </c>
      <c r="BF26" s="5">
        <v>140518</v>
      </c>
      <c r="BG26" s="5">
        <v>141507</v>
      </c>
      <c r="BH26" s="5">
        <v>142624</v>
      </c>
      <c r="BI26" s="5">
        <v>143952</v>
      </c>
      <c r="BJ26" s="5">
        <v>145551</v>
      </c>
      <c r="BK26" s="5">
        <v>147458</v>
      </c>
      <c r="BL26" s="5">
        <v>147666</v>
      </c>
      <c r="BM26" s="5">
        <v>148025</v>
      </c>
      <c r="BN26" s="5">
        <v>148516</v>
      </c>
      <c r="BO26" s="5">
        <v>149078</v>
      </c>
      <c r="BP26" s="5">
        <v>149632</v>
      </c>
      <c r="BQ26" s="5">
        <v>150198</v>
      </c>
      <c r="BR26" s="5">
        <v>150639</v>
      </c>
      <c r="BS26" s="5">
        <v>150952</v>
      </c>
      <c r="BT26" s="5">
        <v>151114</v>
      </c>
      <c r="BU26" s="5">
        <v>151132</v>
      </c>
      <c r="BV26" s="5">
        <v>150997</v>
      </c>
      <c r="BW26" s="5">
        <v>150768</v>
      </c>
      <c r="BX26" s="5">
        <v>150528</v>
      </c>
      <c r="BY26" s="5">
        <v>150278</v>
      </c>
      <c r="BZ26" s="5">
        <v>150068</v>
      </c>
      <c r="CA26" s="5">
        <v>149988</v>
      </c>
      <c r="CB26" s="5">
        <v>149987</v>
      </c>
      <c r="CC26" s="5">
        <v>150125</v>
      </c>
      <c r="CD26" s="5">
        <v>150417</v>
      </c>
    </row>
    <row r="27" spans="1:82" x14ac:dyDescent="0.25">
      <c r="A27" s="5" t="str">
        <f>"22 jaar"</f>
        <v>22 jaar</v>
      </c>
      <c r="B27" s="5">
        <v>143628</v>
      </c>
      <c r="C27" s="5">
        <v>143619</v>
      </c>
      <c r="D27" s="5">
        <v>143900</v>
      </c>
      <c r="E27" s="5">
        <v>143128</v>
      </c>
      <c r="F27" s="5">
        <v>138409</v>
      </c>
      <c r="G27" s="5">
        <v>132837</v>
      </c>
      <c r="H27" s="5">
        <v>127670</v>
      </c>
      <c r="I27" s="5">
        <v>122883</v>
      </c>
      <c r="J27" s="5">
        <v>124514</v>
      </c>
      <c r="K27" s="5">
        <v>126024</v>
      </c>
      <c r="L27" s="5">
        <v>126913</v>
      </c>
      <c r="M27" s="5">
        <v>128904</v>
      </c>
      <c r="N27" s="5">
        <v>130597</v>
      </c>
      <c r="O27" s="5">
        <v>131011</v>
      </c>
      <c r="P27" s="5">
        <v>128448</v>
      </c>
      <c r="Q27" s="5">
        <v>126459</v>
      </c>
      <c r="R27" s="5">
        <v>126329</v>
      </c>
      <c r="S27" s="5">
        <v>126124</v>
      </c>
      <c r="T27" s="5">
        <v>130490</v>
      </c>
      <c r="U27" s="5">
        <v>131827</v>
      </c>
      <c r="V27" s="5">
        <v>135725</v>
      </c>
      <c r="W27" s="5">
        <v>137348</v>
      </c>
      <c r="X27" s="5">
        <v>140764</v>
      </c>
      <c r="Y27" s="5">
        <v>141912</v>
      </c>
      <c r="Z27" s="5">
        <v>140652</v>
      </c>
      <c r="AA27" s="5">
        <v>136749</v>
      </c>
      <c r="AB27" s="5">
        <v>132692</v>
      </c>
      <c r="AC27" s="5">
        <v>132651</v>
      </c>
      <c r="AD27" s="5">
        <v>133929</v>
      </c>
      <c r="AE27" s="5">
        <v>134394</v>
      </c>
      <c r="AF27" s="5">
        <v>133260</v>
      </c>
      <c r="AG27" s="5">
        <v>133187</v>
      </c>
      <c r="AH27" s="5">
        <v>135057</v>
      </c>
      <c r="AI27" s="5">
        <v>133326</v>
      </c>
      <c r="AJ27" s="5">
        <v>131448</v>
      </c>
      <c r="AK27" s="5">
        <v>132518</v>
      </c>
      <c r="AL27" s="5">
        <v>135740</v>
      </c>
      <c r="AM27" s="5">
        <v>137599</v>
      </c>
      <c r="AN27" s="5">
        <v>140758</v>
      </c>
      <c r="AO27" s="5">
        <v>141753</v>
      </c>
      <c r="AP27" s="5">
        <v>144645</v>
      </c>
      <c r="AQ27" s="5">
        <v>144340</v>
      </c>
      <c r="AR27" s="5">
        <v>145667</v>
      </c>
      <c r="AS27" s="5">
        <v>143877</v>
      </c>
      <c r="AT27" s="5">
        <v>142953</v>
      </c>
      <c r="AU27" s="5">
        <v>140609</v>
      </c>
      <c r="AV27" s="5">
        <v>140346</v>
      </c>
      <c r="AW27" s="5">
        <v>137434</v>
      </c>
      <c r="AX27" s="5">
        <v>136816</v>
      </c>
      <c r="AY27" s="5">
        <v>134464</v>
      </c>
      <c r="AZ27" s="5">
        <v>134785</v>
      </c>
      <c r="BA27" s="5">
        <v>136059</v>
      </c>
      <c r="BB27" s="5">
        <v>137277</v>
      </c>
      <c r="BC27" s="5">
        <v>138375</v>
      </c>
      <c r="BD27" s="5">
        <v>139365</v>
      </c>
      <c r="BE27" s="5">
        <v>140206</v>
      </c>
      <c r="BF27" s="5">
        <v>141025</v>
      </c>
      <c r="BG27" s="5">
        <v>141928</v>
      </c>
      <c r="BH27" s="5">
        <v>142916</v>
      </c>
      <c r="BI27" s="5">
        <v>144034</v>
      </c>
      <c r="BJ27" s="5">
        <v>145356</v>
      </c>
      <c r="BK27" s="5">
        <v>146953</v>
      </c>
      <c r="BL27" s="5">
        <v>148859</v>
      </c>
      <c r="BM27" s="5">
        <v>149074</v>
      </c>
      <c r="BN27" s="5">
        <v>149434</v>
      </c>
      <c r="BO27" s="5">
        <v>149921</v>
      </c>
      <c r="BP27" s="5">
        <v>150488</v>
      </c>
      <c r="BQ27" s="5">
        <v>151038</v>
      </c>
      <c r="BR27" s="5">
        <v>151606</v>
      </c>
      <c r="BS27" s="5">
        <v>152043</v>
      </c>
      <c r="BT27" s="5">
        <v>152357</v>
      </c>
      <c r="BU27" s="5">
        <v>152513</v>
      </c>
      <c r="BV27" s="5">
        <v>152529</v>
      </c>
      <c r="BW27" s="5">
        <v>152399</v>
      </c>
      <c r="BX27" s="5">
        <v>152168</v>
      </c>
      <c r="BY27" s="5">
        <v>151930</v>
      </c>
      <c r="BZ27" s="5">
        <v>151683</v>
      </c>
      <c r="CA27" s="5">
        <v>151475</v>
      </c>
      <c r="CB27" s="5">
        <v>151396</v>
      </c>
      <c r="CC27" s="5">
        <v>151398</v>
      </c>
      <c r="CD27" s="5">
        <v>151534</v>
      </c>
    </row>
    <row r="28" spans="1:82" x14ac:dyDescent="0.25">
      <c r="A28" s="5" t="str">
        <f>"23 jaar"</f>
        <v>23 jaar</v>
      </c>
      <c r="B28" s="5">
        <v>147151</v>
      </c>
      <c r="C28" s="5">
        <v>144258</v>
      </c>
      <c r="D28" s="5">
        <v>144524</v>
      </c>
      <c r="E28" s="5">
        <v>144729</v>
      </c>
      <c r="F28" s="5">
        <v>143920</v>
      </c>
      <c r="G28" s="5">
        <v>138922</v>
      </c>
      <c r="H28" s="5">
        <v>133600</v>
      </c>
      <c r="I28" s="5">
        <v>128235</v>
      </c>
      <c r="J28" s="5">
        <v>123644</v>
      </c>
      <c r="K28" s="5">
        <v>125351</v>
      </c>
      <c r="L28" s="5">
        <v>126848</v>
      </c>
      <c r="M28" s="5">
        <v>128131</v>
      </c>
      <c r="N28" s="5">
        <v>130242</v>
      </c>
      <c r="O28" s="5">
        <v>132212</v>
      </c>
      <c r="P28" s="5">
        <v>132324</v>
      </c>
      <c r="Q28" s="5">
        <v>130129</v>
      </c>
      <c r="R28" s="5">
        <v>128238</v>
      </c>
      <c r="S28" s="5">
        <v>128496</v>
      </c>
      <c r="T28" s="5">
        <v>128581</v>
      </c>
      <c r="U28" s="5">
        <v>132719</v>
      </c>
      <c r="V28" s="5">
        <v>134659</v>
      </c>
      <c r="W28" s="5">
        <v>138027</v>
      </c>
      <c r="X28" s="5">
        <v>139475</v>
      </c>
      <c r="Y28" s="5">
        <v>142665</v>
      </c>
      <c r="Z28" s="5">
        <v>143930</v>
      </c>
      <c r="AA28" s="5">
        <v>142744</v>
      </c>
      <c r="AB28" s="5">
        <v>138755</v>
      </c>
      <c r="AC28" s="5">
        <v>134940</v>
      </c>
      <c r="AD28" s="5">
        <v>134909</v>
      </c>
      <c r="AE28" s="5">
        <v>136201</v>
      </c>
      <c r="AF28" s="5">
        <v>136701</v>
      </c>
      <c r="AG28" s="5">
        <v>135402</v>
      </c>
      <c r="AH28" s="5">
        <v>135145</v>
      </c>
      <c r="AI28" s="5">
        <v>136890</v>
      </c>
      <c r="AJ28" s="5">
        <v>135092</v>
      </c>
      <c r="AK28" s="5">
        <v>133122</v>
      </c>
      <c r="AL28" s="5">
        <v>134090</v>
      </c>
      <c r="AM28" s="5">
        <v>137324</v>
      </c>
      <c r="AN28" s="5">
        <v>139181</v>
      </c>
      <c r="AO28" s="5">
        <v>142308</v>
      </c>
      <c r="AP28" s="5">
        <v>143278</v>
      </c>
      <c r="AQ28" s="5">
        <v>146188</v>
      </c>
      <c r="AR28" s="5">
        <v>145892</v>
      </c>
      <c r="AS28" s="5">
        <v>147223</v>
      </c>
      <c r="AT28" s="5">
        <v>145456</v>
      </c>
      <c r="AU28" s="5">
        <v>144544</v>
      </c>
      <c r="AV28" s="5">
        <v>142191</v>
      </c>
      <c r="AW28" s="5">
        <v>141924</v>
      </c>
      <c r="AX28" s="5">
        <v>139009</v>
      </c>
      <c r="AY28" s="5">
        <v>138403</v>
      </c>
      <c r="AZ28" s="5">
        <v>136049</v>
      </c>
      <c r="BA28" s="5">
        <v>136374</v>
      </c>
      <c r="BB28" s="5">
        <v>137652</v>
      </c>
      <c r="BC28" s="5">
        <v>138867</v>
      </c>
      <c r="BD28" s="5">
        <v>139963</v>
      </c>
      <c r="BE28" s="5">
        <v>140961</v>
      </c>
      <c r="BF28" s="5">
        <v>141797</v>
      </c>
      <c r="BG28" s="5">
        <v>142616</v>
      </c>
      <c r="BH28" s="5">
        <v>143520</v>
      </c>
      <c r="BI28" s="5">
        <v>144513</v>
      </c>
      <c r="BJ28" s="5">
        <v>145626</v>
      </c>
      <c r="BK28" s="5">
        <v>146951</v>
      </c>
      <c r="BL28" s="5">
        <v>148549</v>
      </c>
      <c r="BM28" s="5">
        <v>150456</v>
      </c>
      <c r="BN28" s="5">
        <v>150668</v>
      </c>
      <c r="BO28" s="5">
        <v>151030</v>
      </c>
      <c r="BP28" s="5">
        <v>151518</v>
      </c>
      <c r="BQ28" s="5">
        <v>152087</v>
      </c>
      <c r="BR28" s="5">
        <v>152639</v>
      </c>
      <c r="BS28" s="5">
        <v>153201</v>
      </c>
      <c r="BT28" s="5">
        <v>153646</v>
      </c>
      <c r="BU28" s="5">
        <v>153958</v>
      </c>
      <c r="BV28" s="5">
        <v>154122</v>
      </c>
      <c r="BW28" s="5">
        <v>154131</v>
      </c>
      <c r="BX28" s="5">
        <v>154004</v>
      </c>
      <c r="BY28" s="5">
        <v>153771</v>
      </c>
      <c r="BZ28" s="5">
        <v>153526</v>
      </c>
      <c r="CA28" s="5">
        <v>153284</v>
      </c>
      <c r="CB28" s="5">
        <v>153075</v>
      </c>
      <c r="CC28" s="5">
        <v>152996</v>
      </c>
      <c r="CD28" s="5">
        <v>153000</v>
      </c>
    </row>
    <row r="29" spans="1:82" x14ac:dyDescent="0.25">
      <c r="A29" s="5" t="str">
        <f>"24 jaar"</f>
        <v>24 jaar</v>
      </c>
      <c r="B29" s="5">
        <v>153027</v>
      </c>
      <c r="C29" s="5">
        <v>147782</v>
      </c>
      <c r="D29" s="5">
        <v>145196</v>
      </c>
      <c r="E29" s="5">
        <v>145323</v>
      </c>
      <c r="F29" s="5">
        <v>145501</v>
      </c>
      <c r="G29" s="5">
        <v>144331</v>
      </c>
      <c r="H29" s="5">
        <v>139578</v>
      </c>
      <c r="I29" s="5">
        <v>134121</v>
      </c>
      <c r="J29" s="5">
        <v>128916</v>
      </c>
      <c r="K29" s="5">
        <v>124340</v>
      </c>
      <c r="L29" s="5">
        <v>126068</v>
      </c>
      <c r="M29" s="5">
        <v>127932</v>
      </c>
      <c r="N29" s="5">
        <v>129653</v>
      </c>
      <c r="O29" s="5">
        <v>131531</v>
      </c>
      <c r="P29" s="5">
        <v>133452</v>
      </c>
      <c r="Q29" s="5">
        <v>133897</v>
      </c>
      <c r="R29" s="5">
        <v>131953</v>
      </c>
      <c r="S29" s="5">
        <v>130345</v>
      </c>
      <c r="T29" s="5">
        <v>131082</v>
      </c>
      <c r="U29" s="5">
        <v>130656</v>
      </c>
      <c r="V29" s="5">
        <v>135703</v>
      </c>
      <c r="W29" s="5">
        <v>136904</v>
      </c>
      <c r="X29" s="5">
        <v>140165</v>
      </c>
      <c r="Y29" s="5">
        <v>141414</v>
      </c>
      <c r="Z29" s="5">
        <v>144643</v>
      </c>
      <c r="AA29" s="5">
        <v>146088</v>
      </c>
      <c r="AB29" s="5">
        <v>144896</v>
      </c>
      <c r="AC29" s="5">
        <v>141011</v>
      </c>
      <c r="AD29" s="5">
        <v>137215</v>
      </c>
      <c r="AE29" s="5">
        <v>137157</v>
      </c>
      <c r="AF29" s="5">
        <v>138480</v>
      </c>
      <c r="AG29" s="5">
        <v>138816</v>
      </c>
      <c r="AH29" s="5">
        <v>137364</v>
      </c>
      <c r="AI29" s="5">
        <v>136943</v>
      </c>
      <c r="AJ29" s="5">
        <v>138564</v>
      </c>
      <c r="AK29" s="5">
        <v>136712</v>
      </c>
      <c r="AL29" s="5">
        <v>134658</v>
      </c>
      <c r="AM29" s="5">
        <v>135632</v>
      </c>
      <c r="AN29" s="5">
        <v>138868</v>
      </c>
      <c r="AO29" s="5">
        <v>140713</v>
      </c>
      <c r="AP29" s="5">
        <v>143815</v>
      </c>
      <c r="AQ29" s="5">
        <v>144810</v>
      </c>
      <c r="AR29" s="5">
        <v>147732</v>
      </c>
      <c r="AS29" s="5">
        <v>147452</v>
      </c>
      <c r="AT29" s="5">
        <v>148790</v>
      </c>
      <c r="AU29" s="5">
        <v>147044</v>
      </c>
      <c r="AV29" s="5">
        <v>146120</v>
      </c>
      <c r="AW29" s="5">
        <v>143764</v>
      </c>
      <c r="AX29" s="5">
        <v>143489</v>
      </c>
      <c r="AY29" s="5">
        <v>140579</v>
      </c>
      <c r="AZ29" s="5">
        <v>139975</v>
      </c>
      <c r="BA29" s="5">
        <v>137622</v>
      </c>
      <c r="BB29" s="5">
        <v>137950</v>
      </c>
      <c r="BC29" s="5">
        <v>139231</v>
      </c>
      <c r="BD29" s="5">
        <v>140457</v>
      </c>
      <c r="BE29" s="5">
        <v>141545</v>
      </c>
      <c r="BF29" s="5">
        <v>142541</v>
      </c>
      <c r="BG29" s="5">
        <v>143380</v>
      </c>
      <c r="BH29" s="5">
        <v>144206</v>
      </c>
      <c r="BI29" s="5">
        <v>145107</v>
      </c>
      <c r="BJ29" s="5">
        <v>146103</v>
      </c>
      <c r="BK29" s="5">
        <v>147219</v>
      </c>
      <c r="BL29" s="5">
        <v>148539</v>
      </c>
      <c r="BM29" s="5">
        <v>150135</v>
      </c>
      <c r="BN29" s="5">
        <v>152039</v>
      </c>
      <c r="BO29" s="5">
        <v>152253</v>
      </c>
      <c r="BP29" s="5">
        <v>152613</v>
      </c>
      <c r="BQ29" s="5">
        <v>153109</v>
      </c>
      <c r="BR29" s="5">
        <v>153670</v>
      </c>
      <c r="BS29" s="5">
        <v>154226</v>
      </c>
      <c r="BT29" s="5">
        <v>154794</v>
      </c>
      <c r="BU29" s="5">
        <v>155238</v>
      </c>
      <c r="BV29" s="5">
        <v>155549</v>
      </c>
      <c r="BW29" s="5">
        <v>155712</v>
      </c>
      <c r="BX29" s="5">
        <v>155728</v>
      </c>
      <c r="BY29" s="5">
        <v>155593</v>
      </c>
      <c r="BZ29" s="5">
        <v>155362</v>
      </c>
      <c r="CA29" s="5">
        <v>155118</v>
      </c>
      <c r="CB29" s="5">
        <v>154877</v>
      </c>
      <c r="CC29" s="5">
        <v>154672</v>
      </c>
      <c r="CD29" s="5">
        <v>154593</v>
      </c>
    </row>
    <row r="30" spans="1:82" x14ac:dyDescent="0.25">
      <c r="A30" s="5" t="str">
        <f>"25 jaar"</f>
        <v>25 jaar</v>
      </c>
      <c r="B30" s="5">
        <v>157908</v>
      </c>
      <c r="C30" s="5">
        <v>153385</v>
      </c>
      <c r="D30" s="5">
        <v>148547</v>
      </c>
      <c r="E30" s="5">
        <v>146008</v>
      </c>
      <c r="F30" s="5">
        <v>146042</v>
      </c>
      <c r="G30" s="5">
        <v>145562</v>
      </c>
      <c r="H30" s="5">
        <v>144870</v>
      </c>
      <c r="I30" s="5">
        <v>140090</v>
      </c>
      <c r="J30" s="5">
        <v>134401</v>
      </c>
      <c r="K30" s="5">
        <v>129553</v>
      </c>
      <c r="L30" s="5">
        <v>124911</v>
      </c>
      <c r="M30" s="5">
        <v>127181</v>
      </c>
      <c r="N30" s="5">
        <v>129159</v>
      </c>
      <c r="O30" s="5">
        <v>130836</v>
      </c>
      <c r="P30" s="5">
        <v>132873</v>
      </c>
      <c r="Q30" s="5">
        <v>135009</v>
      </c>
      <c r="R30" s="5">
        <v>135668</v>
      </c>
      <c r="S30" s="5">
        <v>134070</v>
      </c>
      <c r="T30" s="5">
        <v>132725</v>
      </c>
      <c r="U30" s="5">
        <v>133456</v>
      </c>
      <c r="V30" s="5">
        <v>133543</v>
      </c>
      <c r="W30" s="5">
        <v>138016</v>
      </c>
      <c r="X30" s="5">
        <v>139046</v>
      </c>
      <c r="Y30" s="5">
        <v>142048</v>
      </c>
      <c r="Z30" s="5">
        <v>143299</v>
      </c>
      <c r="AA30" s="5">
        <v>146708</v>
      </c>
      <c r="AB30" s="5">
        <v>147724</v>
      </c>
      <c r="AC30" s="5">
        <v>146641</v>
      </c>
      <c r="AD30" s="5">
        <v>142907</v>
      </c>
      <c r="AE30" s="5">
        <v>139089</v>
      </c>
      <c r="AF30" s="5">
        <v>139031</v>
      </c>
      <c r="AG30" s="5">
        <v>140179</v>
      </c>
      <c r="AH30" s="5">
        <v>140349</v>
      </c>
      <c r="AI30" s="5">
        <v>138770</v>
      </c>
      <c r="AJ30" s="5">
        <v>138201</v>
      </c>
      <c r="AK30" s="5">
        <v>139725</v>
      </c>
      <c r="AL30" s="5">
        <v>137815</v>
      </c>
      <c r="AM30" s="5">
        <v>135792</v>
      </c>
      <c r="AN30" s="5">
        <v>136774</v>
      </c>
      <c r="AO30" s="5">
        <v>140010</v>
      </c>
      <c r="AP30" s="5">
        <v>141840</v>
      </c>
      <c r="AQ30" s="5">
        <v>144975</v>
      </c>
      <c r="AR30" s="5">
        <v>145995</v>
      </c>
      <c r="AS30" s="5">
        <v>148923</v>
      </c>
      <c r="AT30" s="5">
        <v>148656</v>
      </c>
      <c r="AU30" s="5">
        <v>150014</v>
      </c>
      <c r="AV30" s="5">
        <v>148251</v>
      </c>
      <c r="AW30" s="5">
        <v>147330</v>
      </c>
      <c r="AX30" s="5">
        <v>144963</v>
      </c>
      <c r="AY30" s="5">
        <v>144686</v>
      </c>
      <c r="AZ30" s="5">
        <v>141777</v>
      </c>
      <c r="BA30" s="5">
        <v>141173</v>
      </c>
      <c r="BB30" s="5">
        <v>138820</v>
      </c>
      <c r="BC30" s="5">
        <v>139160</v>
      </c>
      <c r="BD30" s="5">
        <v>140439</v>
      </c>
      <c r="BE30" s="5">
        <v>141665</v>
      </c>
      <c r="BF30" s="5">
        <v>142751</v>
      </c>
      <c r="BG30" s="5">
        <v>143749</v>
      </c>
      <c r="BH30" s="5">
        <v>144593</v>
      </c>
      <c r="BI30" s="5">
        <v>145424</v>
      </c>
      <c r="BJ30" s="5">
        <v>146333</v>
      </c>
      <c r="BK30" s="5">
        <v>147327</v>
      </c>
      <c r="BL30" s="5">
        <v>148441</v>
      </c>
      <c r="BM30" s="5">
        <v>149766</v>
      </c>
      <c r="BN30" s="5">
        <v>151361</v>
      </c>
      <c r="BO30" s="5">
        <v>153265</v>
      </c>
      <c r="BP30" s="5">
        <v>153479</v>
      </c>
      <c r="BQ30" s="5">
        <v>153841</v>
      </c>
      <c r="BR30" s="5">
        <v>154338</v>
      </c>
      <c r="BS30" s="5">
        <v>154896</v>
      </c>
      <c r="BT30" s="5">
        <v>155458</v>
      </c>
      <c r="BU30" s="5">
        <v>156022</v>
      </c>
      <c r="BV30" s="5">
        <v>156464</v>
      </c>
      <c r="BW30" s="5">
        <v>156773</v>
      </c>
      <c r="BX30" s="5">
        <v>156934</v>
      </c>
      <c r="BY30" s="5">
        <v>156952</v>
      </c>
      <c r="BZ30" s="5">
        <v>156818</v>
      </c>
      <c r="CA30" s="5">
        <v>156588</v>
      </c>
      <c r="CB30" s="5">
        <v>156341</v>
      </c>
      <c r="CC30" s="5">
        <v>156098</v>
      </c>
      <c r="CD30" s="5">
        <v>155887</v>
      </c>
    </row>
    <row r="31" spans="1:82" x14ac:dyDescent="0.25">
      <c r="A31" s="5" t="str">
        <f>"26 jaar"</f>
        <v>26 jaar</v>
      </c>
      <c r="B31" s="5">
        <v>164434</v>
      </c>
      <c r="C31" s="5">
        <v>158333</v>
      </c>
      <c r="D31" s="5">
        <v>154187</v>
      </c>
      <c r="E31" s="5">
        <v>149125</v>
      </c>
      <c r="F31" s="5">
        <v>146520</v>
      </c>
      <c r="G31" s="5">
        <v>146076</v>
      </c>
      <c r="H31" s="5">
        <v>146113</v>
      </c>
      <c r="I31" s="5">
        <v>145094</v>
      </c>
      <c r="J31" s="5">
        <v>140415</v>
      </c>
      <c r="K31" s="5">
        <v>134948</v>
      </c>
      <c r="L31" s="5">
        <v>130209</v>
      </c>
      <c r="M31" s="5">
        <v>125904</v>
      </c>
      <c r="N31" s="5">
        <v>128436</v>
      </c>
      <c r="O31" s="5">
        <v>130142</v>
      </c>
      <c r="P31" s="5">
        <v>131914</v>
      </c>
      <c r="Q31" s="5">
        <v>134516</v>
      </c>
      <c r="R31" s="5">
        <v>136899</v>
      </c>
      <c r="S31" s="5">
        <v>137615</v>
      </c>
      <c r="T31" s="5">
        <v>136637</v>
      </c>
      <c r="U31" s="5">
        <v>134669</v>
      </c>
      <c r="V31" s="5">
        <v>136289</v>
      </c>
      <c r="W31" s="5">
        <v>135664</v>
      </c>
      <c r="X31" s="5">
        <v>139922</v>
      </c>
      <c r="Y31" s="5">
        <v>140600</v>
      </c>
      <c r="Z31" s="5">
        <v>143748</v>
      </c>
      <c r="AA31" s="5">
        <v>145207</v>
      </c>
      <c r="AB31" s="5">
        <v>148305</v>
      </c>
      <c r="AC31" s="5">
        <v>149483</v>
      </c>
      <c r="AD31" s="5">
        <v>148519</v>
      </c>
      <c r="AE31" s="5">
        <v>144804</v>
      </c>
      <c r="AF31" s="5">
        <v>140982</v>
      </c>
      <c r="AG31" s="5">
        <v>140727</v>
      </c>
      <c r="AH31" s="5">
        <v>141737</v>
      </c>
      <c r="AI31" s="5">
        <v>141767</v>
      </c>
      <c r="AJ31" s="5">
        <v>140082</v>
      </c>
      <c r="AK31" s="5">
        <v>139383</v>
      </c>
      <c r="AL31" s="5">
        <v>140807</v>
      </c>
      <c r="AM31" s="5">
        <v>138960</v>
      </c>
      <c r="AN31" s="5">
        <v>136947</v>
      </c>
      <c r="AO31" s="5">
        <v>137946</v>
      </c>
      <c r="AP31" s="5">
        <v>141172</v>
      </c>
      <c r="AQ31" s="5">
        <v>143043</v>
      </c>
      <c r="AR31" s="5">
        <v>146196</v>
      </c>
      <c r="AS31" s="5">
        <v>147236</v>
      </c>
      <c r="AT31" s="5">
        <v>150177</v>
      </c>
      <c r="AU31" s="5">
        <v>149934</v>
      </c>
      <c r="AV31" s="5">
        <v>151265</v>
      </c>
      <c r="AW31" s="5">
        <v>149487</v>
      </c>
      <c r="AX31" s="5">
        <v>148561</v>
      </c>
      <c r="AY31" s="5">
        <v>146205</v>
      </c>
      <c r="AZ31" s="5">
        <v>145925</v>
      </c>
      <c r="BA31" s="5">
        <v>143016</v>
      </c>
      <c r="BB31" s="5">
        <v>142413</v>
      </c>
      <c r="BC31" s="5">
        <v>140065</v>
      </c>
      <c r="BD31" s="5">
        <v>140415</v>
      </c>
      <c r="BE31" s="5">
        <v>141701</v>
      </c>
      <c r="BF31" s="5">
        <v>142915</v>
      </c>
      <c r="BG31" s="5">
        <v>144006</v>
      </c>
      <c r="BH31" s="5">
        <v>145004</v>
      </c>
      <c r="BI31" s="5">
        <v>145851</v>
      </c>
      <c r="BJ31" s="5">
        <v>146687</v>
      </c>
      <c r="BK31" s="5">
        <v>147596</v>
      </c>
      <c r="BL31" s="5">
        <v>148585</v>
      </c>
      <c r="BM31" s="5">
        <v>149700</v>
      </c>
      <c r="BN31" s="5">
        <v>151023</v>
      </c>
      <c r="BO31" s="5">
        <v>152617</v>
      </c>
      <c r="BP31" s="5">
        <v>154524</v>
      </c>
      <c r="BQ31" s="5">
        <v>154738</v>
      </c>
      <c r="BR31" s="5">
        <v>155096</v>
      </c>
      <c r="BS31" s="5">
        <v>155594</v>
      </c>
      <c r="BT31" s="5">
        <v>156151</v>
      </c>
      <c r="BU31" s="5">
        <v>156711</v>
      </c>
      <c r="BV31" s="5">
        <v>157278</v>
      </c>
      <c r="BW31" s="5">
        <v>157719</v>
      </c>
      <c r="BX31" s="5">
        <v>158029</v>
      </c>
      <c r="BY31" s="5">
        <v>158189</v>
      </c>
      <c r="BZ31" s="5">
        <v>158210</v>
      </c>
      <c r="CA31" s="5">
        <v>158076</v>
      </c>
      <c r="CB31" s="5">
        <v>157847</v>
      </c>
      <c r="CC31" s="5">
        <v>157595</v>
      </c>
      <c r="CD31" s="5">
        <v>157355</v>
      </c>
    </row>
    <row r="32" spans="1:82" x14ac:dyDescent="0.25">
      <c r="A32" s="5" t="str">
        <f>"27 jaar"</f>
        <v>27 jaar</v>
      </c>
      <c r="B32" s="5">
        <v>162824</v>
      </c>
      <c r="C32" s="5">
        <v>164626</v>
      </c>
      <c r="D32" s="5">
        <v>159107</v>
      </c>
      <c r="E32" s="5">
        <v>154799</v>
      </c>
      <c r="F32" s="5">
        <v>149456</v>
      </c>
      <c r="G32" s="5">
        <v>146333</v>
      </c>
      <c r="H32" s="5">
        <v>146332</v>
      </c>
      <c r="I32" s="5">
        <v>146446</v>
      </c>
      <c r="J32" s="5">
        <v>145418</v>
      </c>
      <c r="K32" s="5">
        <v>140853</v>
      </c>
      <c r="L32" s="5">
        <v>135552</v>
      </c>
      <c r="M32" s="5">
        <v>131300</v>
      </c>
      <c r="N32" s="5">
        <v>127071</v>
      </c>
      <c r="O32" s="5">
        <v>129465</v>
      </c>
      <c r="P32" s="5">
        <v>131275</v>
      </c>
      <c r="Q32" s="5">
        <v>133495</v>
      </c>
      <c r="R32" s="5">
        <v>136289</v>
      </c>
      <c r="S32" s="5">
        <v>139035</v>
      </c>
      <c r="T32" s="5">
        <v>139616</v>
      </c>
      <c r="U32" s="5">
        <v>138704</v>
      </c>
      <c r="V32" s="5">
        <v>137459</v>
      </c>
      <c r="W32" s="5">
        <v>138321</v>
      </c>
      <c r="X32" s="5">
        <v>137598</v>
      </c>
      <c r="Y32" s="5">
        <v>141192</v>
      </c>
      <c r="Z32" s="5">
        <v>142067</v>
      </c>
      <c r="AA32" s="5">
        <v>145555</v>
      </c>
      <c r="AB32" s="5">
        <v>146699</v>
      </c>
      <c r="AC32" s="5">
        <v>149714</v>
      </c>
      <c r="AD32" s="5">
        <v>151113</v>
      </c>
      <c r="AE32" s="5">
        <v>150141</v>
      </c>
      <c r="AF32" s="5">
        <v>146459</v>
      </c>
      <c r="AG32" s="5">
        <v>142430</v>
      </c>
      <c r="AH32" s="5">
        <v>142017</v>
      </c>
      <c r="AI32" s="5">
        <v>142909</v>
      </c>
      <c r="AJ32" s="5">
        <v>142842</v>
      </c>
      <c r="AK32" s="5">
        <v>141071</v>
      </c>
      <c r="AL32" s="5">
        <v>140245</v>
      </c>
      <c r="AM32" s="5">
        <v>141713</v>
      </c>
      <c r="AN32" s="5">
        <v>139909</v>
      </c>
      <c r="AO32" s="5">
        <v>137913</v>
      </c>
      <c r="AP32" s="5">
        <v>138910</v>
      </c>
      <c r="AQ32" s="5">
        <v>142188</v>
      </c>
      <c r="AR32" s="5">
        <v>144086</v>
      </c>
      <c r="AS32" s="5">
        <v>147258</v>
      </c>
      <c r="AT32" s="5">
        <v>148311</v>
      </c>
      <c r="AU32" s="5">
        <v>151277</v>
      </c>
      <c r="AV32" s="5">
        <v>151015</v>
      </c>
      <c r="AW32" s="5">
        <v>152332</v>
      </c>
      <c r="AX32" s="5">
        <v>150545</v>
      </c>
      <c r="AY32" s="5">
        <v>149618</v>
      </c>
      <c r="AZ32" s="5">
        <v>147263</v>
      </c>
      <c r="BA32" s="5">
        <v>146982</v>
      </c>
      <c r="BB32" s="5">
        <v>144075</v>
      </c>
      <c r="BC32" s="5">
        <v>143471</v>
      </c>
      <c r="BD32" s="5">
        <v>141128</v>
      </c>
      <c r="BE32" s="5">
        <v>141486</v>
      </c>
      <c r="BF32" s="5">
        <v>142769</v>
      </c>
      <c r="BG32" s="5">
        <v>143985</v>
      </c>
      <c r="BH32" s="5">
        <v>145078</v>
      </c>
      <c r="BI32" s="5">
        <v>146071</v>
      </c>
      <c r="BJ32" s="5">
        <v>146916</v>
      </c>
      <c r="BK32" s="5">
        <v>147753</v>
      </c>
      <c r="BL32" s="5">
        <v>148662</v>
      </c>
      <c r="BM32" s="5">
        <v>149654</v>
      </c>
      <c r="BN32" s="5">
        <v>150769</v>
      </c>
      <c r="BO32" s="5">
        <v>152093</v>
      </c>
      <c r="BP32" s="5">
        <v>153688</v>
      </c>
      <c r="BQ32" s="5">
        <v>155590</v>
      </c>
      <c r="BR32" s="5">
        <v>155807</v>
      </c>
      <c r="BS32" s="5">
        <v>156164</v>
      </c>
      <c r="BT32" s="5">
        <v>156664</v>
      </c>
      <c r="BU32" s="5">
        <v>157221</v>
      </c>
      <c r="BV32" s="5">
        <v>157782</v>
      </c>
      <c r="BW32" s="5">
        <v>158345</v>
      </c>
      <c r="BX32" s="5">
        <v>158787</v>
      </c>
      <c r="BY32" s="5">
        <v>159098</v>
      </c>
      <c r="BZ32" s="5">
        <v>159257</v>
      </c>
      <c r="CA32" s="5">
        <v>159279</v>
      </c>
      <c r="CB32" s="5">
        <v>159143</v>
      </c>
      <c r="CC32" s="5">
        <v>158917</v>
      </c>
      <c r="CD32" s="5">
        <v>158669</v>
      </c>
    </row>
    <row r="33" spans="1:82" x14ac:dyDescent="0.25">
      <c r="A33" s="5" t="str">
        <f>"28 jaar"</f>
        <v>28 jaar</v>
      </c>
      <c r="B33" s="5">
        <v>160172</v>
      </c>
      <c r="C33" s="5">
        <v>163024</v>
      </c>
      <c r="D33" s="5">
        <v>165369</v>
      </c>
      <c r="E33" s="5">
        <v>159562</v>
      </c>
      <c r="F33" s="5">
        <v>155305</v>
      </c>
      <c r="G33" s="5">
        <v>149281</v>
      </c>
      <c r="H33" s="5">
        <v>146727</v>
      </c>
      <c r="I33" s="5">
        <v>146588</v>
      </c>
      <c r="J33" s="5">
        <v>146675</v>
      </c>
      <c r="K33" s="5">
        <v>145807</v>
      </c>
      <c r="L33" s="5">
        <v>141232</v>
      </c>
      <c r="M33" s="5">
        <v>136467</v>
      </c>
      <c r="N33" s="5">
        <v>132510</v>
      </c>
      <c r="O33" s="5">
        <v>128136</v>
      </c>
      <c r="P33" s="5">
        <v>130507</v>
      </c>
      <c r="Q33" s="5">
        <v>132705</v>
      </c>
      <c r="R33" s="5">
        <v>135193</v>
      </c>
      <c r="S33" s="5">
        <v>138345</v>
      </c>
      <c r="T33" s="5">
        <v>141461</v>
      </c>
      <c r="U33" s="5">
        <v>141574</v>
      </c>
      <c r="V33" s="5">
        <v>141461</v>
      </c>
      <c r="W33" s="5">
        <v>139310</v>
      </c>
      <c r="X33" s="5">
        <v>139978</v>
      </c>
      <c r="Y33" s="5">
        <v>138868</v>
      </c>
      <c r="Z33" s="5">
        <v>142647</v>
      </c>
      <c r="AA33" s="5">
        <v>143784</v>
      </c>
      <c r="AB33" s="5">
        <v>146839</v>
      </c>
      <c r="AC33" s="5">
        <v>148129</v>
      </c>
      <c r="AD33" s="5">
        <v>151199</v>
      </c>
      <c r="AE33" s="5">
        <v>152672</v>
      </c>
      <c r="AF33" s="5">
        <v>151688</v>
      </c>
      <c r="AG33" s="5">
        <v>147863</v>
      </c>
      <c r="AH33" s="5">
        <v>143670</v>
      </c>
      <c r="AI33" s="5">
        <v>143120</v>
      </c>
      <c r="AJ33" s="5">
        <v>143920</v>
      </c>
      <c r="AK33" s="5">
        <v>143783</v>
      </c>
      <c r="AL33" s="5">
        <v>141923</v>
      </c>
      <c r="AM33" s="5">
        <v>141124</v>
      </c>
      <c r="AN33" s="5">
        <v>142613</v>
      </c>
      <c r="AO33" s="5">
        <v>140843</v>
      </c>
      <c r="AP33" s="5">
        <v>138852</v>
      </c>
      <c r="AQ33" s="5">
        <v>139894</v>
      </c>
      <c r="AR33" s="5">
        <v>143208</v>
      </c>
      <c r="AS33" s="5">
        <v>145130</v>
      </c>
      <c r="AT33" s="5">
        <v>148328</v>
      </c>
      <c r="AU33" s="5">
        <v>149395</v>
      </c>
      <c r="AV33" s="5">
        <v>152345</v>
      </c>
      <c r="AW33" s="5">
        <v>152073</v>
      </c>
      <c r="AX33" s="5">
        <v>153381</v>
      </c>
      <c r="AY33" s="5">
        <v>151582</v>
      </c>
      <c r="AZ33" s="5">
        <v>150654</v>
      </c>
      <c r="BA33" s="5">
        <v>148307</v>
      </c>
      <c r="BB33" s="5">
        <v>148024</v>
      </c>
      <c r="BC33" s="5">
        <v>145112</v>
      </c>
      <c r="BD33" s="5">
        <v>144519</v>
      </c>
      <c r="BE33" s="5">
        <v>142165</v>
      </c>
      <c r="BF33" s="5">
        <v>142532</v>
      </c>
      <c r="BG33" s="5">
        <v>143813</v>
      </c>
      <c r="BH33" s="5">
        <v>145029</v>
      </c>
      <c r="BI33" s="5">
        <v>146125</v>
      </c>
      <c r="BJ33" s="5">
        <v>147114</v>
      </c>
      <c r="BK33" s="5">
        <v>147961</v>
      </c>
      <c r="BL33" s="5">
        <v>148805</v>
      </c>
      <c r="BM33" s="5">
        <v>149713</v>
      </c>
      <c r="BN33" s="5">
        <v>150698</v>
      </c>
      <c r="BO33" s="5">
        <v>151816</v>
      </c>
      <c r="BP33" s="5">
        <v>153145</v>
      </c>
      <c r="BQ33" s="5">
        <v>154738</v>
      </c>
      <c r="BR33" s="5">
        <v>156637</v>
      </c>
      <c r="BS33" s="5">
        <v>156857</v>
      </c>
      <c r="BT33" s="5">
        <v>157218</v>
      </c>
      <c r="BU33" s="5">
        <v>157721</v>
      </c>
      <c r="BV33" s="5">
        <v>158275</v>
      </c>
      <c r="BW33" s="5">
        <v>158837</v>
      </c>
      <c r="BX33" s="5">
        <v>159397</v>
      </c>
      <c r="BY33" s="5">
        <v>159846</v>
      </c>
      <c r="BZ33" s="5">
        <v>160158</v>
      </c>
      <c r="CA33" s="5">
        <v>160308</v>
      </c>
      <c r="CB33" s="5">
        <v>160336</v>
      </c>
      <c r="CC33" s="5">
        <v>160199</v>
      </c>
      <c r="CD33" s="5">
        <v>159971</v>
      </c>
    </row>
    <row r="34" spans="1:82" x14ac:dyDescent="0.25">
      <c r="A34" s="5" t="str">
        <f>"29 jaar"</f>
        <v>29 jaar</v>
      </c>
      <c r="B34" s="5">
        <v>161539</v>
      </c>
      <c r="C34" s="5">
        <v>160253</v>
      </c>
      <c r="D34" s="5">
        <v>163572</v>
      </c>
      <c r="E34" s="5">
        <v>165836</v>
      </c>
      <c r="F34" s="5">
        <v>159899</v>
      </c>
      <c r="G34" s="5">
        <v>155041</v>
      </c>
      <c r="H34" s="5">
        <v>149652</v>
      </c>
      <c r="I34" s="5">
        <v>146975</v>
      </c>
      <c r="J34" s="5">
        <v>146869</v>
      </c>
      <c r="K34" s="5">
        <v>147074</v>
      </c>
      <c r="L34" s="5">
        <v>146189</v>
      </c>
      <c r="M34" s="5">
        <v>142253</v>
      </c>
      <c r="N34" s="5">
        <v>137624</v>
      </c>
      <c r="O34" s="5">
        <v>133460</v>
      </c>
      <c r="P34" s="5">
        <v>129193</v>
      </c>
      <c r="Q34" s="5">
        <v>132040</v>
      </c>
      <c r="R34" s="5">
        <v>134314</v>
      </c>
      <c r="S34" s="5">
        <v>137127</v>
      </c>
      <c r="T34" s="5">
        <v>140549</v>
      </c>
      <c r="U34" s="5">
        <v>143306</v>
      </c>
      <c r="V34" s="5">
        <v>143914</v>
      </c>
      <c r="W34" s="5">
        <v>143187</v>
      </c>
      <c r="X34" s="5">
        <v>140858</v>
      </c>
      <c r="Y34" s="5">
        <v>141276</v>
      </c>
      <c r="Z34" s="5">
        <v>140089</v>
      </c>
      <c r="AA34" s="5">
        <v>143952</v>
      </c>
      <c r="AB34" s="5">
        <v>144919</v>
      </c>
      <c r="AC34" s="5">
        <v>148118</v>
      </c>
      <c r="AD34" s="5">
        <v>149421</v>
      </c>
      <c r="AE34" s="5">
        <v>152477</v>
      </c>
      <c r="AF34" s="5">
        <v>154020</v>
      </c>
      <c r="AG34" s="5">
        <v>152860</v>
      </c>
      <c r="AH34" s="5">
        <v>148910</v>
      </c>
      <c r="AI34" s="5">
        <v>144589</v>
      </c>
      <c r="AJ34" s="5">
        <v>143930</v>
      </c>
      <c r="AK34" s="5">
        <v>144666</v>
      </c>
      <c r="AL34" s="5">
        <v>144449</v>
      </c>
      <c r="AM34" s="5">
        <v>142625</v>
      </c>
      <c r="AN34" s="5">
        <v>141847</v>
      </c>
      <c r="AO34" s="5">
        <v>143354</v>
      </c>
      <c r="AP34" s="5">
        <v>141615</v>
      </c>
      <c r="AQ34" s="5">
        <v>139672</v>
      </c>
      <c r="AR34" s="5">
        <v>140757</v>
      </c>
      <c r="AS34" s="5">
        <v>144104</v>
      </c>
      <c r="AT34" s="5">
        <v>146041</v>
      </c>
      <c r="AU34" s="5">
        <v>149260</v>
      </c>
      <c r="AV34" s="5">
        <v>150316</v>
      </c>
      <c r="AW34" s="5">
        <v>153253</v>
      </c>
      <c r="AX34" s="5">
        <v>152969</v>
      </c>
      <c r="AY34" s="5">
        <v>154272</v>
      </c>
      <c r="AZ34" s="5">
        <v>152467</v>
      </c>
      <c r="BA34" s="5">
        <v>151536</v>
      </c>
      <c r="BB34" s="5">
        <v>149193</v>
      </c>
      <c r="BC34" s="5">
        <v>148915</v>
      </c>
      <c r="BD34" s="5">
        <v>145999</v>
      </c>
      <c r="BE34" s="5">
        <v>145412</v>
      </c>
      <c r="BF34" s="5">
        <v>143056</v>
      </c>
      <c r="BG34" s="5">
        <v>143421</v>
      </c>
      <c r="BH34" s="5">
        <v>144708</v>
      </c>
      <c r="BI34" s="5">
        <v>145919</v>
      </c>
      <c r="BJ34" s="5">
        <v>147018</v>
      </c>
      <c r="BK34" s="5">
        <v>148004</v>
      </c>
      <c r="BL34" s="5">
        <v>148856</v>
      </c>
      <c r="BM34" s="5">
        <v>149693</v>
      </c>
      <c r="BN34" s="5">
        <v>150605</v>
      </c>
      <c r="BO34" s="5">
        <v>151591</v>
      </c>
      <c r="BP34" s="5">
        <v>152714</v>
      </c>
      <c r="BQ34" s="5">
        <v>154039</v>
      </c>
      <c r="BR34" s="5">
        <v>155634</v>
      </c>
      <c r="BS34" s="5">
        <v>157531</v>
      </c>
      <c r="BT34" s="5">
        <v>157749</v>
      </c>
      <c r="BU34" s="5">
        <v>158111</v>
      </c>
      <c r="BV34" s="5">
        <v>158617</v>
      </c>
      <c r="BW34" s="5">
        <v>159169</v>
      </c>
      <c r="BX34" s="5">
        <v>159735</v>
      </c>
      <c r="BY34" s="5">
        <v>160293</v>
      </c>
      <c r="BZ34" s="5">
        <v>160743</v>
      </c>
      <c r="CA34" s="5">
        <v>161055</v>
      </c>
      <c r="CB34" s="5">
        <v>161204</v>
      </c>
      <c r="CC34" s="5">
        <v>161232</v>
      </c>
      <c r="CD34" s="5">
        <v>161098</v>
      </c>
    </row>
    <row r="35" spans="1:82" x14ac:dyDescent="0.25">
      <c r="A35" s="5" t="str">
        <f>"30 jaar"</f>
        <v>30 jaar</v>
      </c>
      <c r="B35" s="5">
        <v>159502</v>
      </c>
      <c r="C35" s="5">
        <v>161579</v>
      </c>
      <c r="D35" s="5">
        <v>160932</v>
      </c>
      <c r="E35" s="5">
        <v>163917</v>
      </c>
      <c r="F35" s="5">
        <v>166034</v>
      </c>
      <c r="G35" s="5">
        <v>159645</v>
      </c>
      <c r="H35" s="5">
        <v>155328</v>
      </c>
      <c r="I35" s="5">
        <v>149890</v>
      </c>
      <c r="J35" s="5">
        <v>147333</v>
      </c>
      <c r="K35" s="5">
        <v>147249</v>
      </c>
      <c r="L35" s="5">
        <v>147524</v>
      </c>
      <c r="M35" s="5">
        <v>147235</v>
      </c>
      <c r="N35" s="5">
        <v>143560</v>
      </c>
      <c r="O35" s="5">
        <v>138448</v>
      </c>
      <c r="P35" s="5">
        <v>134317</v>
      </c>
      <c r="Q35" s="5">
        <v>130602</v>
      </c>
      <c r="R35" s="5">
        <v>133529</v>
      </c>
      <c r="S35" s="5">
        <v>136305</v>
      </c>
      <c r="T35" s="5">
        <v>139199</v>
      </c>
      <c r="U35" s="5">
        <v>142420</v>
      </c>
      <c r="V35" s="5">
        <v>145821</v>
      </c>
      <c r="W35" s="5">
        <v>145525</v>
      </c>
      <c r="X35" s="5">
        <v>144490</v>
      </c>
      <c r="Y35" s="5">
        <v>141842</v>
      </c>
      <c r="Z35" s="5">
        <v>142217</v>
      </c>
      <c r="AA35" s="5">
        <v>141499</v>
      </c>
      <c r="AB35" s="5">
        <v>144984</v>
      </c>
      <c r="AC35" s="5">
        <v>146094</v>
      </c>
      <c r="AD35" s="5">
        <v>149251</v>
      </c>
      <c r="AE35" s="5">
        <v>150599</v>
      </c>
      <c r="AF35" s="5">
        <v>153644</v>
      </c>
      <c r="AG35" s="5">
        <v>155083</v>
      </c>
      <c r="AH35" s="5">
        <v>153786</v>
      </c>
      <c r="AI35" s="5">
        <v>149725</v>
      </c>
      <c r="AJ35" s="5">
        <v>145295</v>
      </c>
      <c r="AK35" s="5">
        <v>144556</v>
      </c>
      <c r="AL35" s="5">
        <v>145232</v>
      </c>
      <c r="AM35" s="5">
        <v>145049</v>
      </c>
      <c r="AN35" s="5">
        <v>143262</v>
      </c>
      <c r="AO35" s="5">
        <v>142490</v>
      </c>
      <c r="AP35" s="5">
        <v>144013</v>
      </c>
      <c r="AQ35" s="5">
        <v>142332</v>
      </c>
      <c r="AR35" s="5">
        <v>140418</v>
      </c>
      <c r="AS35" s="5">
        <v>141536</v>
      </c>
      <c r="AT35" s="5">
        <v>144913</v>
      </c>
      <c r="AU35" s="5">
        <v>146870</v>
      </c>
      <c r="AV35" s="5">
        <v>150082</v>
      </c>
      <c r="AW35" s="5">
        <v>151125</v>
      </c>
      <c r="AX35" s="5">
        <v>154061</v>
      </c>
      <c r="AY35" s="5">
        <v>153763</v>
      </c>
      <c r="AZ35" s="5">
        <v>155062</v>
      </c>
      <c r="BA35" s="5">
        <v>153249</v>
      </c>
      <c r="BB35" s="5">
        <v>152318</v>
      </c>
      <c r="BC35" s="5">
        <v>149977</v>
      </c>
      <c r="BD35" s="5">
        <v>149702</v>
      </c>
      <c r="BE35" s="5">
        <v>146790</v>
      </c>
      <c r="BF35" s="5">
        <v>146203</v>
      </c>
      <c r="BG35" s="5">
        <v>143848</v>
      </c>
      <c r="BH35" s="5">
        <v>144216</v>
      </c>
      <c r="BI35" s="5">
        <v>145507</v>
      </c>
      <c r="BJ35" s="5">
        <v>146718</v>
      </c>
      <c r="BK35" s="5">
        <v>147818</v>
      </c>
      <c r="BL35" s="5">
        <v>148801</v>
      </c>
      <c r="BM35" s="5">
        <v>149652</v>
      </c>
      <c r="BN35" s="5">
        <v>150492</v>
      </c>
      <c r="BO35" s="5">
        <v>151399</v>
      </c>
      <c r="BP35" s="5">
        <v>152390</v>
      </c>
      <c r="BQ35" s="5">
        <v>153508</v>
      </c>
      <c r="BR35" s="5">
        <v>154831</v>
      </c>
      <c r="BS35" s="5">
        <v>156425</v>
      </c>
      <c r="BT35" s="5">
        <v>158318</v>
      </c>
      <c r="BU35" s="5">
        <v>158545</v>
      </c>
      <c r="BV35" s="5">
        <v>158903</v>
      </c>
      <c r="BW35" s="5">
        <v>159408</v>
      </c>
      <c r="BX35" s="5">
        <v>159964</v>
      </c>
      <c r="BY35" s="5">
        <v>160533</v>
      </c>
      <c r="BZ35" s="5">
        <v>161095</v>
      </c>
      <c r="CA35" s="5">
        <v>161540</v>
      </c>
      <c r="CB35" s="5">
        <v>161853</v>
      </c>
      <c r="CC35" s="5">
        <v>161997</v>
      </c>
      <c r="CD35" s="5">
        <v>162031</v>
      </c>
    </row>
    <row r="36" spans="1:82" x14ac:dyDescent="0.25">
      <c r="A36" s="5" t="str">
        <f>"31 jaar"</f>
        <v>31 jaar</v>
      </c>
      <c r="B36" s="5">
        <v>161607</v>
      </c>
      <c r="C36" s="5">
        <v>159718</v>
      </c>
      <c r="D36" s="5">
        <v>161969</v>
      </c>
      <c r="E36" s="5">
        <v>161276</v>
      </c>
      <c r="F36" s="5">
        <v>164254</v>
      </c>
      <c r="G36" s="5">
        <v>165771</v>
      </c>
      <c r="H36" s="5">
        <v>159909</v>
      </c>
      <c r="I36" s="5">
        <v>155502</v>
      </c>
      <c r="J36" s="5">
        <v>149931</v>
      </c>
      <c r="K36" s="5">
        <v>147625</v>
      </c>
      <c r="L36" s="5">
        <v>147606</v>
      </c>
      <c r="M36" s="5">
        <v>148591</v>
      </c>
      <c r="N36" s="5">
        <v>148218</v>
      </c>
      <c r="O36" s="5">
        <v>144389</v>
      </c>
      <c r="P36" s="5">
        <v>139367</v>
      </c>
      <c r="Q36" s="5">
        <v>135638</v>
      </c>
      <c r="R36" s="5">
        <v>132009</v>
      </c>
      <c r="S36" s="5">
        <v>135254</v>
      </c>
      <c r="T36" s="5">
        <v>138022</v>
      </c>
      <c r="U36" s="5">
        <v>140899</v>
      </c>
      <c r="V36" s="5">
        <v>144570</v>
      </c>
      <c r="W36" s="5">
        <v>147368</v>
      </c>
      <c r="X36" s="5">
        <v>146763</v>
      </c>
      <c r="Y36" s="5">
        <v>145378</v>
      </c>
      <c r="Z36" s="5">
        <v>142847</v>
      </c>
      <c r="AA36" s="5">
        <v>143295</v>
      </c>
      <c r="AB36" s="5">
        <v>142648</v>
      </c>
      <c r="AC36" s="5">
        <v>146035</v>
      </c>
      <c r="AD36" s="5">
        <v>147238</v>
      </c>
      <c r="AE36" s="5">
        <v>150372</v>
      </c>
      <c r="AF36" s="5">
        <v>151764</v>
      </c>
      <c r="AG36" s="5">
        <v>154659</v>
      </c>
      <c r="AH36" s="5">
        <v>156006</v>
      </c>
      <c r="AI36" s="5">
        <v>154591</v>
      </c>
      <c r="AJ36" s="5">
        <v>150460</v>
      </c>
      <c r="AK36" s="5">
        <v>145940</v>
      </c>
      <c r="AL36" s="5">
        <v>145132</v>
      </c>
      <c r="AM36" s="5">
        <v>145842</v>
      </c>
      <c r="AN36" s="5">
        <v>145682</v>
      </c>
      <c r="AO36" s="5">
        <v>143920</v>
      </c>
      <c r="AP36" s="5">
        <v>143160</v>
      </c>
      <c r="AQ36" s="5">
        <v>144732</v>
      </c>
      <c r="AR36" s="5">
        <v>143099</v>
      </c>
      <c r="AS36" s="5">
        <v>141206</v>
      </c>
      <c r="AT36" s="5">
        <v>142356</v>
      </c>
      <c r="AU36" s="5">
        <v>145758</v>
      </c>
      <c r="AV36" s="5">
        <v>147709</v>
      </c>
      <c r="AW36" s="5">
        <v>150907</v>
      </c>
      <c r="AX36" s="5">
        <v>151947</v>
      </c>
      <c r="AY36" s="5">
        <v>154870</v>
      </c>
      <c r="AZ36" s="5">
        <v>154569</v>
      </c>
      <c r="BA36" s="5">
        <v>155866</v>
      </c>
      <c r="BB36" s="5">
        <v>154048</v>
      </c>
      <c r="BC36" s="5">
        <v>153119</v>
      </c>
      <c r="BD36" s="5">
        <v>150783</v>
      </c>
      <c r="BE36" s="5">
        <v>150507</v>
      </c>
      <c r="BF36" s="5">
        <v>147594</v>
      </c>
      <c r="BG36" s="5">
        <v>147005</v>
      </c>
      <c r="BH36" s="5">
        <v>144655</v>
      </c>
      <c r="BI36" s="5">
        <v>145024</v>
      </c>
      <c r="BJ36" s="5">
        <v>146315</v>
      </c>
      <c r="BK36" s="5">
        <v>147527</v>
      </c>
      <c r="BL36" s="5">
        <v>148626</v>
      </c>
      <c r="BM36" s="5">
        <v>149609</v>
      </c>
      <c r="BN36" s="5">
        <v>150463</v>
      </c>
      <c r="BO36" s="5">
        <v>151305</v>
      </c>
      <c r="BP36" s="5">
        <v>152205</v>
      </c>
      <c r="BQ36" s="5">
        <v>153195</v>
      </c>
      <c r="BR36" s="5">
        <v>154313</v>
      </c>
      <c r="BS36" s="5">
        <v>155635</v>
      </c>
      <c r="BT36" s="5">
        <v>157231</v>
      </c>
      <c r="BU36" s="5">
        <v>159125</v>
      </c>
      <c r="BV36" s="5">
        <v>159353</v>
      </c>
      <c r="BW36" s="5">
        <v>159710</v>
      </c>
      <c r="BX36" s="5">
        <v>160217</v>
      </c>
      <c r="BY36" s="5">
        <v>160770</v>
      </c>
      <c r="BZ36" s="5">
        <v>161343</v>
      </c>
      <c r="CA36" s="5">
        <v>161901</v>
      </c>
      <c r="CB36" s="5">
        <v>162350</v>
      </c>
      <c r="CC36" s="5">
        <v>162659</v>
      </c>
      <c r="CD36" s="5">
        <v>162808</v>
      </c>
    </row>
    <row r="37" spans="1:82" x14ac:dyDescent="0.25">
      <c r="A37" s="5" t="str">
        <f>"32 jaar"</f>
        <v>32 jaar</v>
      </c>
      <c r="B37" s="5">
        <v>158570</v>
      </c>
      <c r="C37" s="5">
        <v>161602</v>
      </c>
      <c r="D37" s="5">
        <v>160153</v>
      </c>
      <c r="E37" s="5">
        <v>162285</v>
      </c>
      <c r="F37" s="5">
        <v>161403</v>
      </c>
      <c r="G37" s="5">
        <v>163790</v>
      </c>
      <c r="H37" s="5">
        <v>165941</v>
      </c>
      <c r="I37" s="5">
        <v>160014</v>
      </c>
      <c r="J37" s="5">
        <v>155618</v>
      </c>
      <c r="K37" s="5">
        <v>150074</v>
      </c>
      <c r="L37" s="5">
        <v>147684</v>
      </c>
      <c r="M37" s="5">
        <v>148535</v>
      </c>
      <c r="N37" s="5">
        <v>149655</v>
      </c>
      <c r="O37" s="5">
        <v>148823</v>
      </c>
      <c r="P37" s="5">
        <v>145250</v>
      </c>
      <c r="Q37" s="5">
        <v>140537</v>
      </c>
      <c r="R37" s="5">
        <v>136806</v>
      </c>
      <c r="S37" s="5">
        <v>133672</v>
      </c>
      <c r="T37" s="5">
        <v>136898</v>
      </c>
      <c r="U37" s="5">
        <v>139642</v>
      </c>
      <c r="V37" s="5">
        <v>143090</v>
      </c>
      <c r="W37" s="5">
        <v>145928</v>
      </c>
      <c r="X37" s="5">
        <v>148610</v>
      </c>
      <c r="Y37" s="5">
        <v>147536</v>
      </c>
      <c r="Z37" s="5">
        <v>146127</v>
      </c>
      <c r="AA37" s="5">
        <v>143895</v>
      </c>
      <c r="AB37" s="5">
        <v>144064</v>
      </c>
      <c r="AC37" s="5">
        <v>143416</v>
      </c>
      <c r="AD37" s="5">
        <v>146864</v>
      </c>
      <c r="AE37" s="5">
        <v>148034</v>
      </c>
      <c r="AF37" s="5">
        <v>151138</v>
      </c>
      <c r="AG37" s="5">
        <v>152420</v>
      </c>
      <c r="AH37" s="5">
        <v>155190</v>
      </c>
      <c r="AI37" s="5">
        <v>156460</v>
      </c>
      <c r="AJ37" s="5">
        <v>154954</v>
      </c>
      <c r="AK37" s="5">
        <v>150757</v>
      </c>
      <c r="AL37" s="5">
        <v>146162</v>
      </c>
      <c r="AM37" s="5">
        <v>145388</v>
      </c>
      <c r="AN37" s="5">
        <v>146133</v>
      </c>
      <c r="AO37" s="5">
        <v>145994</v>
      </c>
      <c r="AP37" s="5">
        <v>144261</v>
      </c>
      <c r="AQ37" s="5">
        <v>143549</v>
      </c>
      <c r="AR37" s="5">
        <v>145147</v>
      </c>
      <c r="AS37" s="5">
        <v>143567</v>
      </c>
      <c r="AT37" s="5">
        <v>141708</v>
      </c>
      <c r="AU37" s="5">
        <v>142878</v>
      </c>
      <c r="AV37" s="5">
        <v>146274</v>
      </c>
      <c r="AW37" s="5">
        <v>148222</v>
      </c>
      <c r="AX37" s="5">
        <v>151415</v>
      </c>
      <c r="AY37" s="5">
        <v>152446</v>
      </c>
      <c r="AZ37" s="5">
        <v>155361</v>
      </c>
      <c r="BA37" s="5">
        <v>155060</v>
      </c>
      <c r="BB37" s="5">
        <v>156348</v>
      </c>
      <c r="BC37" s="5">
        <v>154531</v>
      </c>
      <c r="BD37" s="5">
        <v>153604</v>
      </c>
      <c r="BE37" s="5">
        <v>151268</v>
      </c>
      <c r="BF37" s="5">
        <v>150987</v>
      </c>
      <c r="BG37" s="5">
        <v>148078</v>
      </c>
      <c r="BH37" s="5">
        <v>147484</v>
      </c>
      <c r="BI37" s="5">
        <v>145141</v>
      </c>
      <c r="BJ37" s="5">
        <v>145509</v>
      </c>
      <c r="BK37" s="5">
        <v>146803</v>
      </c>
      <c r="BL37" s="5">
        <v>148015</v>
      </c>
      <c r="BM37" s="5">
        <v>149111</v>
      </c>
      <c r="BN37" s="5">
        <v>150096</v>
      </c>
      <c r="BO37" s="5">
        <v>150946</v>
      </c>
      <c r="BP37" s="5">
        <v>151789</v>
      </c>
      <c r="BQ37" s="5">
        <v>152685</v>
      </c>
      <c r="BR37" s="5">
        <v>153674</v>
      </c>
      <c r="BS37" s="5">
        <v>154792</v>
      </c>
      <c r="BT37" s="5">
        <v>156117</v>
      </c>
      <c r="BU37" s="5">
        <v>157711</v>
      </c>
      <c r="BV37" s="5">
        <v>159608</v>
      </c>
      <c r="BW37" s="5">
        <v>159832</v>
      </c>
      <c r="BX37" s="5">
        <v>160193</v>
      </c>
      <c r="BY37" s="5">
        <v>160700</v>
      </c>
      <c r="BZ37" s="5">
        <v>161255</v>
      </c>
      <c r="CA37" s="5">
        <v>161830</v>
      </c>
      <c r="CB37" s="5">
        <v>162386</v>
      </c>
      <c r="CC37" s="5">
        <v>162838</v>
      </c>
      <c r="CD37" s="5">
        <v>163147</v>
      </c>
    </row>
    <row r="38" spans="1:82" x14ac:dyDescent="0.25">
      <c r="A38" s="5" t="str">
        <f>"33 jaar"</f>
        <v>33 jaar</v>
      </c>
      <c r="B38" s="5">
        <v>156272</v>
      </c>
      <c r="C38" s="5">
        <v>158589</v>
      </c>
      <c r="D38" s="5">
        <v>161982</v>
      </c>
      <c r="E38" s="5">
        <v>160407</v>
      </c>
      <c r="F38" s="5">
        <v>162313</v>
      </c>
      <c r="G38" s="5">
        <v>161097</v>
      </c>
      <c r="H38" s="5">
        <v>163960</v>
      </c>
      <c r="I38" s="5">
        <v>166005</v>
      </c>
      <c r="J38" s="5">
        <v>160117</v>
      </c>
      <c r="K38" s="5">
        <v>155745</v>
      </c>
      <c r="L38" s="5">
        <v>150279</v>
      </c>
      <c r="M38" s="5">
        <v>148613</v>
      </c>
      <c r="N38" s="5">
        <v>149477</v>
      </c>
      <c r="O38" s="5">
        <v>150360</v>
      </c>
      <c r="P38" s="5">
        <v>149450</v>
      </c>
      <c r="Q38" s="5">
        <v>146151</v>
      </c>
      <c r="R38" s="5">
        <v>141763</v>
      </c>
      <c r="S38" s="5">
        <v>138356</v>
      </c>
      <c r="T38" s="5">
        <v>135229</v>
      </c>
      <c r="U38" s="5">
        <v>138434</v>
      </c>
      <c r="V38" s="5">
        <v>141635</v>
      </c>
      <c r="W38" s="5">
        <v>144562</v>
      </c>
      <c r="X38" s="5">
        <v>146883</v>
      </c>
      <c r="Y38" s="5">
        <v>149345</v>
      </c>
      <c r="Z38" s="5">
        <v>148243</v>
      </c>
      <c r="AA38" s="5">
        <v>147114</v>
      </c>
      <c r="AB38" s="5">
        <v>144643</v>
      </c>
      <c r="AC38" s="5">
        <v>144920</v>
      </c>
      <c r="AD38" s="5">
        <v>144264</v>
      </c>
      <c r="AE38" s="5">
        <v>147726</v>
      </c>
      <c r="AF38" s="5">
        <v>148875</v>
      </c>
      <c r="AG38" s="5">
        <v>151828</v>
      </c>
      <c r="AH38" s="5">
        <v>153020</v>
      </c>
      <c r="AI38" s="5">
        <v>155686</v>
      </c>
      <c r="AJ38" s="5">
        <v>156902</v>
      </c>
      <c r="AK38" s="5">
        <v>155316</v>
      </c>
      <c r="AL38" s="5">
        <v>151056</v>
      </c>
      <c r="AM38" s="5">
        <v>146480</v>
      </c>
      <c r="AN38" s="5">
        <v>145731</v>
      </c>
      <c r="AO38" s="5">
        <v>146504</v>
      </c>
      <c r="AP38" s="5">
        <v>146389</v>
      </c>
      <c r="AQ38" s="5">
        <v>144700</v>
      </c>
      <c r="AR38" s="5">
        <v>144026</v>
      </c>
      <c r="AS38" s="5">
        <v>145654</v>
      </c>
      <c r="AT38" s="5">
        <v>144110</v>
      </c>
      <c r="AU38" s="5">
        <v>142281</v>
      </c>
      <c r="AV38" s="5">
        <v>143445</v>
      </c>
      <c r="AW38" s="5">
        <v>146836</v>
      </c>
      <c r="AX38" s="5">
        <v>148781</v>
      </c>
      <c r="AY38" s="5">
        <v>151965</v>
      </c>
      <c r="AZ38" s="5">
        <v>152992</v>
      </c>
      <c r="BA38" s="5">
        <v>155905</v>
      </c>
      <c r="BB38" s="5">
        <v>155596</v>
      </c>
      <c r="BC38" s="5">
        <v>156883</v>
      </c>
      <c r="BD38" s="5">
        <v>155065</v>
      </c>
      <c r="BE38" s="5">
        <v>154132</v>
      </c>
      <c r="BF38" s="5">
        <v>151804</v>
      </c>
      <c r="BG38" s="5">
        <v>151520</v>
      </c>
      <c r="BH38" s="5">
        <v>148621</v>
      </c>
      <c r="BI38" s="5">
        <v>148023</v>
      </c>
      <c r="BJ38" s="5">
        <v>145678</v>
      </c>
      <c r="BK38" s="5">
        <v>146046</v>
      </c>
      <c r="BL38" s="5">
        <v>147341</v>
      </c>
      <c r="BM38" s="5">
        <v>148552</v>
      </c>
      <c r="BN38" s="5">
        <v>149645</v>
      </c>
      <c r="BO38" s="5">
        <v>150637</v>
      </c>
      <c r="BP38" s="5">
        <v>151484</v>
      </c>
      <c r="BQ38" s="5">
        <v>152331</v>
      </c>
      <c r="BR38" s="5">
        <v>153229</v>
      </c>
      <c r="BS38" s="5">
        <v>154220</v>
      </c>
      <c r="BT38" s="5">
        <v>155336</v>
      </c>
      <c r="BU38" s="5">
        <v>156656</v>
      </c>
      <c r="BV38" s="5">
        <v>158246</v>
      </c>
      <c r="BW38" s="5">
        <v>160148</v>
      </c>
      <c r="BX38" s="5">
        <v>160370</v>
      </c>
      <c r="BY38" s="5">
        <v>160729</v>
      </c>
      <c r="BZ38" s="5">
        <v>161237</v>
      </c>
      <c r="CA38" s="5">
        <v>161793</v>
      </c>
      <c r="CB38" s="5">
        <v>162366</v>
      </c>
      <c r="CC38" s="5">
        <v>162924</v>
      </c>
      <c r="CD38" s="5">
        <v>163376</v>
      </c>
    </row>
    <row r="39" spans="1:82" x14ac:dyDescent="0.25">
      <c r="A39" s="5" t="str">
        <f>"34 jaar"</f>
        <v>34 jaar</v>
      </c>
      <c r="B39" s="5">
        <v>153817</v>
      </c>
      <c r="C39" s="5">
        <v>156154</v>
      </c>
      <c r="D39" s="5">
        <v>158851</v>
      </c>
      <c r="E39" s="5">
        <v>162041</v>
      </c>
      <c r="F39" s="5">
        <v>160356</v>
      </c>
      <c r="G39" s="5">
        <v>162025</v>
      </c>
      <c r="H39" s="5">
        <v>161113</v>
      </c>
      <c r="I39" s="5">
        <v>163926</v>
      </c>
      <c r="J39" s="5">
        <v>166036</v>
      </c>
      <c r="K39" s="5">
        <v>160213</v>
      </c>
      <c r="L39" s="5">
        <v>155853</v>
      </c>
      <c r="M39" s="5">
        <v>151081</v>
      </c>
      <c r="N39" s="5">
        <v>149506</v>
      </c>
      <c r="O39" s="5">
        <v>150299</v>
      </c>
      <c r="P39" s="5">
        <v>151113</v>
      </c>
      <c r="Q39" s="5">
        <v>150467</v>
      </c>
      <c r="R39" s="5">
        <v>147274</v>
      </c>
      <c r="S39" s="5">
        <v>143014</v>
      </c>
      <c r="T39" s="5">
        <v>139802</v>
      </c>
      <c r="U39" s="5">
        <v>136663</v>
      </c>
      <c r="V39" s="5">
        <v>140467</v>
      </c>
      <c r="W39" s="5">
        <v>142963</v>
      </c>
      <c r="X39" s="5">
        <v>145342</v>
      </c>
      <c r="Y39" s="5">
        <v>147577</v>
      </c>
      <c r="Z39" s="5">
        <v>150168</v>
      </c>
      <c r="AA39" s="5">
        <v>149082</v>
      </c>
      <c r="AB39" s="5">
        <v>147788</v>
      </c>
      <c r="AC39" s="5">
        <v>145396</v>
      </c>
      <c r="AD39" s="5">
        <v>145615</v>
      </c>
      <c r="AE39" s="5">
        <v>144956</v>
      </c>
      <c r="AF39" s="5">
        <v>148451</v>
      </c>
      <c r="AG39" s="5">
        <v>149449</v>
      </c>
      <c r="AH39" s="5">
        <v>152276</v>
      </c>
      <c r="AI39" s="5">
        <v>153392</v>
      </c>
      <c r="AJ39" s="5">
        <v>155969</v>
      </c>
      <c r="AK39" s="5">
        <v>157139</v>
      </c>
      <c r="AL39" s="5">
        <v>155488</v>
      </c>
      <c r="AM39" s="5">
        <v>151258</v>
      </c>
      <c r="AN39" s="5">
        <v>146707</v>
      </c>
      <c r="AO39" s="5">
        <v>145971</v>
      </c>
      <c r="AP39" s="5">
        <v>146770</v>
      </c>
      <c r="AQ39" s="5">
        <v>146700</v>
      </c>
      <c r="AR39" s="5">
        <v>145052</v>
      </c>
      <c r="AS39" s="5">
        <v>144407</v>
      </c>
      <c r="AT39" s="5">
        <v>146065</v>
      </c>
      <c r="AU39" s="5">
        <v>144553</v>
      </c>
      <c r="AV39" s="5">
        <v>142729</v>
      </c>
      <c r="AW39" s="5">
        <v>143891</v>
      </c>
      <c r="AX39" s="5">
        <v>147273</v>
      </c>
      <c r="AY39" s="5">
        <v>149219</v>
      </c>
      <c r="AZ39" s="5">
        <v>152396</v>
      </c>
      <c r="BA39" s="5">
        <v>153421</v>
      </c>
      <c r="BB39" s="5">
        <v>156327</v>
      </c>
      <c r="BC39" s="5">
        <v>156019</v>
      </c>
      <c r="BD39" s="5">
        <v>157303</v>
      </c>
      <c r="BE39" s="5">
        <v>155487</v>
      </c>
      <c r="BF39" s="5">
        <v>154550</v>
      </c>
      <c r="BG39" s="5">
        <v>152221</v>
      </c>
      <c r="BH39" s="5">
        <v>151944</v>
      </c>
      <c r="BI39" s="5">
        <v>149043</v>
      </c>
      <c r="BJ39" s="5">
        <v>148442</v>
      </c>
      <c r="BK39" s="5">
        <v>146101</v>
      </c>
      <c r="BL39" s="5">
        <v>146472</v>
      </c>
      <c r="BM39" s="5">
        <v>147762</v>
      </c>
      <c r="BN39" s="5">
        <v>148976</v>
      </c>
      <c r="BO39" s="5">
        <v>150067</v>
      </c>
      <c r="BP39" s="5">
        <v>151057</v>
      </c>
      <c r="BQ39" s="5">
        <v>151901</v>
      </c>
      <c r="BR39" s="5">
        <v>152751</v>
      </c>
      <c r="BS39" s="5">
        <v>153648</v>
      </c>
      <c r="BT39" s="5">
        <v>154633</v>
      </c>
      <c r="BU39" s="5">
        <v>155755</v>
      </c>
      <c r="BV39" s="5">
        <v>157076</v>
      </c>
      <c r="BW39" s="5">
        <v>158668</v>
      </c>
      <c r="BX39" s="5">
        <v>160568</v>
      </c>
      <c r="BY39" s="5">
        <v>160792</v>
      </c>
      <c r="BZ39" s="5">
        <v>161149</v>
      </c>
      <c r="CA39" s="5">
        <v>161656</v>
      </c>
      <c r="CB39" s="5">
        <v>162216</v>
      </c>
      <c r="CC39" s="5">
        <v>162786</v>
      </c>
      <c r="CD39" s="5">
        <v>163338</v>
      </c>
    </row>
    <row r="40" spans="1:82" x14ac:dyDescent="0.25">
      <c r="A40" s="5" t="str">
        <f>"35 jaar"</f>
        <v>35 jaar</v>
      </c>
      <c r="B40" s="5">
        <v>152504</v>
      </c>
      <c r="C40" s="5">
        <v>153837</v>
      </c>
      <c r="D40" s="5">
        <v>156439</v>
      </c>
      <c r="E40" s="5">
        <v>158895</v>
      </c>
      <c r="F40" s="5">
        <v>161987</v>
      </c>
      <c r="G40" s="5">
        <v>159746</v>
      </c>
      <c r="H40" s="5">
        <v>162108</v>
      </c>
      <c r="I40" s="5">
        <v>161080</v>
      </c>
      <c r="J40" s="5">
        <v>163833</v>
      </c>
      <c r="K40" s="5">
        <v>166016</v>
      </c>
      <c r="L40" s="5">
        <v>160271</v>
      </c>
      <c r="M40" s="5">
        <v>156565</v>
      </c>
      <c r="N40" s="5">
        <v>151798</v>
      </c>
      <c r="O40" s="5">
        <v>150054</v>
      </c>
      <c r="P40" s="5">
        <v>150789</v>
      </c>
      <c r="Q40" s="5">
        <v>152113</v>
      </c>
      <c r="R40" s="5">
        <v>151465</v>
      </c>
      <c r="S40" s="5">
        <v>148643</v>
      </c>
      <c r="T40" s="5">
        <v>144188</v>
      </c>
      <c r="U40" s="5">
        <v>141187</v>
      </c>
      <c r="V40" s="5">
        <v>138516</v>
      </c>
      <c r="W40" s="5">
        <v>141625</v>
      </c>
      <c r="X40" s="5">
        <v>143783</v>
      </c>
      <c r="Y40" s="5">
        <v>145886</v>
      </c>
      <c r="Z40" s="5">
        <v>148250</v>
      </c>
      <c r="AA40" s="5">
        <v>151082</v>
      </c>
      <c r="AB40" s="5">
        <v>149728</v>
      </c>
      <c r="AC40" s="5">
        <v>148513</v>
      </c>
      <c r="AD40" s="5">
        <v>146128</v>
      </c>
      <c r="AE40" s="5">
        <v>146311</v>
      </c>
      <c r="AF40" s="5">
        <v>145656</v>
      </c>
      <c r="AG40" s="5">
        <v>149052</v>
      </c>
      <c r="AH40" s="5">
        <v>149927</v>
      </c>
      <c r="AI40" s="5">
        <v>152647</v>
      </c>
      <c r="AJ40" s="5">
        <v>153700</v>
      </c>
      <c r="AK40" s="5">
        <v>156209</v>
      </c>
      <c r="AL40" s="5">
        <v>157326</v>
      </c>
      <c r="AM40" s="5">
        <v>155697</v>
      </c>
      <c r="AN40" s="5">
        <v>151498</v>
      </c>
      <c r="AO40" s="5">
        <v>146964</v>
      </c>
      <c r="AP40" s="5">
        <v>146241</v>
      </c>
      <c r="AQ40" s="5">
        <v>147087</v>
      </c>
      <c r="AR40" s="5">
        <v>147061</v>
      </c>
      <c r="AS40" s="5">
        <v>145443</v>
      </c>
      <c r="AT40" s="5">
        <v>144813</v>
      </c>
      <c r="AU40" s="5">
        <v>146503</v>
      </c>
      <c r="AV40" s="5">
        <v>144993</v>
      </c>
      <c r="AW40" s="5">
        <v>143173</v>
      </c>
      <c r="AX40" s="5">
        <v>144330</v>
      </c>
      <c r="AY40" s="5">
        <v>147709</v>
      </c>
      <c r="AZ40" s="5">
        <v>149658</v>
      </c>
      <c r="BA40" s="5">
        <v>152831</v>
      </c>
      <c r="BB40" s="5">
        <v>153851</v>
      </c>
      <c r="BC40" s="5">
        <v>156760</v>
      </c>
      <c r="BD40" s="5">
        <v>156447</v>
      </c>
      <c r="BE40" s="5">
        <v>157734</v>
      </c>
      <c r="BF40" s="5">
        <v>155917</v>
      </c>
      <c r="BG40" s="5">
        <v>154973</v>
      </c>
      <c r="BH40" s="5">
        <v>152648</v>
      </c>
      <c r="BI40" s="5">
        <v>152373</v>
      </c>
      <c r="BJ40" s="5">
        <v>149471</v>
      </c>
      <c r="BK40" s="5">
        <v>148875</v>
      </c>
      <c r="BL40" s="5">
        <v>146532</v>
      </c>
      <c r="BM40" s="5">
        <v>146909</v>
      </c>
      <c r="BN40" s="5">
        <v>148196</v>
      </c>
      <c r="BO40" s="5">
        <v>149409</v>
      </c>
      <c r="BP40" s="5">
        <v>150504</v>
      </c>
      <c r="BQ40" s="5">
        <v>151494</v>
      </c>
      <c r="BR40" s="5">
        <v>152341</v>
      </c>
      <c r="BS40" s="5">
        <v>153188</v>
      </c>
      <c r="BT40" s="5">
        <v>154083</v>
      </c>
      <c r="BU40" s="5">
        <v>155067</v>
      </c>
      <c r="BV40" s="5">
        <v>156187</v>
      </c>
      <c r="BW40" s="5">
        <v>157509</v>
      </c>
      <c r="BX40" s="5">
        <v>159105</v>
      </c>
      <c r="BY40" s="5">
        <v>161003</v>
      </c>
      <c r="BZ40" s="5">
        <v>161225</v>
      </c>
      <c r="CA40" s="5">
        <v>161585</v>
      </c>
      <c r="CB40" s="5">
        <v>162088</v>
      </c>
      <c r="CC40" s="5">
        <v>162650</v>
      </c>
      <c r="CD40" s="5">
        <v>163218</v>
      </c>
    </row>
    <row r="41" spans="1:82" x14ac:dyDescent="0.25">
      <c r="A41" s="5" t="str">
        <f>"36 jaar"</f>
        <v>36 jaar</v>
      </c>
      <c r="B41" s="5">
        <v>149798</v>
      </c>
      <c r="C41" s="5">
        <v>152450</v>
      </c>
      <c r="D41" s="5">
        <v>154042</v>
      </c>
      <c r="E41" s="5">
        <v>156490</v>
      </c>
      <c r="F41" s="5">
        <v>158790</v>
      </c>
      <c r="G41" s="5">
        <v>161636</v>
      </c>
      <c r="H41" s="5">
        <v>159701</v>
      </c>
      <c r="I41" s="5">
        <v>161994</v>
      </c>
      <c r="J41" s="5">
        <v>160910</v>
      </c>
      <c r="K41" s="5">
        <v>163906</v>
      </c>
      <c r="L41" s="5">
        <v>166006</v>
      </c>
      <c r="M41" s="5">
        <v>160935</v>
      </c>
      <c r="N41" s="5">
        <v>157203</v>
      </c>
      <c r="O41" s="5">
        <v>152295</v>
      </c>
      <c r="P41" s="5">
        <v>150684</v>
      </c>
      <c r="Q41" s="5">
        <v>151656</v>
      </c>
      <c r="R41" s="5">
        <v>153140</v>
      </c>
      <c r="S41" s="5">
        <v>152555</v>
      </c>
      <c r="T41" s="5">
        <v>149758</v>
      </c>
      <c r="U41" s="5">
        <v>145399</v>
      </c>
      <c r="V41" s="5">
        <v>142861</v>
      </c>
      <c r="W41" s="5">
        <v>139721</v>
      </c>
      <c r="X41" s="5">
        <v>142361</v>
      </c>
      <c r="Y41" s="5">
        <v>144253</v>
      </c>
      <c r="Z41" s="5">
        <v>146480</v>
      </c>
      <c r="AA41" s="5">
        <v>149007</v>
      </c>
      <c r="AB41" s="5">
        <v>151607</v>
      </c>
      <c r="AC41" s="5">
        <v>150440</v>
      </c>
      <c r="AD41" s="5">
        <v>149149</v>
      </c>
      <c r="AE41" s="5">
        <v>146783</v>
      </c>
      <c r="AF41" s="5">
        <v>146934</v>
      </c>
      <c r="AG41" s="5">
        <v>146168</v>
      </c>
      <c r="AH41" s="5">
        <v>149479</v>
      </c>
      <c r="AI41" s="5">
        <v>150233</v>
      </c>
      <c r="AJ41" s="5">
        <v>152880</v>
      </c>
      <c r="AK41" s="5">
        <v>153885</v>
      </c>
      <c r="AL41" s="5">
        <v>156322</v>
      </c>
      <c r="AM41" s="5">
        <v>157473</v>
      </c>
      <c r="AN41" s="5">
        <v>155856</v>
      </c>
      <c r="AO41" s="5">
        <v>151678</v>
      </c>
      <c r="AP41" s="5">
        <v>147157</v>
      </c>
      <c r="AQ41" s="5">
        <v>146467</v>
      </c>
      <c r="AR41" s="5">
        <v>147355</v>
      </c>
      <c r="AS41" s="5">
        <v>147364</v>
      </c>
      <c r="AT41" s="5">
        <v>145772</v>
      </c>
      <c r="AU41" s="5">
        <v>145160</v>
      </c>
      <c r="AV41" s="5">
        <v>146853</v>
      </c>
      <c r="AW41" s="5">
        <v>145351</v>
      </c>
      <c r="AX41" s="5">
        <v>143530</v>
      </c>
      <c r="AY41" s="5">
        <v>144686</v>
      </c>
      <c r="AZ41" s="5">
        <v>148067</v>
      </c>
      <c r="BA41" s="5">
        <v>150006</v>
      </c>
      <c r="BB41" s="5">
        <v>153178</v>
      </c>
      <c r="BC41" s="5">
        <v>154194</v>
      </c>
      <c r="BD41" s="5">
        <v>157105</v>
      </c>
      <c r="BE41" s="5">
        <v>156786</v>
      </c>
      <c r="BF41" s="5">
        <v>158069</v>
      </c>
      <c r="BG41" s="5">
        <v>156253</v>
      </c>
      <c r="BH41" s="5">
        <v>155304</v>
      </c>
      <c r="BI41" s="5">
        <v>152988</v>
      </c>
      <c r="BJ41" s="5">
        <v>152710</v>
      </c>
      <c r="BK41" s="5">
        <v>149809</v>
      </c>
      <c r="BL41" s="5">
        <v>149216</v>
      </c>
      <c r="BM41" s="5">
        <v>146875</v>
      </c>
      <c r="BN41" s="5">
        <v>147257</v>
      </c>
      <c r="BO41" s="5">
        <v>148544</v>
      </c>
      <c r="BP41" s="5">
        <v>149751</v>
      </c>
      <c r="BQ41" s="5">
        <v>150844</v>
      </c>
      <c r="BR41" s="5">
        <v>151837</v>
      </c>
      <c r="BS41" s="5">
        <v>152690</v>
      </c>
      <c r="BT41" s="5">
        <v>153527</v>
      </c>
      <c r="BU41" s="5">
        <v>154430</v>
      </c>
      <c r="BV41" s="5">
        <v>155408</v>
      </c>
      <c r="BW41" s="5">
        <v>156537</v>
      </c>
      <c r="BX41" s="5">
        <v>157862</v>
      </c>
      <c r="BY41" s="5">
        <v>159454</v>
      </c>
      <c r="BZ41" s="5">
        <v>161359</v>
      </c>
      <c r="CA41" s="5">
        <v>161579</v>
      </c>
      <c r="CB41" s="5">
        <v>161944</v>
      </c>
      <c r="CC41" s="5">
        <v>162443</v>
      </c>
      <c r="CD41" s="5">
        <v>163009</v>
      </c>
    </row>
    <row r="42" spans="1:82" x14ac:dyDescent="0.25">
      <c r="A42" s="5" t="str">
        <f>"37 jaar"</f>
        <v>37 jaar</v>
      </c>
      <c r="B42" s="5">
        <v>146937</v>
      </c>
      <c r="C42" s="5">
        <v>149635</v>
      </c>
      <c r="D42" s="5">
        <v>152546</v>
      </c>
      <c r="E42" s="5">
        <v>154001</v>
      </c>
      <c r="F42" s="5">
        <v>156298</v>
      </c>
      <c r="G42" s="5">
        <v>158427</v>
      </c>
      <c r="H42" s="5">
        <v>161544</v>
      </c>
      <c r="I42" s="5">
        <v>159580</v>
      </c>
      <c r="J42" s="5">
        <v>161744</v>
      </c>
      <c r="K42" s="5">
        <v>160905</v>
      </c>
      <c r="L42" s="5">
        <v>163702</v>
      </c>
      <c r="M42" s="5">
        <v>166566</v>
      </c>
      <c r="N42" s="5">
        <v>161475</v>
      </c>
      <c r="O42" s="5">
        <v>157464</v>
      </c>
      <c r="P42" s="5">
        <v>152614</v>
      </c>
      <c r="Q42" s="5">
        <v>151412</v>
      </c>
      <c r="R42" s="5">
        <v>152332</v>
      </c>
      <c r="S42" s="5">
        <v>154250</v>
      </c>
      <c r="T42" s="5">
        <v>153451</v>
      </c>
      <c r="U42" s="5">
        <v>150851</v>
      </c>
      <c r="V42" s="5">
        <v>146957</v>
      </c>
      <c r="W42" s="5">
        <v>143815</v>
      </c>
      <c r="X42" s="5">
        <v>140417</v>
      </c>
      <c r="Y42" s="5">
        <v>142882</v>
      </c>
      <c r="Z42" s="5">
        <v>144863</v>
      </c>
      <c r="AA42" s="5">
        <v>147137</v>
      </c>
      <c r="AB42" s="5">
        <v>149451</v>
      </c>
      <c r="AC42" s="5">
        <v>152197</v>
      </c>
      <c r="AD42" s="5">
        <v>151015</v>
      </c>
      <c r="AE42" s="5">
        <v>149687</v>
      </c>
      <c r="AF42" s="5">
        <v>147340</v>
      </c>
      <c r="AG42" s="5">
        <v>147363</v>
      </c>
      <c r="AH42" s="5">
        <v>146497</v>
      </c>
      <c r="AI42" s="5">
        <v>149731</v>
      </c>
      <c r="AJ42" s="5">
        <v>150401</v>
      </c>
      <c r="AK42" s="5">
        <v>152977</v>
      </c>
      <c r="AL42" s="5">
        <v>153934</v>
      </c>
      <c r="AM42" s="5">
        <v>156384</v>
      </c>
      <c r="AN42" s="5">
        <v>157572</v>
      </c>
      <c r="AO42" s="5">
        <v>155972</v>
      </c>
      <c r="AP42" s="5">
        <v>151814</v>
      </c>
      <c r="AQ42" s="5">
        <v>147332</v>
      </c>
      <c r="AR42" s="5">
        <v>146674</v>
      </c>
      <c r="AS42" s="5">
        <v>147597</v>
      </c>
      <c r="AT42" s="5">
        <v>147632</v>
      </c>
      <c r="AU42" s="5">
        <v>146071</v>
      </c>
      <c r="AV42" s="5">
        <v>145457</v>
      </c>
      <c r="AW42" s="5">
        <v>147155</v>
      </c>
      <c r="AX42" s="5">
        <v>145656</v>
      </c>
      <c r="AY42" s="5">
        <v>143835</v>
      </c>
      <c r="AZ42" s="5">
        <v>144994</v>
      </c>
      <c r="BA42" s="5">
        <v>148369</v>
      </c>
      <c r="BB42" s="5">
        <v>150312</v>
      </c>
      <c r="BC42" s="5">
        <v>153479</v>
      </c>
      <c r="BD42" s="5">
        <v>154491</v>
      </c>
      <c r="BE42" s="5">
        <v>157398</v>
      </c>
      <c r="BF42" s="5">
        <v>157077</v>
      </c>
      <c r="BG42" s="5">
        <v>158361</v>
      </c>
      <c r="BH42" s="5">
        <v>156542</v>
      </c>
      <c r="BI42" s="5">
        <v>155592</v>
      </c>
      <c r="BJ42" s="5">
        <v>153272</v>
      </c>
      <c r="BK42" s="5">
        <v>152995</v>
      </c>
      <c r="BL42" s="5">
        <v>150098</v>
      </c>
      <c r="BM42" s="5">
        <v>149508</v>
      </c>
      <c r="BN42" s="5">
        <v>147167</v>
      </c>
      <c r="BO42" s="5">
        <v>147552</v>
      </c>
      <c r="BP42" s="5">
        <v>148838</v>
      </c>
      <c r="BQ42" s="5">
        <v>150045</v>
      </c>
      <c r="BR42" s="5">
        <v>151138</v>
      </c>
      <c r="BS42" s="5">
        <v>152132</v>
      </c>
      <c r="BT42" s="5">
        <v>152987</v>
      </c>
      <c r="BU42" s="5">
        <v>153820</v>
      </c>
      <c r="BV42" s="5">
        <v>154723</v>
      </c>
      <c r="BW42" s="5">
        <v>155702</v>
      </c>
      <c r="BX42" s="5">
        <v>156826</v>
      </c>
      <c r="BY42" s="5">
        <v>158154</v>
      </c>
      <c r="BZ42" s="5">
        <v>159749</v>
      </c>
      <c r="CA42" s="5">
        <v>161659</v>
      </c>
      <c r="CB42" s="5">
        <v>161880</v>
      </c>
      <c r="CC42" s="5">
        <v>162247</v>
      </c>
      <c r="CD42" s="5">
        <v>162746</v>
      </c>
    </row>
    <row r="43" spans="1:82" x14ac:dyDescent="0.25">
      <c r="A43" s="5" t="str">
        <f>"38 jaar"</f>
        <v>38 jaar</v>
      </c>
      <c r="B43" s="5">
        <v>146484</v>
      </c>
      <c r="C43" s="5">
        <v>146859</v>
      </c>
      <c r="D43" s="5">
        <v>149757</v>
      </c>
      <c r="E43" s="5">
        <v>152435</v>
      </c>
      <c r="F43" s="5">
        <v>153855</v>
      </c>
      <c r="G43" s="5">
        <v>155927</v>
      </c>
      <c r="H43" s="5">
        <v>158294</v>
      </c>
      <c r="I43" s="5">
        <v>161348</v>
      </c>
      <c r="J43" s="5">
        <v>159531</v>
      </c>
      <c r="K43" s="5">
        <v>161700</v>
      </c>
      <c r="L43" s="5">
        <v>160772</v>
      </c>
      <c r="M43" s="5">
        <v>164135</v>
      </c>
      <c r="N43" s="5">
        <v>166981</v>
      </c>
      <c r="O43" s="5">
        <v>161735</v>
      </c>
      <c r="P43" s="5">
        <v>157675</v>
      </c>
      <c r="Q43" s="5">
        <v>153371</v>
      </c>
      <c r="R43" s="5">
        <v>152104</v>
      </c>
      <c r="S43" s="5">
        <v>153364</v>
      </c>
      <c r="T43" s="5">
        <v>155123</v>
      </c>
      <c r="U43" s="5">
        <v>154317</v>
      </c>
      <c r="V43" s="5">
        <v>152160</v>
      </c>
      <c r="W43" s="5">
        <v>147848</v>
      </c>
      <c r="X43" s="5">
        <v>144550</v>
      </c>
      <c r="Y43" s="5">
        <v>140776</v>
      </c>
      <c r="Z43" s="5">
        <v>143356</v>
      </c>
      <c r="AA43" s="5">
        <v>145578</v>
      </c>
      <c r="AB43" s="5">
        <v>147613</v>
      </c>
      <c r="AC43" s="5">
        <v>149951</v>
      </c>
      <c r="AD43" s="5">
        <v>152644</v>
      </c>
      <c r="AE43" s="5">
        <v>151534</v>
      </c>
      <c r="AF43" s="5">
        <v>150167</v>
      </c>
      <c r="AG43" s="5">
        <v>147751</v>
      </c>
      <c r="AH43" s="5">
        <v>147662</v>
      </c>
      <c r="AI43" s="5">
        <v>146715</v>
      </c>
      <c r="AJ43" s="5">
        <v>149887</v>
      </c>
      <c r="AK43" s="5">
        <v>150488</v>
      </c>
      <c r="AL43" s="5">
        <v>152998</v>
      </c>
      <c r="AM43" s="5">
        <v>153981</v>
      </c>
      <c r="AN43" s="5">
        <v>156444</v>
      </c>
      <c r="AO43" s="5">
        <v>157658</v>
      </c>
      <c r="AP43" s="5">
        <v>156071</v>
      </c>
      <c r="AQ43" s="5">
        <v>151951</v>
      </c>
      <c r="AR43" s="5">
        <v>147502</v>
      </c>
      <c r="AS43" s="5">
        <v>146881</v>
      </c>
      <c r="AT43" s="5">
        <v>147829</v>
      </c>
      <c r="AU43" s="5">
        <v>147891</v>
      </c>
      <c r="AV43" s="5">
        <v>146333</v>
      </c>
      <c r="AW43" s="5">
        <v>145723</v>
      </c>
      <c r="AX43" s="5">
        <v>147417</v>
      </c>
      <c r="AY43" s="5">
        <v>145925</v>
      </c>
      <c r="AZ43" s="5">
        <v>144104</v>
      </c>
      <c r="BA43" s="5">
        <v>145265</v>
      </c>
      <c r="BB43" s="5">
        <v>148639</v>
      </c>
      <c r="BC43" s="5">
        <v>150583</v>
      </c>
      <c r="BD43" s="5">
        <v>153747</v>
      </c>
      <c r="BE43" s="5">
        <v>154760</v>
      </c>
      <c r="BF43" s="5">
        <v>157655</v>
      </c>
      <c r="BG43" s="5">
        <v>157333</v>
      </c>
      <c r="BH43" s="5">
        <v>158619</v>
      </c>
      <c r="BI43" s="5">
        <v>156801</v>
      </c>
      <c r="BJ43" s="5">
        <v>155855</v>
      </c>
      <c r="BK43" s="5">
        <v>153533</v>
      </c>
      <c r="BL43" s="5">
        <v>153255</v>
      </c>
      <c r="BM43" s="5">
        <v>150359</v>
      </c>
      <c r="BN43" s="5">
        <v>149772</v>
      </c>
      <c r="BO43" s="5">
        <v>147433</v>
      </c>
      <c r="BP43" s="5">
        <v>147820</v>
      </c>
      <c r="BQ43" s="5">
        <v>149103</v>
      </c>
      <c r="BR43" s="5">
        <v>150313</v>
      </c>
      <c r="BS43" s="5">
        <v>151402</v>
      </c>
      <c r="BT43" s="5">
        <v>152397</v>
      </c>
      <c r="BU43" s="5">
        <v>153250</v>
      </c>
      <c r="BV43" s="5">
        <v>154084</v>
      </c>
      <c r="BW43" s="5">
        <v>154985</v>
      </c>
      <c r="BX43" s="5">
        <v>155963</v>
      </c>
      <c r="BY43" s="5">
        <v>157085</v>
      </c>
      <c r="BZ43" s="5">
        <v>158412</v>
      </c>
      <c r="CA43" s="5">
        <v>160013</v>
      </c>
      <c r="CB43" s="5">
        <v>161925</v>
      </c>
      <c r="CC43" s="5">
        <v>162149</v>
      </c>
      <c r="CD43" s="5">
        <v>162515</v>
      </c>
    </row>
    <row r="44" spans="1:82" x14ac:dyDescent="0.25">
      <c r="A44" s="5" t="str">
        <f>"39 jaar"</f>
        <v>39 jaar</v>
      </c>
      <c r="B44" s="5">
        <v>141107</v>
      </c>
      <c r="C44" s="5">
        <v>146241</v>
      </c>
      <c r="D44" s="5">
        <v>146873</v>
      </c>
      <c r="E44" s="5">
        <v>149637</v>
      </c>
      <c r="F44" s="5">
        <v>152235</v>
      </c>
      <c r="G44" s="5">
        <v>153480</v>
      </c>
      <c r="H44" s="5">
        <v>155686</v>
      </c>
      <c r="I44" s="5">
        <v>157979</v>
      </c>
      <c r="J44" s="5">
        <v>161267</v>
      </c>
      <c r="K44" s="5">
        <v>159413</v>
      </c>
      <c r="L44" s="5">
        <v>161441</v>
      </c>
      <c r="M44" s="5">
        <v>161226</v>
      </c>
      <c r="N44" s="5">
        <v>164503</v>
      </c>
      <c r="O44" s="5">
        <v>167168</v>
      </c>
      <c r="P44" s="5">
        <v>161957</v>
      </c>
      <c r="Q44" s="5">
        <v>158268</v>
      </c>
      <c r="R44" s="5">
        <v>153956</v>
      </c>
      <c r="S44" s="5">
        <v>153098</v>
      </c>
      <c r="T44" s="5">
        <v>154214</v>
      </c>
      <c r="U44" s="5">
        <v>155972</v>
      </c>
      <c r="V44" s="5">
        <v>155615</v>
      </c>
      <c r="W44" s="5">
        <v>152847</v>
      </c>
      <c r="X44" s="5">
        <v>148366</v>
      </c>
      <c r="Y44" s="5">
        <v>144766</v>
      </c>
      <c r="Z44" s="5">
        <v>141183</v>
      </c>
      <c r="AA44" s="5">
        <v>143812</v>
      </c>
      <c r="AB44" s="5">
        <v>145938</v>
      </c>
      <c r="AC44" s="5">
        <v>148077</v>
      </c>
      <c r="AD44" s="5">
        <v>150314</v>
      </c>
      <c r="AE44" s="5">
        <v>152974</v>
      </c>
      <c r="AF44" s="5">
        <v>151926</v>
      </c>
      <c r="AG44" s="5">
        <v>150444</v>
      </c>
      <c r="AH44" s="5">
        <v>147960</v>
      </c>
      <c r="AI44" s="5">
        <v>147781</v>
      </c>
      <c r="AJ44" s="5">
        <v>146767</v>
      </c>
      <c r="AK44" s="5">
        <v>149887</v>
      </c>
      <c r="AL44" s="5">
        <v>150428</v>
      </c>
      <c r="AM44" s="5">
        <v>152938</v>
      </c>
      <c r="AN44" s="5">
        <v>153948</v>
      </c>
      <c r="AO44" s="5">
        <v>156415</v>
      </c>
      <c r="AP44" s="5">
        <v>157657</v>
      </c>
      <c r="AQ44" s="5">
        <v>156101</v>
      </c>
      <c r="AR44" s="5">
        <v>152024</v>
      </c>
      <c r="AS44" s="5">
        <v>147597</v>
      </c>
      <c r="AT44" s="5">
        <v>147004</v>
      </c>
      <c r="AU44" s="5">
        <v>147974</v>
      </c>
      <c r="AV44" s="5">
        <v>148044</v>
      </c>
      <c r="AW44" s="5">
        <v>146487</v>
      </c>
      <c r="AX44" s="5">
        <v>145881</v>
      </c>
      <c r="AY44" s="5">
        <v>147579</v>
      </c>
      <c r="AZ44" s="5">
        <v>146092</v>
      </c>
      <c r="BA44" s="5">
        <v>144276</v>
      </c>
      <c r="BB44" s="5">
        <v>145436</v>
      </c>
      <c r="BC44" s="5">
        <v>148805</v>
      </c>
      <c r="BD44" s="5">
        <v>150752</v>
      </c>
      <c r="BE44" s="5">
        <v>153915</v>
      </c>
      <c r="BF44" s="5">
        <v>154924</v>
      </c>
      <c r="BG44" s="5">
        <v>157816</v>
      </c>
      <c r="BH44" s="5">
        <v>157493</v>
      </c>
      <c r="BI44" s="5">
        <v>158782</v>
      </c>
      <c r="BJ44" s="5">
        <v>156960</v>
      </c>
      <c r="BK44" s="5">
        <v>156012</v>
      </c>
      <c r="BL44" s="5">
        <v>153694</v>
      </c>
      <c r="BM44" s="5">
        <v>153418</v>
      </c>
      <c r="BN44" s="5">
        <v>150524</v>
      </c>
      <c r="BO44" s="5">
        <v>149937</v>
      </c>
      <c r="BP44" s="5">
        <v>147599</v>
      </c>
      <c r="BQ44" s="5">
        <v>147988</v>
      </c>
      <c r="BR44" s="5">
        <v>149273</v>
      </c>
      <c r="BS44" s="5">
        <v>150481</v>
      </c>
      <c r="BT44" s="5">
        <v>151570</v>
      </c>
      <c r="BU44" s="5">
        <v>152564</v>
      </c>
      <c r="BV44" s="5">
        <v>153419</v>
      </c>
      <c r="BW44" s="5">
        <v>154259</v>
      </c>
      <c r="BX44" s="5">
        <v>155150</v>
      </c>
      <c r="BY44" s="5">
        <v>156130</v>
      </c>
      <c r="BZ44" s="5">
        <v>157254</v>
      </c>
      <c r="CA44" s="5">
        <v>158580</v>
      </c>
      <c r="CB44" s="5">
        <v>160185</v>
      </c>
      <c r="CC44" s="5">
        <v>162096</v>
      </c>
      <c r="CD44" s="5">
        <v>162321</v>
      </c>
    </row>
    <row r="45" spans="1:82" x14ac:dyDescent="0.25">
      <c r="A45" s="5" t="str">
        <f>"40 jaar"</f>
        <v>40 jaar</v>
      </c>
      <c r="B45" s="5">
        <v>142285</v>
      </c>
      <c r="C45" s="5">
        <v>140729</v>
      </c>
      <c r="D45" s="5">
        <v>146267</v>
      </c>
      <c r="E45" s="5">
        <v>146750</v>
      </c>
      <c r="F45" s="5">
        <v>149542</v>
      </c>
      <c r="G45" s="5">
        <v>151887</v>
      </c>
      <c r="H45" s="5">
        <v>153323</v>
      </c>
      <c r="I45" s="5">
        <v>155444</v>
      </c>
      <c r="J45" s="5">
        <v>157743</v>
      </c>
      <c r="K45" s="5">
        <v>161066</v>
      </c>
      <c r="L45" s="5">
        <v>159199</v>
      </c>
      <c r="M45" s="5">
        <v>161657</v>
      </c>
      <c r="N45" s="5">
        <v>161558</v>
      </c>
      <c r="O45" s="5">
        <v>164550</v>
      </c>
      <c r="P45" s="5">
        <v>167338</v>
      </c>
      <c r="Q45" s="5">
        <v>162456</v>
      </c>
      <c r="R45" s="5">
        <v>158802</v>
      </c>
      <c r="S45" s="5">
        <v>154812</v>
      </c>
      <c r="T45" s="5">
        <v>153744</v>
      </c>
      <c r="U45" s="5">
        <v>154937</v>
      </c>
      <c r="V45" s="5">
        <v>157309</v>
      </c>
      <c r="W45" s="5">
        <v>156329</v>
      </c>
      <c r="X45" s="5">
        <v>153294</v>
      </c>
      <c r="Y45" s="5">
        <v>148529</v>
      </c>
      <c r="Z45" s="5">
        <v>145220</v>
      </c>
      <c r="AA45" s="5">
        <v>141805</v>
      </c>
      <c r="AB45" s="5">
        <v>144127</v>
      </c>
      <c r="AC45" s="5">
        <v>146366</v>
      </c>
      <c r="AD45" s="5">
        <v>148472</v>
      </c>
      <c r="AE45" s="5">
        <v>150690</v>
      </c>
      <c r="AF45" s="5">
        <v>153319</v>
      </c>
      <c r="AG45" s="5">
        <v>152247</v>
      </c>
      <c r="AH45" s="5">
        <v>150665</v>
      </c>
      <c r="AI45" s="5">
        <v>148130</v>
      </c>
      <c r="AJ45" s="5">
        <v>147859</v>
      </c>
      <c r="AK45" s="5">
        <v>146777</v>
      </c>
      <c r="AL45" s="5">
        <v>149858</v>
      </c>
      <c r="AM45" s="5">
        <v>150411</v>
      </c>
      <c r="AN45" s="5">
        <v>152917</v>
      </c>
      <c r="AO45" s="5">
        <v>153950</v>
      </c>
      <c r="AP45" s="5">
        <v>156431</v>
      </c>
      <c r="AQ45" s="5">
        <v>157706</v>
      </c>
      <c r="AR45" s="5">
        <v>156184</v>
      </c>
      <c r="AS45" s="5">
        <v>152137</v>
      </c>
      <c r="AT45" s="5">
        <v>147738</v>
      </c>
      <c r="AU45" s="5">
        <v>147171</v>
      </c>
      <c r="AV45" s="5">
        <v>148147</v>
      </c>
      <c r="AW45" s="5">
        <v>148223</v>
      </c>
      <c r="AX45" s="5">
        <v>146668</v>
      </c>
      <c r="AY45" s="5">
        <v>146066</v>
      </c>
      <c r="AZ45" s="5">
        <v>147766</v>
      </c>
      <c r="BA45" s="5">
        <v>146279</v>
      </c>
      <c r="BB45" s="5">
        <v>144463</v>
      </c>
      <c r="BC45" s="5">
        <v>145624</v>
      </c>
      <c r="BD45" s="5">
        <v>148991</v>
      </c>
      <c r="BE45" s="5">
        <v>150947</v>
      </c>
      <c r="BF45" s="5">
        <v>154103</v>
      </c>
      <c r="BG45" s="5">
        <v>155111</v>
      </c>
      <c r="BH45" s="5">
        <v>157997</v>
      </c>
      <c r="BI45" s="5">
        <v>157681</v>
      </c>
      <c r="BJ45" s="5">
        <v>158970</v>
      </c>
      <c r="BK45" s="5">
        <v>157148</v>
      </c>
      <c r="BL45" s="5">
        <v>156202</v>
      </c>
      <c r="BM45" s="5">
        <v>153883</v>
      </c>
      <c r="BN45" s="5">
        <v>153603</v>
      </c>
      <c r="BO45" s="5">
        <v>150711</v>
      </c>
      <c r="BP45" s="5">
        <v>150123</v>
      </c>
      <c r="BQ45" s="5">
        <v>147787</v>
      </c>
      <c r="BR45" s="5">
        <v>148180</v>
      </c>
      <c r="BS45" s="5">
        <v>149462</v>
      </c>
      <c r="BT45" s="5">
        <v>150673</v>
      </c>
      <c r="BU45" s="5">
        <v>151761</v>
      </c>
      <c r="BV45" s="5">
        <v>152751</v>
      </c>
      <c r="BW45" s="5">
        <v>153609</v>
      </c>
      <c r="BX45" s="5">
        <v>154444</v>
      </c>
      <c r="BY45" s="5">
        <v>155340</v>
      </c>
      <c r="BZ45" s="5">
        <v>156319</v>
      </c>
      <c r="CA45" s="5">
        <v>157444</v>
      </c>
      <c r="CB45" s="5">
        <v>158774</v>
      </c>
      <c r="CC45" s="5">
        <v>160375</v>
      </c>
      <c r="CD45" s="5">
        <v>162287</v>
      </c>
    </row>
    <row r="46" spans="1:82" x14ac:dyDescent="0.25">
      <c r="A46" s="5" t="str">
        <f>"41 jaar"</f>
        <v>41 jaar</v>
      </c>
      <c r="B46" s="5">
        <v>141727</v>
      </c>
      <c r="C46" s="5">
        <v>141964</v>
      </c>
      <c r="D46" s="5">
        <v>140786</v>
      </c>
      <c r="E46" s="5">
        <v>146000</v>
      </c>
      <c r="F46" s="5">
        <v>146551</v>
      </c>
      <c r="G46" s="5">
        <v>149138</v>
      </c>
      <c r="H46" s="5">
        <v>151692</v>
      </c>
      <c r="I46" s="5">
        <v>153026</v>
      </c>
      <c r="J46" s="5">
        <v>155124</v>
      </c>
      <c r="K46" s="5">
        <v>157537</v>
      </c>
      <c r="L46" s="5">
        <v>160763</v>
      </c>
      <c r="M46" s="5">
        <v>159426</v>
      </c>
      <c r="N46" s="5">
        <v>161930</v>
      </c>
      <c r="O46" s="5">
        <v>161482</v>
      </c>
      <c r="P46" s="5">
        <v>164608</v>
      </c>
      <c r="Q46" s="5">
        <v>167652</v>
      </c>
      <c r="R46" s="5">
        <v>162872</v>
      </c>
      <c r="S46" s="5">
        <v>159498</v>
      </c>
      <c r="T46" s="5">
        <v>155344</v>
      </c>
      <c r="U46" s="5">
        <v>154460</v>
      </c>
      <c r="V46" s="5">
        <v>155936</v>
      </c>
      <c r="W46" s="5">
        <v>158052</v>
      </c>
      <c r="X46" s="5">
        <v>156664</v>
      </c>
      <c r="Y46" s="5">
        <v>153510</v>
      </c>
      <c r="Z46" s="5">
        <v>148783</v>
      </c>
      <c r="AA46" s="5">
        <v>145712</v>
      </c>
      <c r="AB46" s="5">
        <v>142041</v>
      </c>
      <c r="AC46" s="5">
        <v>144548</v>
      </c>
      <c r="AD46" s="5">
        <v>146696</v>
      </c>
      <c r="AE46" s="5">
        <v>148790</v>
      </c>
      <c r="AF46" s="5">
        <v>150986</v>
      </c>
      <c r="AG46" s="5">
        <v>153507</v>
      </c>
      <c r="AH46" s="5">
        <v>152418</v>
      </c>
      <c r="AI46" s="5">
        <v>150746</v>
      </c>
      <c r="AJ46" s="5">
        <v>148175</v>
      </c>
      <c r="AK46" s="5">
        <v>147826</v>
      </c>
      <c r="AL46" s="5">
        <v>146701</v>
      </c>
      <c r="AM46" s="5">
        <v>149795</v>
      </c>
      <c r="AN46" s="5">
        <v>150347</v>
      </c>
      <c r="AO46" s="5">
        <v>152851</v>
      </c>
      <c r="AP46" s="5">
        <v>153904</v>
      </c>
      <c r="AQ46" s="5">
        <v>156414</v>
      </c>
      <c r="AR46" s="5">
        <v>157720</v>
      </c>
      <c r="AS46" s="5">
        <v>156218</v>
      </c>
      <c r="AT46" s="5">
        <v>152205</v>
      </c>
      <c r="AU46" s="5">
        <v>147832</v>
      </c>
      <c r="AV46" s="5">
        <v>147270</v>
      </c>
      <c r="AW46" s="5">
        <v>148251</v>
      </c>
      <c r="AX46" s="5">
        <v>148338</v>
      </c>
      <c r="AY46" s="5">
        <v>146784</v>
      </c>
      <c r="AZ46" s="5">
        <v>146179</v>
      </c>
      <c r="BA46" s="5">
        <v>147885</v>
      </c>
      <c r="BB46" s="5">
        <v>146398</v>
      </c>
      <c r="BC46" s="5">
        <v>144584</v>
      </c>
      <c r="BD46" s="5">
        <v>145748</v>
      </c>
      <c r="BE46" s="5">
        <v>149111</v>
      </c>
      <c r="BF46" s="5">
        <v>151068</v>
      </c>
      <c r="BG46" s="5">
        <v>154222</v>
      </c>
      <c r="BH46" s="5">
        <v>155227</v>
      </c>
      <c r="BI46" s="5">
        <v>158112</v>
      </c>
      <c r="BJ46" s="5">
        <v>157799</v>
      </c>
      <c r="BK46" s="5">
        <v>159085</v>
      </c>
      <c r="BL46" s="5">
        <v>157268</v>
      </c>
      <c r="BM46" s="5">
        <v>156320</v>
      </c>
      <c r="BN46" s="5">
        <v>154006</v>
      </c>
      <c r="BO46" s="5">
        <v>153720</v>
      </c>
      <c r="BP46" s="5">
        <v>150837</v>
      </c>
      <c r="BQ46" s="5">
        <v>150247</v>
      </c>
      <c r="BR46" s="5">
        <v>147915</v>
      </c>
      <c r="BS46" s="5">
        <v>148308</v>
      </c>
      <c r="BT46" s="5">
        <v>149594</v>
      </c>
      <c r="BU46" s="5">
        <v>150807</v>
      </c>
      <c r="BV46" s="5">
        <v>151892</v>
      </c>
      <c r="BW46" s="5">
        <v>152887</v>
      </c>
      <c r="BX46" s="5">
        <v>153742</v>
      </c>
      <c r="BY46" s="5">
        <v>154575</v>
      </c>
      <c r="BZ46" s="5">
        <v>155473</v>
      </c>
      <c r="CA46" s="5">
        <v>156452</v>
      </c>
      <c r="CB46" s="5">
        <v>157577</v>
      </c>
      <c r="CC46" s="5">
        <v>158905</v>
      </c>
      <c r="CD46" s="5">
        <v>160507</v>
      </c>
    </row>
    <row r="47" spans="1:82" x14ac:dyDescent="0.25">
      <c r="A47" s="5" t="str">
        <f>"42 jaar"</f>
        <v>42 jaar</v>
      </c>
      <c r="B47" s="5">
        <v>143616</v>
      </c>
      <c r="C47" s="5">
        <v>141410</v>
      </c>
      <c r="D47" s="5">
        <v>141911</v>
      </c>
      <c r="E47" s="5">
        <v>140585</v>
      </c>
      <c r="F47" s="5">
        <v>145751</v>
      </c>
      <c r="G47" s="5">
        <v>146112</v>
      </c>
      <c r="H47" s="5">
        <v>148855</v>
      </c>
      <c r="I47" s="5">
        <v>151358</v>
      </c>
      <c r="J47" s="5">
        <v>152724</v>
      </c>
      <c r="K47" s="5">
        <v>154814</v>
      </c>
      <c r="L47" s="5">
        <v>157317</v>
      </c>
      <c r="M47" s="5">
        <v>160893</v>
      </c>
      <c r="N47" s="5">
        <v>159730</v>
      </c>
      <c r="O47" s="5">
        <v>161946</v>
      </c>
      <c r="P47" s="5">
        <v>161462</v>
      </c>
      <c r="Q47" s="5">
        <v>164871</v>
      </c>
      <c r="R47" s="5">
        <v>168005</v>
      </c>
      <c r="S47" s="5">
        <v>163359</v>
      </c>
      <c r="T47" s="5">
        <v>159904</v>
      </c>
      <c r="U47" s="5">
        <v>155846</v>
      </c>
      <c r="V47" s="5">
        <v>155574</v>
      </c>
      <c r="W47" s="5">
        <v>156568</v>
      </c>
      <c r="X47" s="5">
        <v>158394</v>
      </c>
      <c r="Y47" s="5">
        <v>156726</v>
      </c>
      <c r="Z47" s="5">
        <v>153698</v>
      </c>
      <c r="AA47" s="5">
        <v>149100</v>
      </c>
      <c r="AB47" s="5">
        <v>146027</v>
      </c>
      <c r="AC47" s="5">
        <v>142242</v>
      </c>
      <c r="AD47" s="5">
        <v>144773</v>
      </c>
      <c r="AE47" s="5">
        <v>146905</v>
      </c>
      <c r="AF47" s="5">
        <v>148982</v>
      </c>
      <c r="AG47" s="5">
        <v>151093</v>
      </c>
      <c r="AH47" s="5">
        <v>153518</v>
      </c>
      <c r="AI47" s="5">
        <v>152403</v>
      </c>
      <c r="AJ47" s="5">
        <v>150656</v>
      </c>
      <c r="AK47" s="5">
        <v>148046</v>
      </c>
      <c r="AL47" s="5">
        <v>147645</v>
      </c>
      <c r="AM47" s="5">
        <v>146528</v>
      </c>
      <c r="AN47" s="5">
        <v>149640</v>
      </c>
      <c r="AO47" s="5">
        <v>150190</v>
      </c>
      <c r="AP47" s="5">
        <v>152693</v>
      </c>
      <c r="AQ47" s="5">
        <v>153779</v>
      </c>
      <c r="AR47" s="5">
        <v>156315</v>
      </c>
      <c r="AS47" s="5">
        <v>157645</v>
      </c>
      <c r="AT47" s="5">
        <v>156173</v>
      </c>
      <c r="AU47" s="5">
        <v>152188</v>
      </c>
      <c r="AV47" s="5">
        <v>147828</v>
      </c>
      <c r="AW47" s="5">
        <v>147263</v>
      </c>
      <c r="AX47" s="5">
        <v>148253</v>
      </c>
      <c r="AY47" s="5">
        <v>148341</v>
      </c>
      <c r="AZ47" s="5">
        <v>146795</v>
      </c>
      <c r="BA47" s="5">
        <v>146190</v>
      </c>
      <c r="BB47" s="5">
        <v>147900</v>
      </c>
      <c r="BC47" s="5">
        <v>146414</v>
      </c>
      <c r="BD47" s="5">
        <v>144607</v>
      </c>
      <c r="BE47" s="5">
        <v>145772</v>
      </c>
      <c r="BF47" s="5">
        <v>149135</v>
      </c>
      <c r="BG47" s="5">
        <v>151095</v>
      </c>
      <c r="BH47" s="5">
        <v>154245</v>
      </c>
      <c r="BI47" s="5">
        <v>155247</v>
      </c>
      <c r="BJ47" s="5">
        <v>158130</v>
      </c>
      <c r="BK47" s="5">
        <v>157819</v>
      </c>
      <c r="BL47" s="5">
        <v>159105</v>
      </c>
      <c r="BM47" s="5">
        <v>157286</v>
      </c>
      <c r="BN47" s="5">
        <v>156340</v>
      </c>
      <c r="BO47" s="5">
        <v>154025</v>
      </c>
      <c r="BP47" s="5">
        <v>153745</v>
      </c>
      <c r="BQ47" s="5">
        <v>150861</v>
      </c>
      <c r="BR47" s="5">
        <v>150274</v>
      </c>
      <c r="BS47" s="5">
        <v>147946</v>
      </c>
      <c r="BT47" s="5">
        <v>148331</v>
      </c>
      <c r="BU47" s="5">
        <v>149620</v>
      </c>
      <c r="BV47" s="5">
        <v>150837</v>
      </c>
      <c r="BW47" s="5">
        <v>151926</v>
      </c>
      <c r="BX47" s="5">
        <v>152918</v>
      </c>
      <c r="BY47" s="5">
        <v>153775</v>
      </c>
      <c r="BZ47" s="5">
        <v>154604</v>
      </c>
      <c r="CA47" s="5">
        <v>155500</v>
      </c>
      <c r="CB47" s="5">
        <v>156484</v>
      </c>
      <c r="CC47" s="5">
        <v>157604</v>
      </c>
      <c r="CD47" s="5">
        <v>158931</v>
      </c>
    </row>
    <row r="48" spans="1:82" x14ac:dyDescent="0.25">
      <c r="A48" s="5" t="str">
        <f>"43 jaar"</f>
        <v>43 jaar</v>
      </c>
      <c r="B48" s="5">
        <v>142796</v>
      </c>
      <c r="C48" s="5">
        <v>143327</v>
      </c>
      <c r="D48" s="5">
        <v>141235</v>
      </c>
      <c r="E48" s="5">
        <v>141683</v>
      </c>
      <c r="F48" s="5">
        <v>140336</v>
      </c>
      <c r="G48" s="5">
        <v>145342</v>
      </c>
      <c r="H48" s="5">
        <v>145822</v>
      </c>
      <c r="I48" s="5">
        <v>148445</v>
      </c>
      <c r="J48" s="5">
        <v>151015</v>
      </c>
      <c r="K48" s="5">
        <v>152574</v>
      </c>
      <c r="L48" s="5">
        <v>154641</v>
      </c>
      <c r="M48" s="5">
        <v>157338</v>
      </c>
      <c r="N48" s="5">
        <v>160904</v>
      </c>
      <c r="O48" s="5">
        <v>159688</v>
      </c>
      <c r="P48" s="5">
        <v>161900</v>
      </c>
      <c r="Q48" s="5">
        <v>161671</v>
      </c>
      <c r="R48" s="5">
        <v>165246</v>
      </c>
      <c r="S48" s="5">
        <v>168502</v>
      </c>
      <c r="T48" s="5">
        <v>163748</v>
      </c>
      <c r="U48" s="5">
        <v>160364</v>
      </c>
      <c r="V48" s="5">
        <v>156774</v>
      </c>
      <c r="W48" s="5">
        <v>156201</v>
      </c>
      <c r="X48" s="5">
        <v>156841</v>
      </c>
      <c r="Y48" s="5">
        <v>158308</v>
      </c>
      <c r="Z48" s="5">
        <v>156857</v>
      </c>
      <c r="AA48" s="5">
        <v>153984</v>
      </c>
      <c r="AB48" s="5">
        <v>149254</v>
      </c>
      <c r="AC48" s="5">
        <v>146277</v>
      </c>
      <c r="AD48" s="5">
        <v>142477</v>
      </c>
      <c r="AE48" s="5">
        <v>144999</v>
      </c>
      <c r="AF48" s="5">
        <v>147117</v>
      </c>
      <c r="AG48" s="5">
        <v>149107</v>
      </c>
      <c r="AH48" s="5">
        <v>151147</v>
      </c>
      <c r="AI48" s="5">
        <v>153479</v>
      </c>
      <c r="AJ48" s="5">
        <v>152350</v>
      </c>
      <c r="AK48" s="5">
        <v>150540</v>
      </c>
      <c r="AL48" s="5">
        <v>147904</v>
      </c>
      <c r="AM48" s="5">
        <v>147490</v>
      </c>
      <c r="AN48" s="5">
        <v>146381</v>
      </c>
      <c r="AO48" s="5">
        <v>149511</v>
      </c>
      <c r="AP48" s="5">
        <v>150054</v>
      </c>
      <c r="AQ48" s="5">
        <v>152584</v>
      </c>
      <c r="AR48" s="5">
        <v>153693</v>
      </c>
      <c r="AS48" s="5">
        <v>156248</v>
      </c>
      <c r="AT48" s="5">
        <v>157607</v>
      </c>
      <c r="AU48" s="5">
        <v>156160</v>
      </c>
      <c r="AV48" s="5">
        <v>152181</v>
      </c>
      <c r="AW48" s="5">
        <v>147827</v>
      </c>
      <c r="AX48" s="5">
        <v>147266</v>
      </c>
      <c r="AY48" s="5">
        <v>148261</v>
      </c>
      <c r="AZ48" s="5">
        <v>148352</v>
      </c>
      <c r="BA48" s="5">
        <v>146813</v>
      </c>
      <c r="BB48" s="5">
        <v>146209</v>
      </c>
      <c r="BC48" s="5">
        <v>147918</v>
      </c>
      <c r="BD48" s="5">
        <v>146441</v>
      </c>
      <c r="BE48" s="5">
        <v>144642</v>
      </c>
      <c r="BF48" s="5">
        <v>145809</v>
      </c>
      <c r="BG48" s="5">
        <v>149161</v>
      </c>
      <c r="BH48" s="5">
        <v>151121</v>
      </c>
      <c r="BI48" s="5">
        <v>154273</v>
      </c>
      <c r="BJ48" s="5">
        <v>155273</v>
      </c>
      <c r="BK48" s="5">
        <v>158161</v>
      </c>
      <c r="BL48" s="5">
        <v>157851</v>
      </c>
      <c r="BM48" s="5">
        <v>159132</v>
      </c>
      <c r="BN48" s="5">
        <v>157312</v>
      </c>
      <c r="BO48" s="5">
        <v>156373</v>
      </c>
      <c r="BP48" s="5">
        <v>154054</v>
      </c>
      <c r="BQ48" s="5">
        <v>153776</v>
      </c>
      <c r="BR48" s="5">
        <v>150897</v>
      </c>
      <c r="BS48" s="5">
        <v>150307</v>
      </c>
      <c r="BT48" s="5">
        <v>147986</v>
      </c>
      <c r="BU48" s="5">
        <v>148370</v>
      </c>
      <c r="BV48" s="5">
        <v>149659</v>
      </c>
      <c r="BW48" s="5">
        <v>150871</v>
      </c>
      <c r="BX48" s="5">
        <v>151966</v>
      </c>
      <c r="BY48" s="5">
        <v>152956</v>
      </c>
      <c r="BZ48" s="5">
        <v>153810</v>
      </c>
      <c r="CA48" s="5">
        <v>154639</v>
      </c>
      <c r="CB48" s="5">
        <v>155538</v>
      </c>
      <c r="CC48" s="5">
        <v>156521</v>
      </c>
      <c r="CD48" s="5">
        <v>157646</v>
      </c>
    </row>
    <row r="49" spans="1:82" x14ac:dyDescent="0.25">
      <c r="A49" s="5" t="str">
        <f>"44 jaar"</f>
        <v>44 jaar</v>
      </c>
      <c r="B49" s="5">
        <v>143346</v>
      </c>
      <c r="C49" s="5">
        <v>142499</v>
      </c>
      <c r="D49" s="5">
        <v>143123</v>
      </c>
      <c r="E49" s="5">
        <v>140979</v>
      </c>
      <c r="F49" s="5">
        <v>141347</v>
      </c>
      <c r="G49" s="5">
        <v>139870</v>
      </c>
      <c r="H49" s="5">
        <v>145005</v>
      </c>
      <c r="I49" s="5">
        <v>145428</v>
      </c>
      <c r="J49" s="5">
        <v>148114</v>
      </c>
      <c r="K49" s="5">
        <v>150626</v>
      </c>
      <c r="L49" s="5">
        <v>152230</v>
      </c>
      <c r="M49" s="5">
        <v>154518</v>
      </c>
      <c r="N49" s="5">
        <v>157412</v>
      </c>
      <c r="O49" s="5">
        <v>160842</v>
      </c>
      <c r="P49" s="5">
        <v>159684</v>
      </c>
      <c r="Q49" s="5">
        <v>162060</v>
      </c>
      <c r="R49" s="5">
        <v>161831</v>
      </c>
      <c r="S49" s="5">
        <v>165595</v>
      </c>
      <c r="T49" s="5">
        <v>168778</v>
      </c>
      <c r="U49" s="5">
        <v>164146</v>
      </c>
      <c r="V49" s="5">
        <v>161007</v>
      </c>
      <c r="W49" s="5">
        <v>157115</v>
      </c>
      <c r="X49" s="5">
        <v>156338</v>
      </c>
      <c r="Y49" s="5">
        <v>156769</v>
      </c>
      <c r="Z49" s="5">
        <v>158357</v>
      </c>
      <c r="AA49" s="5">
        <v>157132</v>
      </c>
      <c r="AB49" s="5">
        <v>154133</v>
      </c>
      <c r="AC49" s="5">
        <v>149437</v>
      </c>
      <c r="AD49" s="5">
        <v>146425</v>
      </c>
      <c r="AE49" s="5">
        <v>142660</v>
      </c>
      <c r="AF49" s="5">
        <v>145172</v>
      </c>
      <c r="AG49" s="5">
        <v>147216</v>
      </c>
      <c r="AH49" s="5">
        <v>149132</v>
      </c>
      <c r="AI49" s="5">
        <v>151106</v>
      </c>
      <c r="AJ49" s="5">
        <v>153365</v>
      </c>
      <c r="AK49" s="5">
        <v>152229</v>
      </c>
      <c r="AL49" s="5">
        <v>150364</v>
      </c>
      <c r="AM49" s="5">
        <v>147748</v>
      </c>
      <c r="AN49" s="5">
        <v>147327</v>
      </c>
      <c r="AO49" s="5">
        <v>146221</v>
      </c>
      <c r="AP49" s="5">
        <v>149366</v>
      </c>
      <c r="AQ49" s="5">
        <v>149924</v>
      </c>
      <c r="AR49" s="5">
        <v>152475</v>
      </c>
      <c r="AS49" s="5">
        <v>153608</v>
      </c>
      <c r="AT49" s="5">
        <v>156173</v>
      </c>
      <c r="AU49" s="5">
        <v>157560</v>
      </c>
      <c r="AV49" s="5">
        <v>156121</v>
      </c>
      <c r="AW49" s="5">
        <v>152148</v>
      </c>
      <c r="AX49" s="5">
        <v>147806</v>
      </c>
      <c r="AY49" s="5">
        <v>147243</v>
      </c>
      <c r="AZ49" s="5">
        <v>148252</v>
      </c>
      <c r="BA49" s="5">
        <v>148341</v>
      </c>
      <c r="BB49" s="5">
        <v>146812</v>
      </c>
      <c r="BC49" s="5">
        <v>146213</v>
      </c>
      <c r="BD49" s="5">
        <v>147916</v>
      </c>
      <c r="BE49" s="5">
        <v>146445</v>
      </c>
      <c r="BF49" s="5">
        <v>144647</v>
      </c>
      <c r="BG49" s="5">
        <v>145815</v>
      </c>
      <c r="BH49" s="5">
        <v>149168</v>
      </c>
      <c r="BI49" s="5">
        <v>151127</v>
      </c>
      <c r="BJ49" s="5">
        <v>154282</v>
      </c>
      <c r="BK49" s="5">
        <v>155282</v>
      </c>
      <c r="BL49" s="5">
        <v>158159</v>
      </c>
      <c r="BM49" s="5">
        <v>157860</v>
      </c>
      <c r="BN49" s="5">
        <v>159142</v>
      </c>
      <c r="BO49" s="5">
        <v>157317</v>
      </c>
      <c r="BP49" s="5">
        <v>156388</v>
      </c>
      <c r="BQ49" s="5">
        <v>154066</v>
      </c>
      <c r="BR49" s="5">
        <v>153799</v>
      </c>
      <c r="BS49" s="5">
        <v>150918</v>
      </c>
      <c r="BT49" s="5">
        <v>150332</v>
      </c>
      <c r="BU49" s="5">
        <v>148009</v>
      </c>
      <c r="BV49" s="5">
        <v>148394</v>
      </c>
      <c r="BW49" s="5">
        <v>149682</v>
      </c>
      <c r="BX49" s="5">
        <v>150893</v>
      </c>
      <c r="BY49" s="5">
        <v>151984</v>
      </c>
      <c r="BZ49" s="5">
        <v>152976</v>
      </c>
      <c r="CA49" s="5">
        <v>153835</v>
      </c>
      <c r="CB49" s="5">
        <v>154663</v>
      </c>
      <c r="CC49" s="5">
        <v>155565</v>
      </c>
      <c r="CD49" s="5">
        <v>156554</v>
      </c>
    </row>
    <row r="50" spans="1:82" x14ac:dyDescent="0.25">
      <c r="A50" s="5" t="str">
        <f>"45 jaar"</f>
        <v>45 jaar</v>
      </c>
      <c r="B50" s="5">
        <v>121687</v>
      </c>
      <c r="C50" s="5">
        <v>142974</v>
      </c>
      <c r="D50" s="5">
        <v>142272</v>
      </c>
      <c r="E50" s="5">
        <v>142738</v>
      </c>
      <c r="F50" s="5">
        <v>140615</v>
      </c>
      <c r="G50" s="5">
        <v>140926</v>
      </c>
      <c r="H50" s="5">
        <v>139521</v>
      </c>
      <c r="I50" s="5">
        <v>144543</v>
      </c>
      <c r="J50" s="5">
        <v>145048</v>
      </c>
      <c r="K50" s="5">
        <v>147756</v>
      </c>
      <c r="L50" s="5">
        <v>150273</v>
      </c>
      <c r="M50" s="5">
        <v>152132</v>
      </c>
      <c r="N50" s="5">
        <v>154445</v>
      </c>
      <c r="O50" s="5">
        <v>157236</v>
      </c>
      <c r="P50" s="5">
        <v>160714</v>
      </c>
      <c r="Q50" s="5">
        <v>159735</v>
      </c>
      <c r="R50" s="5">
        <v>162098</v>
      </c>
      <c r="S50" s="5">
        <v>162070</v>
      </c>
      <c r="T50" s="5">
        <v>165805</v>
      </c>
      <c r="U50" s="5">
        <v>169077</v>
      </c>
      <c r="V50" s="5">
        <v>164845</v>
      </c>
      <c r="W50" s="5">
        <v>161285</v>
      </c>
      <c r="X50" s="5">
        <v>157081</v>
      </c>
      <c r="Y50" s="5">
        <v>156359</v>
      </c>
      <c r="Z50" s="5">
        <v>156789</v>
      </c>
      <c r="AA50" s="5">
        <v>158508</v>
      </c>
      <c r="AB50" s="5">
        <v>157093</v>
      </c>
      <c r="AC50" s="5">
        <v>154213</v>
      </c>
      <c r="AD50" s="5">
        <v>149474</v>
      </c>
      <c r="AE50" s="5">
        <v>146433</v>
      </c>
      <c r="AF50" s="5">
        <v>142710</v>
      </c>
      <c r="AG50" s="5">
        <v>145148</v>
      </c>
      <c r="AH50" s="5">
        <v>147118</v>
      </c>
      <c r="AI50" s="5">
        <v>148971</v>
      </c>
      <c r="AJ50" s="5">
        <v>150891</v>
      </c>
      <c r="AK50" s="5">
        <v>153082</v>
      </c>
      <c r="AL50" s="5">
        <v>151952</v>
      </c>
      <c r="AM50" s="5">
        <v>150089</v>
      </c>
      <c r="AN50" s="5">
        <v>147486</v>
      </c>
      <c r="AO50" s="5">
        <v>147061</v>
      </c>
      <c r="AP50" s="5">
        <v>145959</v>
      </c>
      <c r="AQ50" s="5">
        <v>149129</v>
      </c>
      <c r="AR50" s="5">
        <v>149704</v>
      </c>
      <c r="AS50" s="5">
        <v>152267</v>
      </c>
      <c r="AT50" s="5">
        <v>153423</v>
      </c>
      <c r="AU50" s="5">
        <v>156010</v>
      </c>
      <c r="AV50" s="5">
        <v>157407</v>
      </c>
      <c r="AW50" s="5">
        <v>155972</v>
      </c>
      <c r="AX50" s="5">
        <v>152005</v>
      </c>
      <c r="AY50" s="5">
        <v>147677</v>
      </c>
      <c r="AZ50" s="5">
        <v>147120</v>
      </c>
      <c r="BA50" s="5">
        <v>148130</v>
      </c>
      <c r="BB50" s="5">
        <v>148228</v>
      </c>
      <c r="BC50" s="5">
        <v>146701</v>
      </c>
      <c r="BD50" s="5">
        <v>146098</v>
      </c>
      <c r="BE50" s="5">
        <v>147802</v>
      </c>
      <c r="BF50" s="5">
        <v>146336</v>
      </c>
      <c r="BG50" s="5">
        <v>144536</v>
      </c>
      <c r="BH50" s="5">
        <v>145706</v>
      </c>
      <c r="BI50" s="5">
        <v>149060</v>
      </c>
      <c r="BJ50" s="5">
        <v>151017</v>
      </c>
      <c r="BK50" s="5">
        <v>154174</v>
      </c>
      <c r="BL50" s="5">
        <v>155175</v>
      </c>
      <c r="BM50" s="5">
        <v>158057</v>
      </c>
      <c r="BN50" s="5">
        <v>157758</v>
      </c>
      <c r="BO50" s="5">
        <v>159040</v>
      </c>
      <c r="BP50" s="5">
        <v>157219</v>
      </c>
      <c r="BQ50" s="5">
        <v>156291</v>
      </c>
      <c r="BR50" s="5">
        <v>153974</v>
      </c>
      <c r="BS50" s="5">
        <v>153710</v>
      </c>
      <c r="BT50" s="5">
        <v>150826</v>
      </c>
      <c r="BU50" s="5">
        <v>150244</v>
      </c>
      <c r="BV50" s="5">
        <v>147920</v>
      </c>
      <c r="BW50" s="5">
        <v>148307</v>
      </c>
      <c r="BX50" s="5">
        <v>149602</v>
      </c>
      <c r="BY50" s="5">
        <v>150811</v>
      </c>
      <c r="BZ50" s="5">
        <v>151902</v>
      </c>
      <c r="CA50" s="5">
        <v>152893</v>
      </c>
      <c r="CB50" s="5">
        <v>153753</v>
      </c>
      <c r="CC50" s="5">
        <v>154585</v>
      </c>
      <c r="CD50" s="5">
        <v>155486</v>
      </c>
    </row>
    <row r="51" spans="1:82" x14ac:dyDescent="0.25">
      <c r="A51" s="5" t="str">
        <f>"46 jaar"</f>
        <v>46 jaar</v>
      </c>
      <c r="B51" s="5">
        <v>121590</v>
      </c>
      <c r="C51" s="5">
        <v>121279</v>
      </c>
      <c r="D51" s="5">
        <v>142684</v>
      </c>
      <c r="E51" s="5">
        <v>141909</v>
      </c>
      <c r="F51" s="5">
        <v>142439</v>
      </c>
      <c r="G51" s="5">
        <v>140147</v>
      </c>
      <c r="H51" s="5">
        <v>140590</v>
      </c>
      <c r="I51" s="5">
        <v>139126</v>
      </c>
      <c r="J51" s="5">
        <v>144213</v>
      </c>
      <c r="K51" s="5">
        <v>144590</v>
      </c>
      <c r="L51" s="5">
        <v>147373</v>
      </c>
      <c r="M51" s="5">
        <v>150154</v>
      </c>
      <c r="N51" s="5">
        <v>151966</v>
      </c>
      <c r="O51" s="5">
        <v>154271</v>
      </c>
      <c r="P51" s="5">
        <v>157088</v>
      </c>
      <c r="Q51" s="5">
        <v>160672</v>
      </c>
      <c r="R51" s="5">
        <v>159919</v>
      </c>
      <c r="S51" s="5">
        <v>162202</v>
      </c>
      <c r="T51" s="5">
        <v>162206</v>
      </c>
      <c r="U51" s="5">
        <v>166016</v>
      </c>
      <c r="V51" s="5">
        <v>169588</v>
      </c>
      <c r="W51" s="5">
        <v>164930</v>
      </c>
      <c r="X51" s="5">
        <v>161354</v>
      </c>
      <c r="Y51" s="5">
        <v>157019</v>
      </c>
      <c r="Z51" s="5">
        <v>156338</v>
      </c>
      <c r="AA51" s="5">
        <v>156785</v>
      </c>
      <c r="AB51" s="5">
        <v>158538</v>
      </c>
      <c r="AC51" s="5">
        <v>157123</v>
      </c>
      <c r="AD51" s="5">
        <v>154222</v>
      </c>
      <c r="AE51" s="5">
        <v>149499</v>
      </c>
      <c r="AF51" s="5">
        <v>146434</v>
      </c>
      <c r="AG51" s="5">
        <v>142681</v>
      </c>
      <c r="AH51" s="5">
        <v>145068</v>
      </c>
      <c r="AI51" s="5">
        <v>146969</v>
      </c>
      <c r="AJ51" s="5">
        <v>148770</v>
      </c>
      <c r="AK51" s="5">
        <v>150635</v>
      </c>
      <c r="AL51" s="5">
        <v>152773</v>
      </c>
      <c r="AM51" s="5">
        <v>151677</v>
      </c>
      <c r="AN51" s="5">
        <v>149813</v>
      </c>
      <c r="AO51" s="5">
        <v>147234</v>
      </c>
      <c r="AP51" s="5">
        <v>146810</v>
      </c>
      <c r="AQ51" s="5">
        <v>145726</v>
      </c>
      <c r="AR51" s="5">
        <v>148910</v>
      </c>
      <c r="AS51" s="5">
        <v>149500</v>
      </c>
      <c r="AT51" s="5">
        <v>152072</v>
      </c>
      <c r="AU51" s="5">
        <v>153257</v>
      </c>
      <c r="AV51" s="5">
        <v>155845</v>
      </c>
      <c r="AW51" s="5">
        <v>157250</v>
      </c>
      <c r="AX51" s="5">
        <v>155821</v>
      </c>
      <c r="AY51" s="5">
        <v>151862</v>
      </c>
      <c r="AZ51" s="5">
        <v>147544</v>
      </c>
      <c r="BA51" s="5">
        <v>146991</v>
      </c>
      <c r="BB51" s="5">
        <v>148004</v>
      </c>
      <c r="BC51" s="5">
        <v>148109</v>
      </c>
      <c r="BD51" s="5">
        <v>146583</v>
      </c>
      <c r="BE51" s="5">
        <v>145989</v>
      </c>
      <c r="BF51" s="5">
        <v>147690</v>
      </c>
      <c r="BG51" s="5">
        <v>146232</v>
      </c>
      <c r="BH51" s="5">
        <v>144431</v>
      </c>
      <c r="BI51" s="5">
        <v>145605</v>
      </c>
      <c r="BJ51" s="5">
        <v>148960</v>
      </c>
      <c r="BK51" s="5">
        <v>150913</v>
      </c>
      <c r="BL51" s="5">
        <v>154072</v>
      </c>
      <c r="BM51" s="5">
        <v>155072</v>
      </c>
      <c r="BN51" s="5">
        <v>157956</v>
      </c>
      <c r="BO51" s="5">
        <v>157656</v>
      </c>
      <c r="BP51" s="5">
        <v>158936</v>
      </c>
      <c r="BQ51" s="5">
        <v>157117</v>
      </c>
      <c r="BR51" s="5">
        <v>156186</v>
      </c>
      <c r="BS51" s="5">
        <v>153878</v>
      </c>
      <c r="BT51" s="5">
        <v>153614</v>
      </c>
      <c r="BU51" s="5">
        <v>150739</v>
      </c>
      <c r="BV51" s="5">
        <v>150157</v>
      </c>
      <c r="BW51" s="5">
        <v>147838</v>
      </c>
      <c r="BX51" s="5">
        <v>148227</v>
      </c>
      <c r="BY51" s="5">
        <v>149519</v>
      </c>
      <c r="BZ51" s="5">
        <v>150733</v>
      </c>
      <c r="CA51" s="5">
        <v>151825</v>
      </c>
      <c r="CB51" s="5">
        <v>152811</v>
      </c>
      <c r="CC51" s="5">
        <v>153681</v>
      </c>
      <c r="CD51" s="5">
        <v>154511</v>
      </c>
    </row>
    <row r="52" spans="1:82" x14ac:dyDescent="0.25">
      <c r="A52" s="5" t="str">
        <f>"47 jaar"</f>
        <v>47 jaar</v>
      </c>
      <c r="B52" s="5">
        <v>115958</v>
      </c>
      <c r="C52" s="5">
        <v>121179</v>
      </c>
      <c r="D52" s="5">
        <v>121053</v>
      </c>
      <c r="E52" s="5">
        <v>142360</v>
      </c>
      <c r="F52" s="5">
        <v>141551</v>
      </c>
      <c r="G52" s="5">
        <v>141885</v>
      </c>
      <c r="H52" s="5">
        <v>139790</v>
      </c>
      <c r="I52" s="5">
        <v>140107</v>
      </c>
      <c r="J52" s="5">
        <v>138653</v>
      </c>
      <c r="K52" s="5">
        <v>143829</v>
      </c>
      <c r="L52" s="5">
        <v>144161</v>
      </c>
      <c r="M52" s="5">
        <v>147172</v>
      </c>
      <c r="N52" s="5">
        <v>149863</v>
      </c>
      <c r="O52" s="5">
        <v>151720</v>
      </c>
      <c r="P52" s="5">
        <v>154048</v>
      </c>
      <c r="Q52" s="5">
        <v>157030</v>
      </c>
      <c r="R52" s="5">
        <v>160630</v>
      </c>
      <c r="S52" s="5">
        <v>160141</v>
      </c>
      <c r="T52" s="5">
        <v>162237</v>
      </c>
      <c r="U52" s="5">
        <v>162435</v>
      </c>
      <c r="V52" s="5">
        <v>166407</v>
      </c>
      <c r="W52" s="5">
        <v>169686</v>
      </c>
      <c r="X52" s="5">
        <v>164875</v>
      </c>
      <c r="Y52" s="5">
        <v>161131</v>
      </c>
      <c r="Z52" s="5">
        <v>156963</v>
      </c>
      <c r="AA52" s="5">
        <v>156448</v>
      </c>
      <c r="AB52" s="5">
        <v>156845</v>
      </c>
      <c r="AC52" s="5">
        <v>158470</v>
      </c>
      <c r="AD52" s="5">
        <v>157112</v>
      </c>
      <c r="AE52" s="5">
        <v>154186</v>
      </c>
      <c r="AF52" s="5">
        <v>149503</v>
      </c>
      <c r="AG52" s="5">
        <v>146368</v>
      </c>
      <c r="AH52" s="5">
        <v>142583</v>
      </c>
      <c r="AI52" s="5">
        <v>144919</v>
      </c>
      <c r="AJ52" s="5">
        <v>146766</v>
      </c>
      <c r="AK52" s="5">
        <v>148507</v>
      </c>
      <c r="AL52" s="5">
        <v>150332</v>
      </c>
      <c r="AM52" s="5">
        <v>152465</v>
      </c>
      <c r="AN52" s="5">
        <v>151399</v>
      </c>
      <c r="AO52" s="5">
        <v>149544</v>
      </c>
      <c r="AP52" s="5">
        <v>146982</v>
      </c>
      <c r="AQ52" s="5">
        <v>146559</v>
      </c>
      <c r="AR52" s="5">
        <v>145500</v>
      </c>
      <c r="AS52" s="5">
        <v>148695</v>
      </c>
      <c r="AT52" s="5">
        <v>149299</v>
      </c>
      <c r="AU52" s="5">
        <v>151883</v>
      </c>
      <c r="AV52" s="5">
        <v>153067</v>
      </c>
      <c r="AW52" s="5">
        <v>155664</v>
      </c>
      <c r="AX52" s="5">
        <v>157078</v>
      </c>
      <c r="AY52" s="5">
        <v>155657</v>
      </c>
      <c r="AZ52" s="5">
        <v>151709</v>
      </c>
      <c r="BA52" s="5">
        <v>147403</v>
      </c>
      <c r="BB52" s="5">
        <v>146852</v>
      </c>
      <c r="BC52" s="5">
        <v>147873</v>
      </c>
      <c r="BD52" s="5">
        <v>147977</v>
      </c>
      <c r="BE52" s="5">
        <v>146457</v>
      </c>
      <c r="BF52" s="5">
        <v>145870</v>
      </c>
      <c r="BG52" s="5">
        <v>147569</v>
      </c>
      <c r="BH52" s="5">
        <v>146114</v>
      </c>
      <c r="BI52" s="5">
        <v>144316</v>
      </c>
      <c r="BJ52" s="5">
        <v>145490</v>
      </c>
      <c r="BK52" s="5">
        <v>148845</v>
      </c>
      <c r="BL52" s="5">
        <v>150795</v>
      </c>
      <c r="BM52" s="5">
        <v>153953</v>
      </c>
      <c r="BN52" s="5">
        <v>154960</v>
      </c>
      <c r="BO52" s="5">
        <v>157838</v>
      </c>
      <c r="BP52" s="5">
        <v>157542</v>
      </c>
      <c r="BQ52" s="5">
        <v>158822</v>
      </c>
      <c r="BR52" s="5">
        <v>157008</v>
      </c>
      <c r="BS52" s="5">
        <v>156079</v>
      </c>
      <c r="BT52" s="5">
        <v>153782</v>
      </c>
      <c r="BU52" s="5">
        <v>153519</v>
      </c>
      <c r="BV52" s="5">
        <v>150651</v>
      </c>
      <c r="BW52" s="5">
        <v>150069</v>
      </c>
      <c r="BX52" s="5">
        <v>147752</v>
      </c>
      <c r="BY52" s="5">
        <v>148145</v>
      </c>
      <c r="BZ52" s="5">
        <v>149438</v>
      </c>
      <c r="CA52" s="5">
        <v>150654</v>
      </c>
      <c r="CB52" s="5">
        <v>151744</v>
      </c>
      <c r="CC52" s="5">
        <v>152733</v>
      </c>
      <c r="CD52" s="5">
        <v>153604</v>
      </c>
    </row>
    <row r="53" spans="1:82" x14ac:dyDescent="0.25">
      <c r="A53" s="5" t="str">
        <f>"48 jaar"</f>
        <v>48 jaar</v>
      </c>
      <c r="B53" s="5">
        <v>101883</v>
      </c>
      <c r="C53" s="5">
        <v>115519</v>
      </c>
      <c r="D53" s="5">
        <v>120927</v>
      </c>
      <c r="E53" s="5">
        <v>120739</v>
      </c>
      <c r="F53" s="5">
        <v>141907</v>
      </c>
      <c r="G53" s="5">
        <v>141055</v>
      </c>
      <c r="H53" s="5">
        <v>141511</v>
      </c>
      <c r="I53" s="5">
        <v>139309</v>
      </c>
      <c r="J53" s="5">
        <v>139623</v>
      </c>
      <c r="K53" s="5">
        <v>138288</v>
      </c>
      <c r="L53" s="5">
        <v>143345</v>
      </c>
      <c r="M53" s="5">
        <v>143870</v>
      </c>
      <c r="N53" s="5">
        <v>146956</v>
      </c>
      <c r="O53" s="5">
        <v>149622</v>
      </c>
      <c r="P53" s="5">
        <v>151353</v>
      </c>
      <c r="Q53" s="5">
        <v>153820</v>
      </c>
      <c r="R53" s="5">
        <v>156922</v>
      </c>
      <c r="S53" s="5">
        <v>160702</v>
      </c>
      <c r="T53" s="5">
        <v>160090</v>
      </c>
      <c r="U53" s="5">
        <v>162287</v>
      </c>
      <c r="V53" s="5">
        <v>162860</v>
      </c>
      <c r="W53" s="5">
        <v>166413</v>
      </c>
      <c r="X53" s="5">
        <v>169486</v>
      </c>
      <c r="Y53" s="5">
        <v>164599</v>
      </c>
      <c r="Z53" s="5">
        <v>161017</v>
      </c>
      <c r="AA53" s="5">
        <v>156922</v>
      </c>
      <c r="AB53" s="5">
        <v>156316</v>
      </c>
      <c r="AC53" s="5">
        <v>156778</v>
      </c>
      <c r="AD53" s="5">
        <v>158329</v>
      </c>
      <c r="AE53" s="5">
        <v>156991</v>
      </c>
      <c r="AF53" s="5">
        <v>154052</v>
      </c>
      <c r="AG53" s="5">
        <v>149349</v>
      </c>
      <c r="AH53" s="5">
        <v>146146</v>
      </c>
      <c r="AI53" s="5">
        <v>142333</v>
      </c>
      <c r="AJ53" s="5">
        <v>144626</v>
      </c>
      <c r="AK53" s="5">
        <v>146431</v>
      </c>
      <c r="AL53" s="5">
        <v>148139</v>
      </c>
      <c r="AM53" s="5">
        <v>149955</v>
      </c>
      <c r="AN53" s="5">
        <v>152082</v>
      </c>
      <c r="AO53" s="5">
        <v>151051</v>
      </c>
      <c r="AP53" s="5">
        <v>149194</v>
      </c>
      <c r="AQ53" s="5">
        <v>146656</v>
      </c>
      <c r="AR53" s="5">
        <v>146247</v>
      </c>
      <c r="AS53" s="5">
        <v>145209</v>
      </c>
      <c r="AT53" s="5">
        <v>148413</v>
      </c>
      <c r="AU53" s="5">
        <v>149032</v>
      </c>
      <c r="AV53" s="5">
        <v>151612</v>
      </c>
      <c r="AW53" s="5">
        <v>152802</v>
      </c>
      <c r="AX53" s="5">
        <v>155412</v>
      </c>
      <c r="AY53" s="5">
        <v>156828</v>
      </c>
      <c r="AZ53" s="5">
        <v>155412</v>
      </c>
      <c r="BA53" s="5">
        <v>151478</v>
      </c>
      <c r="BB53" s="5">
        <v>147182</v>
      </c>
      <c r="BC53" s="5">
        <v>146633</v>
      </c>
      <c r="BD53" s="5">
        <v>147657</v>
      </c>
      <c r="BE53" s="5">
        <v>147763</v>
      </c>
      <c r="BF53" s="5">
        <v>146253</v>
      </c>
      <c r="BG53" s="5">
        <v>145663</v>
      </c>
      <c r="BH53" s="5">
        <v>147370</v>
      </c>
      <c r="BI53" s="5">
        <v>145914</v>
      </c>
      <c r="BJ53" s="5">
        <v>144120</v>
      </c>
      <c r="BK53" s="5">
        <v>145302</v>
      </c>
      <c r="BL53" s="5">
        <v>148650</v>
      </c>
      <c r="BM53" s="5">
        <v>150609</v>
      </c>
      <c r="BN53" s="5">
        <v>153757</v>
      </c>
      <c r="BO53" s="5">
        <v>154768</v>
      </c>
      <c r="BP53" s="5">
        <v>157643</v>
      </c>
      <c r="BQ53" s="5">
        <v>157353</v>
      </c>
      <c r="BR53" s="5">
        <v>158630</v>
      </c>
      <c r="BS53" s="5">
        <v>156819</v>
      </c>
      <c r="BT53" s="5">
        <v>155892</v>
      </c>
      <c r="BU53" s="5">
        <v>153601</v>
      </c>
      <c r="BV53" s="5">
        <v>153343</v>
      </c>
      <c r="BW53" s="5">
        <v>150483</v>
      </c>
      <c r="BX53" s="5">
        <v>149901</v>
      </c>
      <c r="BY53" s="5">
        <v>147587</v>
      </c>
      <c r="BZ53" s="5">
        <v>147985</v>
      </c>
      <c r="CA53" s="5">
        <v>149277</v>
      </c>
      <c r="CB53" s="5">
        <v>150491</v>
      </c>
      <c r="CC53" s="5">
        <v>151584</v>
      </c>
      <c r="CD53" s="5">
        <v>152574</v>
      </c>
    </row>
    <row r="54" spans="1:82" x14ac:dyDescent="0.25">
      <c r="A54" s="5" t="str">
        <f>"49 jaar"</f>
        <v>49 jaar</v>
      </c>
      <c r="B54" s="5">
        <v>93849</v>
      </c>
      <c r="C54" s="5">
        <v>101549</v>
      </c>
      <c r="D54" s="5">
        <v>115103</v>
      </c>
      <c r="E54" s="5">
        <v>120614</v>
      </c>
      <c r="F54" s="5">
        <v>120341</v>
      </c>
      <c r="G54" s="5">
        <v>141327</v>
      </c>
      <c r="H54" s="5">
        <v>140551</v>
      </c>
      <c r="I54" s="5">
        <v>141049</v>
      </c>
      <c r="J54" s="5">
        <v>138740</v>
      </c>
      <c r="K54" s="5">
        <v>139161</v>
      </c>
      <c r="L54" s="5">
        <v>137802</v>
      </c>
      <c r="M54" s="5">
        <v>143069</v>
      </c>
      <c r="N54" s="5">
        <v>143554</v>
      </c>
      <c r="O54" s="5">
        <v>146640</v>
      </c>
      <c r="P54" s="5">
        <v>149259</v>
      </c>
      <c r="Q54" s="5">
        <v>151114</v>
      </c>
      <c r="R54" s="5">
        <v>153601</v>
      </c>
      <c r="S54" s="5">
        <v>156900</v>
      </c>
      <c r="T54" s="5">
        <v>160518</v>
      </c>
      <c r="U54" s="5">
        <v>160252</v>
      </c>
      <c r="V54" s="5">
        <v>162506</v>
      </c>
      <c r="W54" s="5">
        <v>162752</v>
      </c>
      <c r="X54" s="5">
        <v>166337</v>
      </c>
      <c r="Y54" s="5">
        <v>169174</v>
      </c>
      <c r="Z54" s="5">
        <v>164286</v>
      </c>
      <c r="AA54" s="5">
        <v>160897</v>
      </c>
      <c r="AB54" s="5">
        <v>156697</v>
      </c>
      <c r="AC54" s="5">
        <v>156206</v>
      </c>
      <c r="AD54" s="5">
        <v>156583</v>
      </c>
      <c r="AE54" s="5">
        <v>158125</v>
      </c>
      <c r="AF54" s="5">
        <v>156814</v>
      </c>
      <c r="AG54" s="5">
        <v>153829</v>
      </c>
      <c r="AH54" s="5">
        <v>149111</v>
      </c>
      <c r="AI54" s="5">
        <v>145858</v>
      </c>
      <c r="AJ54" s="5">
        <v>142032</v>
      </c>
      <c r="AK54" s="5">
        <v>144284</v>
      </c>
      <c r="AL54" s="5">
        <v>146059</v>
      </c>
      <c r="AM54" s="5">
        <v>147764</v>
      </c>
      <c r="AN54" s="5">
        <v>149588</v>
      </c>
      <c r="AO54" s="5">
        <v>151700</v>
      </c>
      <c r="AP54" s="5">
        <v>150692</v>
      </c>
      <c r="AQ54" s="5">
        <v>148852</v>
      </c>
      <c r="AR54" s="5">
        <v>146344</v>
      </c>
      <c r="AS54" s="5">
        <v>145940</v>
      </c>
      <c r="AT54" s="5">
        <v>144918</v>
      </c>
      <c r="AU54" s="5">
        <v>148131</v>
      </c>
      <c r="AV54" s="5">
        <v>148751</v>
      </c>
      <c r="AW54" s="5">
        <v>151328</v>
      </c>
      <c r="AX54" s="5">
        <v>152527</v>
      </c>
      <c r="AY54" s="5">
        <v>155137</v>
      </c>
      <c r="AZ54" s="5">
        <v>156552</v>
      </c>
      <c r="BA54" s="5">
        <v>155149</v>
      </c>
      <c r="BB54" s="5">
        <v>151231</v>
      </c>
      <c r="BC54" s="5">
        <v>146941</v>
      </c>
      <c r="BD54" s="5">
        <v>146402</v>
      </c>
      <c r="BE54" s="5">
        <v>147426</v>
      </c>
      <c r="BF54" s="5">
        <v>147541</v>
      </c>
      <c r="BG54" s="5">
        <v>146038</v>
      </c>
      <c r="BH54" s="5">
        <v>145446</v>
      </c>
      <c r="BI54" s="5">
        <v>147150</v>
      </c>
      <c r="BJ54" s="5">
        <v>145710</v>
      </c>
      <c r="BK54" s="5">
        <v>143922</v>
      </c>
      <c r="BL54" s="5">
        <v>145102</v>
      </c>
      <c r="BM54" s="5">
        <v>148451</v>
      </c>
      <c r="BN54" s="5">
        <v>150409</v>
      </c>
      <c r="BO54" s="5">
        <v>153554</v>
      </c>
      <c r="BP54" s="5">
        <v>154567</v>
      </c>
      <c r="BQ54" s="5">
        <v>157445</v>
      </c>
      <c r="BR54" s="5">
        <v>157154</v>
      </c>
      <c r="BS54" s="5">
        <v>158429</v>
      </c>
      <c r="BT54" s="5">
        <v>156624</v>
      </c>
      <c r="BU54" s="5">
        <v>155699</v>
      </c>
      <c r="BV54" s="5">
        <v>153407</v>
      </c>
      <c r="BW54" s="5">
        <v>153152</v>
      </c>
      <c r="BX54" s="5">
        <v>150302</v>
      </c>
      <c r="BY54" s="5">
        <v>149721</v>
      </c>
      <c r="BZ54" s="5">
        <v>147415</v>
      </c>
      <c r="CA54" s="5">
        <v>147810</v>
      </c>
      <c r="CB54" s="5">
        <v>149106</v>
      </c>
      <c r="CC54" s="5">
        <v>150318</v>
      </c>
      <c r="CD54" s="5">
        <v>151416</v>
      </c>
    </row>
    <row r="55" spans="1:82" x14ac:dyDescent="0.25">
      <c r="A55" s="5" t="str">
        <f>"50 jaar"</f>
        <v>50 jaar</v>
      </c>
      <c r="B55" s="5">
        <v>104897</v>
      </c>
      <c r="C55" s="5">
        <v>93477</v>
      </c>
      <c r="D55" s="5">
        <v>101355</v>
      </c>
      <c r="E55" s="5">
        <v>114736</v>
      </c>
      <c r="F55" s="5">
        <v>120197</v>
      </c>
      <c r="G55" s="5">
        <v>119832</v>
      </c>
      <c r="H55" s="5">
        <v>140878</v>
      </c>
      <c r="I55" s="5">
        <v>140092</v>
      </c>
      <c r="J55" s="5">
        <v>140488</v>
      </c>
      <c r="K55" s="5">
        <v>138300</v>
      </c>
      <c r="L55" s="5">
        <v>138634</v>
      </c>
      <c r="M55" s="5">
        <v>137470</v>
      </c>
      <c r="N55" s="5">
        <v>142637</v>
      </c>
      <c r="O55" s="5">
        <v>143155</v>
      </c>
      <c r="P55" s="5">
        <v>146341</v>
      </c>
      <c r="Q55" s="5">
        <v>148978</v>
      </c>
      <c r="R55" s="5">
        <v>150843</v>
      </c>
      <c r="S55" s="5">
        <v>153540</v>
      </c>
      <c r="T55" s="5">
        <v>156674</v>
      </c>
      <c r="U55" s="5">
        <v>160438</v>
      </c>
      <c r="V55" s="5">
        <v>160433</v>
      </c>
      <c r="W55" s="5">
        <v>162344</v>
      </c>
      <c r="X55" s="5">
        <v>162488</v>
      </c>
      <c r="Y55" s="5">
        <v>165906</v>
      </c>
      <c r="Z55" s="5">
        <v>168837</v>
      </c>
      <c r="AA55" s="5">
        <v>164082</v>
      </c>
      <c r="AB55" s="5">
        <v>160546</v>
      </c>
      <c r="AC55" s="5">
        <v>156543</v>
      </c>
      <c r="AD55" s="5">
        <v>155922</v>
      </c>
      <c r="AE55" s="5">
        <v>156296</v>
      </c>
      <c r="AF55" s="5">
        <v>157826</v>
      </c>
      <c r="AG55" s="5">
        <v>156499</v>
      </c>
      <c r="AH55" s="5">
        <v>153477</v>
      </c>
      <c r="AI55" s="5">
        <v>148749</v>
      </c>
      <c r="AJ55" s="5">
        <v>145440</v>
      </c>
      <c r="AK55" s="5">
        <v>141609</v>
      </c>
      <c r="AL55" s="5">
        <v>143844</v>
      </c>
      <c r="AM55" s="5">
        <v>145614</v>
      </c>
      <c r="AN55" s="5">
        <v>147321</v>
      </c>
      <c r="AO55" s="5">
        <v>149142</v>
      </c>
      <c r="AP55" s="5">
        <v>151236</v>
      </c>
      <c r="AQ55" s="5">
        <v>150269</v>
      </c>
      <c r="AR55" s="5">
        <v>148440</v>
      </c>
      <c r="AS55" s="5">
        <v>145960</v>
      </c>
      <c r="AT55" s="5">
        <v>145559</v>
      </c>
      <c r="AU55" s="5">
        <v>144555</v>
      </c>
      <c r="AV55" s="5">
        <v>147773</v>
      </c>
      <c r="AW55" s="5">
        <v>148392</v>
      </c>
      <c r="AX55" s="5">
        <v>150965</v>
      </c>
      <c r="AY55" s="5">
        <v>152167</v>
      </c>
      <c r="AZ55" s="5">
        <v>154782</v>
      </c>
      <c r="BA55" s="5">
        <v>156202</v>
      </c>
      <c r="BB55" s="5">
        <v>154802</v>
      </c>
      <c r="BC55" s="5">
        <v>150892</v>
      </c>
      <c r="BD55" s="5">
        <v>146610</v>
      </c>
      <c r="BE55" s="5">
        <v>146083</v>
      </c>
      <c r="BF55" s="5">
        <v>147104</v>
      </c>
      <c r="BG55" s="5">
        <v>147227</v>
      </c>
      <c r="BH55" s="5">
        <v>145732</v>
      </c>
      <c r="BI55" s="5">
        <v>145146</v>
      </c>
      <c r="BJ55" s="5">
        <v>146849</v>
      </c>
      <c r="BK55" s="5">
        <v>145416</v>
      </c>
      <c r="BL55" s="5">
        <v>143637</v>
      </c>
      <c r="BM55" s="5">
        <v>144819</v>
      </c>
      <c r="BN55" s="5">
        <v>148167</v>
      </c>
      <c r="BO55" s="5">
        <v>150127</v>
      </c>
      <c r="BP55" s="5">
        <v>153270</v>
      </c>
      <c r="BQ55" s="5">
        <v>154284</v>
      </c>
      <c r="BR55" s="5">
        <v>157153</v>
      </c>
      <c r="BS55" s="5">
        <v>156871</v>
      </c>
      <c r="BT55" s="5">
        <v>158144</v>
      </c>
      <c r="BU55" s="5">
        <v>156343</v>
      </c>
      <c r="BV55" s="5">
        <v>155420</v>
      </c>
      <c r="BW55" s="5">
        <v>153135</v>
      </c>
      <c r="BX55" s="5">
        <v>152885</v>
      </c>
      <c r="BY55" s="5">
        <v>150041</v>
      </c>
      <c r="BZ55" s="5">
        <v>149464</v>
      </c>
      <c r="CA55" s="5">
        <v>147157</v>
      </c>
      <c r="CB55" s="5">
        <v>147558</v>
      </c>
      <c r="CC55" s="5">
        <v>148856</v>
      </c>
      <c r="CD55" s="5">
        <v>150068</v>
      </c>
    </row>
    <row r="56" spans="1:82" x14ac:dyDescent="0.25">
      <c r="A56" s="5" t="str">
        <f>"51 jaar"</f>
        <v>51 jaar</v>
      </c>
      <c r="B56" s="5">
        <v>114043</v>
      </c>
      <c r="C56" s="5">
        <v>104478</v>
      </c>
      <c r="D56" s="5">
        <v>93252</v>
      </c>
      <c r="E56" s="5">
        <v>101052</v>
      </c>
      <c r="F56" s="5">
        <v>114295</v>
      </c>
      <c r="G56" s="5">
        <v>119699</v>
      </c>
      <c r="H56" s="5">
        <v>119394</v>
      </c>
      <c r="I56" s="5">
        <v>140320</v>
      </c>
      <c r="J56" s="5">
        <v>139514</v>
      </c>
      <c r="K56" s="5">
        <v>139834</v>
      </c>
      <c r="L56" s="5">
        <v>137720</v>
      </c>
      <c r="M56" s="5">
        <v>138208</v>
      </c>
      <c r="N56" s="5">
        <v>136970</v>
      </c>
      <c r="O56" s="5">
        <v>142245</v>
      </c>
      <c r="P56" s="5">
        <v>142763</v>
      </c>
      <c r="Q56" s="5">
        <v>145929</v>
      </c>
      <c r="R56" s="5">
        <v>148660</v>
      </c>
      <c r="S56" s="5">
        <v>150556</v>
      </c>
      <c r="T56" s="5">
        <v>153368</v>
      </c>
      <c r="U56" s="5">
        <v>156437</v>
      </c>
      <c r="V56" s="5">
        <v>160440</v>
      </c>
      <c r="W56" s="5">
        <v>160187</v>
      </c>
      <c r="X56" s="5">
        <v>161909</v>
      </c>
      <c r="Y56" s="5">
        <v>162043</v>
      </c>
      <c r="Z56" s="5">
        <v>165404</v>
      </c>
      <c r="AA56" s="5">
        <v>168453</v>
      </c>
      <c r="AB56" s="5">
        <v>163679</v>
      </c>
      <c r="AC56" s="5">
        <v>160231</v>
      </c>
      <c r="AD56" s="5">
        <v>156207</v>
      </c>
      <c r="AE56" s="5">
        <v>155551</v>
      </c>
      <c r="AF56" s="5">
        <v>155932</v>
      </c>
      <c r="AG56" s="5">
        <v>157411</v>
      </c>
      <c r="AH56" s="5">
        <v>156070</v>
      </c>
      <c r="AI56" s="5">
        <v>153015</v>
      </c>
      <c r="AJ56" s="5">
        <v>148280</v>
      </c>
      <c r="AK56" s="5">
        <v>144937</v>
      </c>
      <c r="AL56" s="5">
        <v>141107</v>
      </c>
      <c r="AM56" s="5">
        <v>143336</v>
      </c>
      <c r="AN56" s="5">
        <v>145116</v>
      </c>
      <c r="AO56" s="5">
        <v>146808</v>
      </c>
      <c r="AP56" s="5">
        <v>148634</v>
      </c>
      <c r="AQ56" s="5">
        <v>150724</v>
      </c>
      <c r="AR56" s="5">
        <v>149788</v>
      </c>
      <c r="AS56" s="5">
        <v>147978</v>
      </c>
      <c r="AT56" s="5">
        <v>145518</v>
      </c>
      <c r="AU56" s="5">
        <v>145123</v>
      </c>
      <c r="AV56" s="5">
        <v>144118</v>
      </c>
      <c r="AW56" s="5">
        <v>147342</v>
      </c>
      <c r="AX56" s="5">
        <v>147961</v>
      </c>
      <c r="AY56" s="5">
        <v>150530</v>
      </c>
      <c r="AZ56" s="5">
        <v>151732</v>
      </c>
      <c r="BA56" s="5">
        <v>154353</v>
      </c>
      <c r="BB56" s="5">
        <v>155783</v>
      </c>
      <c r="BC56" s="5">
        <v>154395</v>
      </c>
      <c r="BD56" s="5">
        <v>150498</v>
      </c>
      <c r="BE56" s="5">
        <v>146226</v>
      </c>
      <c r="BF56" s="5">
        <v>145700</v>
      </c>
      <c r="BG56" s="5">
        <v>146727</v>
      </c>
      <c r="BH56" s="5">
        <v>146848</v>
      </c>
      <c r="BI56" s="5">
        <v>145361</v>
      </c>
      <c r="BJ56" s="5">
        <v>144776</v>
      </c>
      <c r="BK56" s="5">
        <v>146474</v>
      </c>
      <c r="BL56" s="5">
        <v>145052</v>
      </c>
      <c r="BM56" s="5">
        <v>143274</v>
      </c>
      <c r="BN56" s="5">
        <v>144467</v>
      </c>
      <c r="BO56" s="5">
        <v>147809</v>
      </c>
      <c r="BP56" s="5">
        <v>149767</v>
      </c>
      <c r="BQ56" s="5">
        <v>152907</v>
      </c>
      <c r="BR56" s="5">
        <v>153924</v>
      </c>
      <c r="BS56" s="5">
        <v>156795</v>
      </c>
      <c r="BT56" s="5">
        <v>156514</v>
      </c>
      <c r="BU56" s="5">
        <v>157788</v>
      </c>
      <c r="BV56" s="5">
        <v>155993</v>
      </c>
      <c r="BW56" s="5">
        <v>155078</v>
      </c>
      <c r="BX56" s="5">
        <v>152796</v>
      </c>
      <c r="BY56" s="5">
        <v>152553</v>
      </c>
      <c r="BZ56" s="5">
        <v>149710</v>
      </c>
      <c r="CA56" s="5">
        <v>149140</v>
      </c>
      <c r="CB56" s="5">
        <v>146834</v>
      </c>
      <c r="CC56" s="5">
        <v>147242</v>
      </c>
      <c r="CD56" s="5">
        <v>148537</v>
      </c>
    </row>
    <row r="57" spans="1:82" x14ac:dyDescent="0.25">
      <c r="A57" s="5" t="str">
        <f>"52 jaar"</f>
        <v>52 jaar</v>
      </c>
      <c r="B57" s="5">
        <v>116515</v>
      </c>
      <c r="C57" s="5">
        <v>113540</v>
      </c>
      <c r="D57" s="5">
        <v>104120</v>
      </c>
      <c r="E57" s="5">
        <v>92824</v>
      </c>
      <c r="F57" s="5">
        <v>100590</v>
      </c>
      <c r="G57" s="5">
        <v>113686</v>
      </c>
      <c r="H57" s="5">
        <v>119132</v>
      </c>
      <c r="I57" s="5">
        <v>118789</v>
      </c>
      <c r="J57" s="5">
        <v>139635</v>
      </c>
      <c r="K57" s="5">
        <v>138779</v>
      </c>
      <c r="L57" s="5">
        <v>139269</v>
      </c>
      <c r="M57" s="5">
        <v>137169</v>
      </c>
      <c r="N57" s="5">
        <v>137741</v>
      </c>
      <c r="O57" s="5">
        <v>136457</v>
      </c>
      <c r="P57" s="5">
        <v>141755</v>
      </c>
      <c r="Q57" s="5">
        <v>142374</v>
      </c>
      <c r="R57" s="5">
        <v>145653</v>
      </c>
      <c r="S57" s="5">
        <v>148420</v>
      </c>
      <c r="T57" s="5">
        <v>150219</v>
      </c>
      <c r="U57" s="5">
        <v>153084</v>
      </c>
      <c r="V57" s="5">
        <v>156436</v>
      </c>
      <c r="W57" s="5">
        <v>160167</v>
      </c>
      <c r="X57" s="5">
        <v>159714</v>
      </c>
      <c r="Y57" s="5">
        <v>161424</v>
      </c>
      <c r="Z57" s="5">
        <v>161583</v>
      </c>
      <c r="AA57" s="5">
        <v>164935</v>
      </c>
      <c r="AB57" s="5">
        <v>167978</v>
      </c>
      <c r="AC57" s="5">
        <v>163269</v>
      </c>
      <c r="AD57" s="5">
        <v>159777</v>
      </c>
      <c r="AE57" s="5">
        <v>155769</v>
      </c>
      <c r="AF57" s="5">
        <v>155081</v>
      </c>
      <c r="AG57" s="5">
        <v>155435</v>
      </c>
      <c r="AH57" s="5">
        <v>156883</v>
      </c>
      <c r="AI57" s="5">
        <v>155531</v>
      </c>
      <c r="AJ57" s="5">
        <v>152447</v>
      </c>
      <c r="AK57" s="5">
        <v>147709</v>
      </c>
      <c r="AL57" s="5">
        <v>144347</v>
      </c>
      <c r="AM57" s="5">
        <v>140547</v>
      </c>
      <c r="AN57" s="5">
        <v>142771</v>
      </c>
      <c r="AO57" s="5">
        <v>144549</v>
      </c>
      <c r="AP57" s="5">
        <v>146240</v>
      </c>
      <c r="AQ57" s="5">
        <v>148078</v>
      </c>
      <c r="AR57" s="5">
        <v>150168</v>
      </c>
      <c r="AS57" s="5">
        <v>149262</v>
      </c>
      <c r="AT57" s="5">
        <v>147470</v>
      </c>
      <c r="AU57" s="5">
        <v>145032</v>
      </c>
      <c r="AV57" s="5">
        <v>144641</v>
      </c>
      <c r="AW57" s="5">
        <v>143641</v>
      </c>
      <c r="AX57" s="5">
        <v>146864</v>
      </c>
      <c r="AY57" s="5">
        <v>147475</v>
      </c>
      <c r="AZ57" s="5">
        <v>150045</v>
      </c>
      <c r="BA57" s="5">
        <v>151249</v>
      </c>
      <c r="BB57" s="5">
        <v>153872</v>
      </c>
      <c r="BC57" s="5">
        <v>155306</v>
      </c>
      <c r="BD57" s="5">
        <v>153922</v>
      </c>
      <c r="BE57" s="5">
        <v>150037</v>
      </c>
      <c r="BF57" s="5">
        <v>145788</v>
      </c>
      <c r="BG57" s="5">
        <v>145268</v>
      </c>
      <c r="BH57" s="5">
        <v>146307</v>
      </c>
      <c r="BI57" s="5">
        <v>146428</v>
      </c>
      <c r="BJ57" s="5">
        <v>144946</v>
      </c>
      <c r="BK57" s="5">
        <v>144361</v>
      </c>
      <c r="BL57" s="5">
        <v>146055</v>
      </c>
      <c r="BM57" s="5">
        <v>144636</v>
      </c>
      <c r="BN57" s="5">
        <v>142864</v>
      </c>
      <c r="BO57" s="5">
        <v>144055</v>
      </c>
      <c r="BP57" s="5">
        <v>147398</v>
      </c>
      <c r="BQ57" s="5">
        <v>149357</v>
      </c>
      <c r="BR57" s="5">
        <v>152494</v>
      </c>
      <c r="BS57" s="5">
        <v>153513</v>
      </c>
      <c r="BT57" s="5">
        <v>156385</v>
      </c>
      <c r="BU57" s="5">
        <v>156103</v>
      </c>
      <c r="BV57" s="5">
        <v>157381</v>
      </c>
      <c r="BW57" s="5">
        <v>155590</v>
      </c>
      <c r="BX57" s="5">
        <v>154681</v>
      </c>
      <c r="BY57" s="5">
        <v>152408</v>
      </c>
      <c r="BZ57" s="5">
        <v>152165</v>
      </c>
      <c r="CA57" s="5">
        <v>149325</v>
      </c>
      <c r="CB57" s="5">
        <v>148764</v>
      </c>
      <c r="CC57" s="5">
        <v>146467</v>
      </c>
      <c r="CD57" s="5">
        <v>146873</v>
      </c>
    </row>
    <row r="58" spans="1:82" x14ac:dyDescent="0.25">
      <c r="A58" s="5" t="str">
        <f>"53 jaar"</f>
        <v>53 jaar</v>
      </c>
      <c r="B58" s="5">
        <v>112177</v>
      </c>
      <c r="C58" s="5">
        <v>115873</v>
      </c>
      <c r="D58" s="5">
        <v>113035</v>
      </c>
      <c r="E58" s="5">
        <v>103585</v>
      </c>
      <c r="F58" s="5">
        <v>92391</v>
      </c>
      <c r="G58" s="5">
        <v>100062</v>
      </c>
      <c r="H58" s="5">
        <v>113155</v>
      </c>
      <c r="I58" s="5">
        <v>118500</v>
      </c>
      <c r="J58" s="5">
        <v>118199</v>
      </c>
      <c r="K58" s="5">
        <v>138961</v>
      </c>
      <c r="L58" s="5">
        <v>138161</v>
      </c>
      <c r="M58" s="5">
        <v>138715</v>
      </c>
      <c r="N58" s="5">
        <v>136673</v>
      </c>
      <c r="O58" s="5">
        <v>137171</v>
      </c>
      <c r="P58" s="5">
        <v>136020</v>
      </c>
      <c r="Q58" s="5">
        <v>141215</v>
      </c>
      <c r="R58" s="5">
        <v>141968</v>
      </c>
      <c r="S58" s="5">
        <v>145249</v>
      </c>
      <c r="T58" s="5">
        <v>148066</v>
      </c>
      <c r="U58" s="5">
        <v>149907</v>
      </c>
      <c r="V58" s="5">
        <v>152994</v>
      </c>
      <c r="W58" s="5">
        <v>156030</v>
      </c>
      <c r="X58" s="5">
        <v>159574</v>
      </c>
      <c r="Y58" s="5">
        <v>159078</v>
      </c>
      <c r="Z58" s="5">
        <v>160925</v>
      </c>
      <c r="AA58" s="5">
        <v>161055</v>
      </c>
      <c r="AB58" s="5">
        <v>164407</v>
      </c>
      <c r="AC58" s="5">
        <v>167478</v>
      </c>
      <c r="AD58" s="5">
        <v>162693</v>
      </c>
      <c r="AE58" s="5">
        <v>159181</v>
      </c>
      <c r="AF58" s="5">
        <v>155198</v>
      </c>
      <c r="AG58" s="5">
        <v>154464</v>
      </c>
      <c r="AH58" s="5">
        <v>154783</v>
      </c>
      <c r="AI58" s="5">
        <v>156177</v>
      </c>
      <c r="AJ58" s="5">
        <v>154833</v>
      </c>
      <c r="AK58" s="5">
        <v>151710</v>
      </c>
      <c r="AL58" s="5">
        <v>146984</v>
      </c>
      <c r="AM58" s="5">
        <v>143624</v>
      </c>
      <c r="AN58" s="5">
        <v>139858</v>
      </c>
      <c r="AO58" s="5">
        <v>142082</v>
      </c>
      <c r="AP58" s="5">
        <v>143866</v>
      </c>
      <c r="AQ58" s="5">
        <v>145558</v>
      </c>
      <c r="AR58" s="5">
        <v>147405</v>
      </c>
      <c r="AS58" s="5">
        <v>149497</v>
      </c>
      <c r="AT58" s="5">
        <v>148625</v>
      </c>
      <c r="AU58" s="5">
        <v>146841</v>
      </c>
      <c r="AV58" s="5">
        <v>144426</v>
      </c>
      <c r="AW58" s="5">
        <v>144025</v>
      </c>
      <c r="AX58" s="5">
        <v>143037</v>
      </c>
      <c r="AY58" s="5">
        <v>146263</v>
      </c>
      <c r="AZ58" s="5">
        <v>146870</v>
      </c>
      <c r="BA58" s="5">
        <v>149435</v>
      </c>
      <c r="BB58" s="5">
        <v>150645</v>
      </c>
      <c r="BC58" s="5">
        <v>153262</v>
      </c>
      <c r="BD58" s="5">
        <v>154706</v>
      </c>
      <c r="BE58" s="5">
        <v>153323</v>
      </c>
      <c r="BF58" s="5">
        <v>149459</v>
      </c>
      <c r="BG58" s="5">
        <v>145227</v>
      </c>
      <c r="BH58" s="5">
        <v>144709</v>
      </c>
      <c r="BI58" s="5">
        <v>145753</v>
      </c>
      <c r="BJ58" s="5">
        <v>145877</v>
      </c>
      <c r="BK58" s="5">
        <v>144405</v>
      </c>
      <c r="BL58" s="5">
        <v>143825</v>
      </c>
      <c r="BM58" s="5">
        <v>145523</v>
      </c>
      <c r="BN58" s="5">
        <v>144113</v>
      </c>
      <c r="BO58" s="5">
        <v>142351</v>
      </c>
      <c r="BP58" s="5">
        <v>143538</v>
      </c>
      <c r="BQ58" s="5">
        <v>146877</v>
      </c>
      <c r="BR58" s="5">
        <v>148830</v>
      </c>
      <c r="BS58" s="5">
        <v>151967</v>
      </c>
      <c r="BT58" s="5">
        <v>152991</v>
      </c>
      <c r="BU58" s="5">
        <v>155860</v>
      </c>
      <c r="BV58" s="5">
        <v>155582</v>
      </c>
      <c r="BW58" s="5">
        <v>156862</v>
      </c>
      <c r="BX58" s="5">
        <v>155071</v>
      </c>
      <c r="BY58" s="5">
        <v>154165</v>
      </c>
      <c r="BZ58" s="5">
        <v>151894</v>
      </c>
      <c r="CA58" s="5">
        <v>151661</v>
      </c>
      <c r="CB58" s="5">
        <v>148834</v>
      </c>
      <c r="CC58" s="5">
        <v>148273</v>
      </c>
      <c r="CD58" s="5">
        <v>145984</v>
      </c>
    </row>
    <row r="59" spans="1:82" x14ac:dyDescent="0.25">
      <c r="A59" s="5" t="str">
        <f>"54 jaar"</f>
        <v>54 jaar</v>
      </c>
      <c r="B59" s="5">
        <v>110313</v>
      </c>
      <c r="C59" s="5">
        <v>111616</v>
      </c>
      <c r="D59" s="5">
        <v>115268</v>
      </c>
      <c r="E59" s="5">
        <v>112521</v>
      </c>
      <c r="F59" s="5">
        <v>103130</v>
      </c>
      <c r="G59" s="5">
        <v>91917</v>
      </c>
      <c r="H59" s="5">
        <v>99569</v>
      </c>
      <c r="I59" s="5">
        <v>112460</v>
      </c>
      <c r="J59" s="5">
        <v>117775</v>
      </c>
      <c r="K59" s="5">
        <v>117642</v>
      </c>
      <c r="L59" s="5">
        <v>138293</v>
      </c>
      <c r="M59" s="5">
        <v>137488</v>
      </c>
      <c r="N59" s="5">
        <v>138125</v>
      </c>
      <c r="O59" s="5">
        <v>136147</v>
      </c>
      <c r="P59" s="5">
        <v>136613</v>
      </c>
      <c r="Q59" s="5">
        <v>135525</v>
      </c>
      <c r="R59" s="5">
        <v>140728</v>
      </c>
      <c r="S59" s="5">
        <v>141513</v>
      </c>
      <c r="T59" s="5">
        <v>144832</v>
      </c>
      <c r="U59" s="5">
        <v>147660</v>
      </c>
      <c r="V59" s="5">
        <v>149640</v>
      </c>
      <c r="W59" s="5">
        <v>152455</v>
      </c>
      <c r="X59" s="5">
        <v>155425</v>
      </c>
      <c r="Y59" s="5">
        <v>158883</v>
      </c>
      <c r="Z59" s="5">
        <v>158486</v>
      </c>
      <c r="AA59" s="5">
        <v>160325</v>
      </c>
      <c r="AB59" s="5">
        <v>160460</v>
      </c>
      <c r="AC59" s="5">
        <v>163867</v>
      </c>
      <c r="AD59" s="5">
        <v>166837</v>
      </c>
      <c r="AE59" s="5">
        <v>162080</v>
      </c>
      <c r="AF59" s="5">
        <v>158559</v>
      </c>
      <c r="AG59" s="5">
        <v>154579</v>
      </c>
      <c r="AH59" s="5">
        <v>153806</v>
      </c>
      <c r="AI59" s="5">
        <v>154096</v>
      </c>
      <c r="AJ59" s="5">
        <v>155444</v>
      </c>
      <c r="AK59" s="5">
        <v>154107</v>
      </c>
      <c r="AL59" s="5">
        <v>150969</v>
      </c>
      <c r="AM59" s="5">
        <v>146284</v>
      </c>
      <c r="AN59" s="5">
        <v>142917</v>
      </c>
      <c r="AO59" s="5">
        <v>139180</v>
      </c>
      <c r="AP59" s="5">
        <v>141410</v>
      </c>
      <c r="AQ59" s="5">
        <v>143199</v>
      </c>
      <c r="AR59" s="5">
        <v>144895</v>
      </c>
      <c r="AS59" s="5">
        <v>146742</v>
      </c>
      <c r="AT59" s="5">
        <v>148841</v>
      </c>
      <c r="AU59" s="5">
        <v>147986</v>
      </c>
      <c r="AV59" s="5">
        <v>146210</v>
      </c>
      <c r="AW59" s="5">
        <v>143807</v>
      </c>
      <c r="AX59" s="5">
        <v>143410</v>
      </c>
      <c r="AY59" s="5">
        <v>142425</v>
      </c>
      <c r="AZ59" s="5">
        <v>145659</v>
      </c>
      <c r="BA59" s="5">
        <v>146262</v>
      </c>
      <c r="BB59" s="5">
        <v>148821</v>
      </c>
      <c r="BC59" s="5">
        <v>150034</v>
      </c>
      <c r="BD59" s="5">
        <v>152654</v>
      </c>
      <c r="BE59" s="5">
        <v>154105</v>
      </c>
      <c r="BF59" s="5">
        <v>152728</v>
      </c>
      <c r="BG59" s="5">
        <v>148885</v>
      </c>
      <c r="BH59" s="5">
        <v>144669</v>
      </c>
      <c r="BI59" s="5">
        <v>144163</v>
      </c>
      <c r="BJ59" s="5">
        <v>145201</v>
      </c>
      <c r="BK59" s="5">
        <v>145332</v>
      </c>
      <c r="BL59" s="5">
        <v>143863</v>
      </c>
      <c r="BM59" s="5">
        <v>143288</v>
      </c>
      <c r="BN59" s="5">
        <v>144993</v>
      </c>
      <c r="BO59" s="5">
        <v>143591</v>
      </c>
      <c r="BP59" s="5">
        <v>141840</v>
      </c>
      <c r="BQ59" s="5">
        <v>143026</v>
      </c>
      <c r="BR59" s="5">
        <v>146364</v>
      </c>
      <c r="BS59" s="5">
        <v>148320</v>
      </c>
      <c r="BT59" s="5">
        <v>151452</v>
      </c>
      <c r="BU59" s="5">
        <v>152473</v>
      </c>
      <c r="BV59" s="5">
        <v>155341</v>
      </c>
      <c r="BW59" s="5">
        <v>155071</v>
      </c>
      <c r="BX59" s="5">
        <v>156348</v>
      </c>
      <c r="BY59" s="5">
        <v>154564</v>
      </c>
      <c r="BZ59" s="5">
        <v>153663</v>
      </c>
      <c r="CA59" s="5">
        <v>151400</v>
      </c>
      <c r="CB59" s="5">
        <v>151172</v>
      </c>
      <c r="CC59" s="5">
        <v>148350</v>
      </c>
      <c r="CD59" s="5">
        <v>147793</v>
      </c>
    </row>
    <row r="60" spans="1:82" x14ac:dyDescent="0.25">
      <c r="A60" s="5" t="str">
        <f>"55 jaar"</f>
        <v>55 jaar</v>
      </c>
      <c r="B60" s="5">
        <v>110383</v>
      </c>
      <c r="C60" s="5">
        <v>109707</v>
      </c>
      <c r="D60" s="5">
        <v>111048</v>
      </c>
      <c r="E60" s="5">
        <v>114628</v>
      </c>
      <c r="F60" s="5">
        <v>111889</v>
      </c>
      <c r="G60" s="5">
        <v>102495</v>
      </c>
      <c r="H60" s="5">
        <v>91385</v>
      </c>
      <c r="I60" s="5">
        <v>98929</v>
      </c>
      <c r="J60" s="5">
        <v>111809</v>
      </c>
      <c r="K60" s="5">
        <v>117104</v>
      </c>
      <c r="L60" s="5">
        <v>116919</v>
      </c>
      <c r="M60" s="5">
        <v>137570</v>
      </c>
      <c r="N60" s="5">
        <v>136757</v>
      </c>
      <c r="O60" s="5">
        <v>137539</v>
      </c>
      <c r="P60" s="5">
        <v>135461</v>
      </c>
      <c r="Q60" s="5">
        <v>135968</v>
      </c>
      <c r="R60" s="5">
        <v>134950</v>
      </c>
      <c r="S60" s="5">
        <v>140206</v>
      </c>
      <c r="T60" s="5">
        <v>140982</v>
      </c>
      <c r="U60" s="5">
        <v>144297</v>
      </c>
      <c r="V60" s="5">
        <v>147340</v>
      </c>
      <c r="W60" s="5">
        <v>149046</v>
      </c>
      <c r="X60" s="5">
        <v>151721</v>
      </c>
      <c r="Y60" s="5">
        <v>154648</v>
      </c>
      <c r="Z60" s="5">
        <v>158195</v>
      </c>
      <c r="AA60" s="5">
        <v>157821</v>
      </c>
      <c r="AB60" s="5">
        <v>159637</v>
      </c>
      <c r="AC60" s="5">
        <v>159949</v>
      </c>
      <c r="AD60" s="5">
        <v>163215</v>
      </c>
      <c r="AE60" s="5">
        <v>166160</v>
      </c>
      <c r="AF60" s="5">
        <v>161422</v>
      </c>
      <c r="AG60" s="5">
        <v>157870</v>
      </c>
      <c r="AH60" s="5">
        <v>153899</v>
      </c>
      <c r="AI60" s="5">
        <v>153089</v>
      </c>
      <c r="AJ60" s="5">
        <v>153356</v>
      </c>
      <c r="AK60" s="5">
        <v>154671</v>
      </c>
      <c r="AL60" s="5">
        <v>153338</v>
      </c>
      <c r="AM60" s="5">
        <v>150223</v>
      </c>
      <c r="AN60" s="5">
        <v>145569</v>
      </c>
      <c r="AO60" s="5">
        <v>142208</v>
      </c>
      <c r="AP60" s="5">
        <v>138497</v>
      </c>
      <c r="AQ60" s="5">
        <v>140727</v>
      </c>
      <c r="AR60" s="5">
        <v>142524</v>
      </c>
      <c r="AS60" s="5">
        <v>144223</v>
      </c>
      <c r="AT60" s="5">
        <v>146073</v>
      </c>
      <c r="AU60" s="5">
        <v>148166</v>
      </c>
      <c r="AV60" s="5">
        <v>147331</v>
      </c>
      <c r="AW60" s="5">
        <v>145565</v>
      </c>
      <c r="AX60" s="5">
        <v>143178</v>
      </c>
      <c r="AY60" s="5">
        <v>142781</v>
      </c>
      <c r="AZ60" s="5">
        <v>141803</v>
      </c>
      <c r="BA60" s="5">
        <v>145040</v>
      </c>
      <c r="BB60" s="5">
        <v>145639</v>
      </c>
      <c r="BC60" s="5">
        <v>148188</v>
      </c>
      <c r="BD60" s="5">
        <v>149402</v>
      </c>
      <c r="BE60" s="5">
        <v>152026</v>
      </c>
      <c r="BF60" s="5">
        <v>153480</v>
      </c>
      <c r="BG60" s="5">
        <v>152117</v>
      </c>
      <c r="BH60" s="5">
        <v>148289</v>
      </c>
      <c r="BI60" s="5">
        <v>144085</v>
      </c>
      <c r="BJ60" s="5">
        <v>143591</v>
      </c>
      <c r="BK60" s="5">
        <v>144624</v>
      </c>
      <c r="BL60" s="5">
        <v>144759</v>
      </c>
      <c r="BM60" s="5">
        <v>143300</v>
      </c>
      <c r="BN60" s="5">
        <v>142735</v>
      </c>
      <c r="BO60" s="5">
        <v>144441</v>
      </c>
      <c r="BP60" s="5">
        <v>143046</v>
      </c>
      <c r="BQ60" s="5">
        <v>141312</v>
      </c>
      <c r="BR60" s="5">
        <v>142504</v>
      </c>
      <c r="BS60" s="5">
        <v>145832</v>
      </c>
      <c r="BT60" s="5">
        <v>147795</v>
      </c>
      <c r="BU60" s="5">
        <v>150918</v>
      </c>
      <c r="BV60" s="5">
        <v>151941</v>
      </c>
      <c r="BW60" s="5">
        <v>154803</v>
      </c>
      <c r="BX60" s="5">
        <v>154537</v>
      </c>
      <c r="BY60" s="5">
        <v>155817</v>
      </c>
      <c r="BZ60" s="5">
        <v>154047</v>
      </c>
      <c r="CA60" s="5">
        <v>153148</v>
      </c>
      <c r="CB60" s="5">
        <v>150892</v>
      </c>
      <c r="CC60" s="5">
        <v>150668</v>
      </c>
      <c r="CD60" s="5">
        <v>147856</v>
      </c>
    </row>
    <row r="61" spans="1:82" x14ac:dyDescent="0.25">
      <c r="A61" s="5" t="str">
        <f>"56 jaar"</f>
        <v>56 jaar</v>
      </c>
      <c r="B61" s="5">
        <v>112851</v>
      </c>
      <c r="C61" s="5">
        <v>109651</v>
      </c>
      <c r="D61" s="5">
        <v>109091</v>
      </c>
      <c r="E61" s="5">
        <v>110404</v>
      </c>
      <c r="F61" s="5">
        <v>113944</v>
      </c>
      <c r="G61" s="5">
        <v>111168</v>
      </c>
      <c r="H61" s="5">
        <v>101901</v>
      </c>
      <c r="I61" s="5">
        <v>90811</v>
      </c>
      <c r="J61" s="5">
        <v>98251</v>
      </c>
      <c r="K61" s="5">
        <v>111129</v>
      </c>
      <c r="L61" s="5">
        <v>116304</v>
      </c>
      <c r="M61" s="5">
        <v>116248</v>
      </c>
      <c r="N61" s="5">
        <v>136721</v>
      </c>
      <c r="O61" s="5">
        <v>135989</v>
      </c>
      <c r="P61" s="5">
        <v>136774</v>
      </c>
      <c r="Q61" s="5">
        <v>134692</v>
      </c>
      <c r="R61" s="5">
        <v>135309</v>
      </c>
      <c r="S61" s="5">
        <v>134365</v>
      </c>
      <c r="T61" s="5">
        <v>139488</v>
      </c>
      <c r="U61" s="5">
        <v>140419</v>
      </c>
      <c r="V61" s="5">
        <v>143919</v>
      </c>
      <c r="W61" s="5">
        <v>146697</v>
      </c>
      <c r="X61" s="5">
        <v>148334</v>
      </c>
      <c r="Y61" s="5">
        <v>150893</v>
      </c>
      <c r="Z61" s="5">
        <v>153817</v>
      </c>
      <c r="AA61" s="5">
        <v>157427</v>
      </c>
      <c r="AB61" s="5">
        <v>157090</v>
      </c>
      <c r="AC61" s="5">
        <v>158993</v>
      </c>
      <c r="AD61" s="5">
        <v>159143</v>
      </c>
      <c r="AE61" s="5">
        <v>162377</v>
      </c>
      <c r="AF61" s="5">
        <v>165296</v>
      </c>
      <c r="AG61" s="5">
        <v>160556</v>
      </c>
      <c r="AH61" s="5">
        <v>156974</v>
      </c>
      <c r="AI61" s="5">
        <v>153022</v>
      </c>
      <c r="AJ61" s="5">
        <v>152166</v>
      </c>
      <c r="AK61" s="5">
        <v>152414</v>
      </c>
      <c r="AL61" s="5">
        <v>153708</v>
      </c>
      <c r="AM61" s="5">
        <v>152402</v>
      </c>
      <c r="AN61" s="5">
        <v>149313</v>
      </c>
      <c r="AO61" s="5">
        <v>144679</v>
      </c>
      <c r="AP61" s="5">
        <v>141335</v>
      </c>
      <c r="AQ61" s="5">
        <v>137655</v>
      </c>
      <c r="AR61" s="5">
        <v>139889</v>
      </c>
      <c r="AS61" s="5">
        <v>141699</v>
      </c>
      <c r="AT61" s="5">
        <v>143396</v>
      </c>
      <c r="AU61" s="5">
        <v>145251</v>
      </c>
      <c r="AV61" s="5">
        <v>147332</v>
      </c>
      <c r="AW61" s="5">
        <v>146520</v>
      </c>
      <c r="AX61" s="5">
        <v>144759</v>
      </c>
      <c r="AY61" s="5">
        <v>142380</v>
      </c>
      <c r="AZ61" s="5">
        <v>141987</v>
      </c>
      <c r="BA61" s="5">
        <v>141013</v>
      </c>
      <c r="BB61" s="5">
        <v>144241</v>
      </c>
      <c r="BC61" s="5">
        <v>144841</v>
      </c>
      <c r="BD61" s="5">
        <v>147390</v>
      </c>
      <c r="BE61" s="5">
        <v>148609</v>
      </c>
      <c r="BF61" s="5">
        <v>151236</v>
      </c>
      <c r="BG61" s="5">
        <v>152694</v>
      </c>
      <c r="BH61" s="5">
        <v>151339</v>
      </c>
      <c r="BI61" s="5">
        <v>147532</v>
      </c>
      <c r="BJ61" s="5">
        <v>143346</v>
      </c>
      <c r="BK61" s="5">
        <v>142852</v>
      </c>
      <c r="BL61" s="5">
        <v>143891</v>
      </c>
      <c r="BM61" s="5">
        <v>144031</v>
      </c>
      <c r="BN61" s="5">
        <v>142583</v>
      </c>
      <c r="BO61" s="5">
        <v>142017</v>
      </c>
      <c r="BP61" s="5">
        <v>143724</v>
      </c>
      <c r="BQ61" s="5">
        <v>142338</v>
      </c>
      <c r="BR61" s="5">
        <v>140609</v>
      </c>
      <c r="BS61" s="5">
        <v>141797</v>
      </c>
      <c r="BT61" s="5">
        <v>145129</v>
      </c>
      <c r="BU61" s="5">
        <v>147091</v>
      </c>
      <c r="BV61" s="5">
        <v>150214</v>
      </c>
      <c r="BW61" s="5">
        <v>151232</v>
      </c>
      <c r="BX61" s="5">
        <v>154097</v>
      </c>
      <c r="BY61" s="5">
        <v>153841</v>
      </c>
      <c r="BZ61" s="5">
        <v>155122</v>
      </c>
      <c r="CA61" s="5">
        <v>153356</v>
      </c>
      <c r="CB61" s="5">
        <v>152470</v>
      </c>
      <c r="CC61" s="5">
        <v>150216</v>
      </c>
      <c r="CD61" s="5">
        <v>149999</v>
      </c>
    </row>
    <row r="62" spans="1:82" x14ac:dyDescent="0.25">
      <c r="A62" s="5" t="str">
        <f>"57 jaar"</f>
        <v>57 jaar</v>
      </c>
      <c r="B62" s="5">
        <v>113479</v>
      </c>
      <c r="C62" s="5">
        <v>112038</v>
      </c>
      <c r="D62" s="5">
        <v>108924</v>
      </c>
      <c r="E62" s="5">
        <v>108434</v>
      </c>
      <c r="F62" s="5">
        <v>109746</v>
      </c>
      <c r="G62" s="5">
        <v>113147</v>
      </c>
      <c r="H62" s="5">
        <v>110452</v>
      </c>
      <c r="I62" s="5">
        <v>101177</v>
      </c>
      <c r="J62" s="5">
        <v>90132</v>
      </c>
      <c r="K62" s="5">
        <v>97512</v>
      </c>
      <c r="L62" s="5">
        <v>110342</v>
      </c>
      <c r="M62" s="5">
        <v>115639</v>
      </c>
      <c r="N62" s="5">
        <v>115568</v>
      </c>
      <c r="O62" s="5">
        <v>135991</v>
      </c>
      <c r="P62" s="5">
        <v>135162</v>
      </c>
      <c r="Q62" s="5">
        <v>135991</v>
      </c>
      <c r="R62" s="5">
        <v>134021</v>
      </c>
      <c r="S62" s="5">
        <v>134719</v>
      </c>
      <c r="T62" s="5">
        <v>133613</v>
      </c>
      <c r="U62" s="5">
        <v>138834</v>
      </c>
      <c r="V62" s="5">
        <v>139939</v>
      </c>
      <c r="W62" s="5">
        <v>143105</v>
      </c>
      <c r="X62" s="5">
        <v>145826</v>
      </c>
      <c r="Y62" s="5">
        <v>147420</v>
      </c>
      <c r="Z62" s="5">
        <v>149921</v>
      </c>
      <c r="AA62" s="5">
        <v>152895</v>
      </c>
      <c r="AB62" s="5">
        <v>156557</v>
      </c>
      <c r="AC62" s="5">
        <v>156313</v>
      </c>
      <c r="AD62" s="5">
        <v>158125</v>
      </c>
      <c r="AE62" s="5">
        <v>158273</v>
      </c>
      <c r="AF62" s="5">
        <v>161467</v>
      </c>
      <c r="AG62" s="5">
        <v>164341</v>
      </c>
      <c r="AH62" s="5">
        <v>159610</v>
      </c>
      <c r="AI62" s="5">
        <v>156000</v>
      </c>
      <c r="AJ62" s="5">
        <v>152057</v>
      </c>
      <c r="AK62" s="5">
        <v>151161</v>
      </c>
      <c r="AL62" s="5">
        <v>151400</v>
      </c>
      <c r="AM62" s="5">
        <v>152693</v>
      </c>
      <c r="AN62" s="5">
        <v>151413</v>
      </c>
      <c r="AO62" s="5">
        <v>148342</v>
      </c>
      <c r="AP62" s="5">
        <v>143748</v>
      </c>
      <c r="AQ62" s="5">
        <v>140423</v>
      </c>
      <c r="AR62" s="5">
        <v>136779</v>
      </c>
      <c r="AS62" s="5">
        <v>139018</v>
      </c>
      <c r="AT62" s="5">
        <v>140828</v>
      </c>
      <c r="AU62" s="5">
        <v>142542</v>
      </c>
      <c r="AV62" s="5">
        <v>144389</v>
      </c>
      <c r="AW62" s="5">
        <v>146460</v>
      </c>
      <c r="AX62" s="5">
        <v>145667</v>
      </c>
      <c r="AY62" s="5">
        <v>143912</v>
      </c>
      <c r="AZ62" s="5">
        <v>141554</v>
      </c>
      <c r="BA62" s="5">
        <v>141161</v>
      </c>
      <c r="BB62" s="5">
        <v>140193</v>
      </c>
      <c r="BC62" s="5">
        <v>143413</v>
      </c>
      <c r="BD62" s="5">
        <v>144010</v>
      </c>
      <c r="BE62" s="5">
        <v>146552</v>
      </c>
      <c r="BF62" s="5">
        <v>147776</v>
      </c>
      <c r="BG62" s="5">
        <v>150413</v>
      </c>
      <c r="BH62" s="5">
        <v>151864</v>
      </c>
      <c r="BI62" s="5">
        <v>150521</v>
      </c>
      <c r="BJ62" s="5">
        <v>146742</v>
      </c>
      <c r="BK62" s="5">
        <v>142569</v>
      </c>
      <c r="BL62" s="5">
        <v>142085</v>
      </c>
      <c r="BM62" s="5">
        <v>143120</v>
      </c>
      <c r="BN62" s="5">
        <v>143272</v>
      </c>
      <c r="BO62" s="5">
        <v>141831</v>
      </c>
      <c r="BP62" s="5">
        <v>141270</v>
      </c>
      <c r="BQ62" s="5">
        <v>142975</v>
      </c>
      <c r="BR62" s="5">
        <v>141602</v>
      </c>
      <c r="BS62" s="5">
        <v>139883</v>
      </c>
      <c r="BT62" s="5">
        <v>141070</v>
      </c>
      <c r="BU62" s="5">
        <v>144399</v>
      </c>
      <c r="BV62" s="5">
        <v>146354</v>
      </c>
      <c r="BW62" s="5">
        <v>149477</v>
      </c>
      <c r="BX62" s="5">
        <v>150498</v>
      </c>
      <c r="BY62" s="5">
        <v>153355</v>
      </c>
      <c r="BZ62" s="5">
        <v>153106</v>
      </c>
      <c r="CA62" s="5">
        <v>154385</v>
      </c>
      <c r="CB62" s="5">
        <v>152631</v>
      </c>
      <c r="CC62" s="5">
        <v>151745</v>
      </c>
      <c r="CD62" s="5">
        <v>149509</v>
      </c>
    </row>
    <row r="63" spans="1:82" x14ac:dyDescent="0.25">
      <c r="A63" s="5" t="str">
        <f>"58 jaar"</f>
        <v>58 jaar</v>
      </c>
      <c r="B63" s="5">
        <v>118759</v>
      </c>
      <c r="C63" s="5">
        <v>112527</v>
      </c>
      <c r="D63" s="5">
        <v>111260</v>
      </c>
      <c r="E63" s="5">
        <v>108099</v>
      </c>
      <c r="F63" s="5">
        <v>107661</v>
      </c>
      <c r="G63" s="5">
        <v>108905</v>
      </c>
      <c r="H63" s="5">
        <v>112349</v>
      </c>
      <c r="I63" s="5">
        <v>109586</v>
      </c>
      <c r="J63" s="5">
        <v>100376</v>
      </c>
      <c r="K63" s="5">
        <v>89403</v>
      </c>
      <c r="L63" s="5">
        <v>96781</v>
      </c>
      <c r="M63" s="5">
        <v>109664</v>
      </c>
      <c r="N63" s="5">
        <v>114869</v>
      </c>
      <c r="O63" s="5">
        <v>114827</v>
      </c>
      <c r="P63" s="5">
        <v>135102</v>
      </c>
      <c r="Q63" s="5">
        <v>134291</v>
      </c>
      <c r="R63" s="5">
        <v>135186</v>
      </c>
      <c r="S63" s="5">
        <v>133320</v>
      </c>
      <c r="T63" s="5">
        <v>133866</v>
      </c>
      <c r="U63" s="5">
        <v>132857</v>
      </c>
      <c r="V63" s="5">
        <v>138232</v>
      </c>
      <c r="W63" s="5">
        <v>139163</v>
      </c>
      <c r="X63" s="5">
        <v>142155</v>
      </c>
      <c r="Y63" s="5">
        <v>144809</v>
      </c>
      <c r="Z63" s="5">
        <v>146557</v>
      </c>
      <c r="AA63" s="5">
        <v>149023</v>
      </c>
      <c r="AB63" s="5">
        <v>151925</v>
      </c>
      <c r="AC63" s="5">
        <v>155717</v>
      </c>
      <c r="AD63" s="5">
        <v>155369</v>
      </c>
      <c r="AE63" s="5">
        <v>157175</v>
      </c>
      <c r="AF63" s="5">
        <v>157320</v>
      </c>
      <c r="AG63" s="5">
        <v>160463</v>
      </c>
      <c r="AH63" s="5">
        <v>163296</v>
      </c>
      <c r="AI63" s="5">
        <v>158575</v>
      </c>
      <c r="AJ63" s="5">
        <v>154955</v>
      </c>
      <c r="AK63" s="5">
        <v>151034</v>
      </c>
      <c r="AL63" s="5">
        <v>150118</v>
      </c>
      <c r="AM63" s="5">
        <v>150363</v>
      </c>
      <c r="AN63" s="5">
        <v>151657</v>
      </c>
      <c r="AO63" s="5">
        <v>150406</v>
      </c>
      <c r="AP63" s="5">
        <v>147343</v>
      </c>
      <c r="AQ63" s="5">
        <v>142791</v>
      </c>
      <c r="AR63" s="5">
        <v>139479</v>
      </c>
      <c r="AS63" s="5">
        <v>135868</v>
      </c>
      <c r="AT63" s="5">
        <v>138114</v>
      </c>
      <c r="AU63" s="5">
        <v>139923</v>
      </c>
      <c r="AV63" s="5">
        <v>141639</v>
      </c>
      <c r="AW63" s="5">
        <v>143479</v>
      </c>
      <c r="AX63" s="5">
        <v>145540</v>
      </c>
      <c r="AY63" s="5">
        <v>144763</v>
      </c>
      <c r="AZ63" s="5">
        <v>143016</v>
      </c>
      <c r="BA63" s="5">
        <v>140683</v>
      </c>
      <c r="BB63" s="5">
        <v>140293</v>
      </c>
      <c r="BC63" s="5">
        <v>139332</v>
      </c>
      <c r="BD63" s="5">
        <v>142543</v>
      </c>
      <c r="BE63" s="5">
        <v>143141</v>
      </c>
      <c r="BF63" s="5">
        <v>145678</v>
      </c>
      <c r="BG63" s="5">
        <v>146902</v>
      </c>
      <c r="BH63" s="5">
        <v>149542</v>
      </c>
      <c r="BI63" s="5">
        <v>150990</v>
      </c>
      <c r="BJ63" s="5">
        <v>149664</v>
      </c>
      <c r="BK63" s="5">
        <v>145906</v>
      </c>
      <c r="BL63" s="5">
        <v>141755</v>
      </c>
      <c r="BM63" s="5">
        <v>141284</v>
      </c>
      <c r="BN63" s="5">
        <v>142319</v>
      </c>
      <c r="BO63" s="5">
        <v>142482</v>
      </c>
      <c r="BP63" s="5">
        <v>141048</v>
      </c>
      <c r="BQ63" s="5">
        <v>140494</v>
      </c>
      <c r="BR63" s="5">
        <v>142192</v>
      </c>
      <c r="BS63" s="5">
        <v>140831</v>
      </c>
      <c r="BT63" s="5">
        <v>139123</v>
      </c>
      <c r="BU63" s="5">
        <v>140308</v>
      </c>
      <c r="BV63" s="5">
        <v>143632</v>
      </c>
      <c r="BW63" s="5">
        <v>145591</v>
      </c>
      <c r="BX63" s="5">
        <v>148710</v>
      </c>
      <c r="BY63" s="5">
        <v>149737</v>
      </c>
      <c r="BZ63" s="5">
        <v>152589</v>
      </c>
      <c r="CA63" s="5">
        <v>152342</v>
      </c>
      <c r="CB63" s="5">
        <v>153625</v>
      </c>
      <c r="CC63" s="5">
        <v>151879</v>
      </c>
      <c r="CD63" s="5">
        <v>150992</v>
      </c>
    </row>
    <row r="64" spans="1:82" x14ac:dyDescent="0.25">
      <c r="A64" s="5" t="str">
        <f>"59 jaar"</f>
        <v>59 jaar</v>
      </c>
      <c r="B64" s="5">
        <v>119674</v>
      </c>
      <c r="C64" s="5">
        <v>117673</v>
      </c>
      <c r="D64" s="5">
        <v>111625</v>
      </c>
      <c r="E64" s="5">
        <v>110385</v>
      </c>
      <c r="F64" s="5">
        <v>107220</v>
      </c>
      <c r="G64" s="5">
        <v>106765</v>
      </c>
      <c r="H64" s="5">
        <v>108111</v>
      </c>
      <c r="I64" s="5">
        <v>111444</v>
      </c>
      <c r="J64" s="5">
        <v>108626</v>
      </c>
      <c r="K64" s="5">
        <v>99562</v>
      </c>
      <c r="L64" s="5">
        <v>88688</v>
      </c>
      <c r="M64" s="5">
        <v>96145</v>
      </c>
      <c r="N64" s="5">
        <v>108950</v>
      </c>
      <c r="O64" s="5">
        <v>114076</v>
      </c>
      <c r="P64" s="5">
        <v>113987</v>
      </c>
      <c r="Q64" s="5">
        <v>134131</v>
      </c>
      <c r="R64" s="5">
        <v>133339</v>
      </c>
      <c r="S64" s="5">
        <v>134365</v>
      </c>
      <c r="T64" s="5">
        <v>132459</v>
      </c>
      <c r="U64" s="5">
        <v>133044</v>
      </c>
      <c r="V64" s="5">
        <v>132189</v>
      </c>
      <c r="W64" s="5">
        <v>137284</v>
      </c>
      <c r="X64" s="5">
        <v>138074</v>
      </c>
      <c r="Y64" s="5">
        <v>141090</v>
      </c>
      <c r="Z64" s="5">
        <v>143839</v>
      </c>
      <c r="AA64" s="5">
        <v>145540</v>
      </c>
      <c r="AB64" s="5">
        <v>148035</v>
      </c>
      <c r="AC64" s="5">
        <v>150997</v>
      </c>
      <c r="AD64" s="5">
        <v>154663</v>
      </c>
      <c r="AE64" s="5">
        <v>154299</v>
      </c>
      <c r="AF64" s="5">
        <v>156101</v>
      </c>
      <c r="AG64" s="5">
        <v>156225</v>
      </c>
      <c r="AH64" s="5">
        <v>159321</v>
      </c>
      <c r="AI64" s="5">
        <v>162105</v>
      </c>
      <c r="AJ64" s="5">
        <v>157399</v>
      </c>
      <c r="AK64" s="5">
        <v>153767</v>
      </c>
      <c r="AL64" s="5">
        <v>149876</v>
      </c>
      <c r="AM64" s="5">
        <v>148958</v>
      </c>
      <c r="AN64" s="5">
        <v>149209</v>
      </c>
      <c r="AO64" s="5">
        <v>150502</v>
      </c>
      <c r="AP64" s="5">
        <v>149262</v>
      </c>
      <c r="AQ64" s="5">
        <v>146229</v>
      </c>
      <c r="AR64" s="5">
        <v>141717</v>
      </c>
      <c r="AS64" s="5">
        <v>138433</v>
      </c>
      <c r="AT64" s="5">
        <v>134859</v>
      </c>
      <c r="AU64" s="5">
        <v>137103</v>
      </c>
      <c r="AV64" s="5">
        <v>138913</v>
      </c>
      <c r="AW64" s="5">
        <v>140622</v>
      </c>
      <c r="AX64" s="5">
        <v>142457</v>
      </c>
      <c r="AY64" s="5">
        <v>144516</v>
      </c>
      <c r="AZ64" s="5">
        <v>143756</v>
      </c>
      <c r="BA64" s="5">
        <v>142017</v>
      </c>
      <c r="BB64" s="5">
        <v>139708</v>
      </c>
      <c r="BC64" s="5">
        <v>139316</v>
      </c>
      <c r="BD64" s="5">
        <v>138356</v>
      </c>
      <c r="BE64" s="5">
        <v>141561</v>
      </c>
      <c r="BF64" s="5">
        <v>142163</v>
      </c>
      <c r="BG64" s="5">
        <v>144693</v>
      </c>
      <c r="BH64" s="5">
        <v>145918</v>
      </c>
      <c r="BI64" s="5">
        <v>148556</v>
      </c>
      <c r="BJ64" s="5">
        <v>150010</v>
      </c>
      <c r="BK64" s="5">
        <v>148695</v>
      </c>
      <c r="BL64" s="5">
        <v>144965</v>
      </c>
      <c r="BM64" s="5">
        <v>140837</v>
      </c>
      <c r="BN64" s="5">
        <v>140379</v>
      </c>
      <c r="BO64" s="5">
        <v>141406</v>
      </c>
      <c r="BP64" s="5">
        <v>141577</v>
      </c>
      <c r="BQ64" s="5">
        <v>140148</v>
      </c>
      <c r="BR64" s="5">
        <v>139602</v>
      </c>
      <c r="BS64" s="5">
        <v>141298</v>
      </c>
      <c r="BT64" s="5">
        <v>139956</v>
      </c>
      <c r="BU64" s="5">
        <v>138259</v>
      </c>
      <c r="BV64" s="5">
        <v>139451</v>
      </c>
      <c r="BW64" s="5">
        <v>142769</v>
      </c>
      <c r="BX64" s="5">
        <v>144730</v>
      </c>
      <c r="BY64" s="5">
        <v>147836</v>
      </c>
      <c r="BZ64" s="5">
        <v>148862</v>
      </c>
      <c r="CA64" s="5">
        <v>151716</v>
      </c>
      <c r="CB64" s="5">
        <v>151470</v>
      </c>
      <c r="CC64" s="5">
        <v>152758</v>
      </c>
      <c r="CD64" s="5">
        <v>151026</v>
      </c>
    </row>
    <row r="65" spans="1:82" x14ac:dyDescent="0.25">
      <c r="A65" s="5" t="str">
        <f>"60 jaar"</f>
        <v>60 jaar</v>
      </c>
      <c r="B65" s="5">
        <v>120019</v>
      </c>
      <c r="C65" s="5">
        <v>118415</v>
      </c>
      <c r="D65" s="5">
        <v>116620</v>
      </c>
      <c r="E65" s="5">
        <v>110619</v>
      </c>
      <c r="F65" s="5">
        <v>109348</v>
      </c>
      <c r="G65" s="5">
        <v>106162</v>
      </c>
      <c r="H65" s="5">
        <v>105787</v>
      </c>
      <c r="I65" s="5">
        <v>107080</v>
      </c>
      <c r="J65" s="5">
        <v>110414</v>
      </c>
      <c r="K65" s="5">
        <v>107688</v>
      </c>
      <c r="L65" s="5">
        <v>98680</v>
      </c>
      <c r="M65" s="5">
        <v>87893</v>
      </c>
      <c r="N65" s="5">
        <v>95343</v>
      </c>
      <c r="O65" s="5">
        <v>107937</v>
      </c>
      <c r="P65" s="5">
        <v>113148</v>
      </c>
      <c r="Q65" s="5">
        <v>113024</v>
      </c>
      <c r="R65" s="5">
        <v>133033</v>
      </c>
      <c r="S65" s="5">
        <v>132362</v>
      </c>
      <c r="T65" s="5">
        <v>133229</v>
      </c>
      <c r="U65" s="5">
        <v>131411</v>
      </c>
      <c r="V65" s="5">
        <v>132139</v>
      </c>
      <c r="W65" s="5">
        <v>131067</v>
      </c>
      <c r="X65" s="5">
        <v>136032</v>
      </c>
      <c r="Y65" s="5">
        <v>136802</v>
      </c>
      <c r="Z65" s="5">
        <v>139931</v>
      </c>
      <c r="AA65" s="5">
        <v>142631</v>
      </c>
      <c r="AB65" s="5">
        <v>144331</v>
      </c>
      <c r="AC65" s="5">
        <v>146896</v>
      </c>
      <c r="AD65" s="5">
        <v>149735</v>
      </c>
      <c r="AE65" s="5">
        <v>153366</v>
      </c>
      <c r="AF65" s="5">
        <v>152985</v>
      </c>
      <c r="AG65" s="5">
        <v>154772</v>
      </c>
      <c r="AH65" s="5">
        <v>154878</v>
      </c>
      <c r="AI65" s="5">
        <v>157921</v>
      </c>
      <c r="AJ65" s="5">
        <v>160663</v>
      </c>
      <c r="AK65" s="5">
        <v>155975</v>
      </c>
      <c r="AL65" s="5">
        <v>152348</v>
      </c>
      <c r="AM65" s="5">
        <v>148499</v>
      </c>
      <c r="AN65" s="5">
        <v>147581</v>
      </c>
      <c r="AO65" s="5">
        <v>147837</v>
      </c>
      <c r="AP65" s="5">
        <v>149134</v>
      </c>
      <c r="AQ65" s="5">
        <v>147916</v>
      </c>
      <c r="AR65" s="5">
        <v>144914</v>
      </c>
      <c r="AS65" s="5">
        <v>140449</v>
      </c>
      <c r="AT65" s="5">
        <v>137183</v>
      </c>
      <c r="AU65" s="5">
        <v>133655</v>
      </c>
      <c r="AV65" s="5">
        <v>135888</v>
      </c>
      <c r="AW65" s="5">
        <v>137704</v>
      </c>
      <c r="AX65" s="5">
        <v>139409</v>
      </c>
      <c r="AY65" s="5">
        <v>141239</v>
      </c>
      <c r="AZ65" s="5">
        <v>143286</v>
      </c>
      <c r="BA65" s="5">
        <v>142541</v>
      </c>
      <c r="BB65" s="5">
        <v>140815</v>
      </c>
      <c r="BC65" s="5">
        <v>138531</v>
      </c>
      <c r="BD65" s="5">
        <v>138147</v>
      </c>
      <c r="BE65" s="5">
        <v>137197</v>
      </c>
      <c r="BF65" s="5">
        <v>140387</v>
      </c>
      <c r="BG65" s="5">
        <v>140988</v>
      </c>
      <c r="BH65" s="5">
        <v>143515</v>
      </c>
      <c r="BI65" s="5">
        <v>144743</v>
      </c>
      <c r="BJ65" s="5">
        <v>147372</v>
      </c>
      <c r="BK65" s="5">
        <v>148837</v>
      </c>
      <c r="BL65" s="5">
        <v>147537</v>
      </c>
      <c r="BM65" s="5">
        <v>143830</v>
      </c>
      <c r="BN65" s="5">
        <v>139719</v>
      </c>
      <c r="BO65" s="5">
        <v>139275</v>
      </c>
      <c r="BP65" s="5">
        <v>140303</v>
      </c>
      <c r="BQ65" s="5">
        <v>140482</v>
      </c>
      <c r="BR65" s="5">
        <v>139061</v>
      </c>
      <c r="BS65" s="5">
        <v>138523</v>
      </c>
      <c r="BT65" s="5">
        <v>140218</v>
      </c>
      <c r="BU65" s="5">
        <v>138884</v>
      </c>
      <c r="BV65" s="5">
        <v>137203</v>
      </c>
      <c r="BW65" s="5">
        <v>138396</v>
      </c>
      <c r="BX65" s="5">
        <v>141698</v>
      </c>
      <c r="BY65" s="5">
        <v>143664</v>
      </c>
      <c r="BZ65" s="5">
        <v>146766</v>
      </c>
      <c r="CA65" s="5">
        <v>147788</v>
      </c>
      <c r="CB65" s="5">
        <v>150644</v>
      </c>
      <c r="CC65" s="5">
        <v>150397</v>
      </c>
      <c r="CD65" s="5">
        <v>151680</v>
      </c>
    </row>
    <row r="66" spans="1:82" x14ac:dyDescent="0.25">
      <c r="A66" s="5" t="str">
        <f>"61 jaar"</f>
        <v>61 jaar</v>
      </c>
      <c r="B66" s="5">
        <v>112877</v>
      </c>
      <c r="C66" s="5">
        <v>118610</v>
      </c>
      <c r="D66" s="5">
        <v>117174</v>
      </c>
      <c r="E66" s="5">
        <v>115389</v>
      </c>
      <c r="F66" s="5">
        <v>109449</v>
      </c>
      <c r="G66" s="5">
        <v>108254</v>
      </c>
      <c r="H66" s="5">
        <v>105072</v>
      </c>
      <c r="I66" s="5">
        <v>104761</v>
      </c>
      <c r="J66" s="5">
        <v>105981</v>
      </c>
      <c r="K66" s="5">
        <v>109267</v>
      </c>
      <c r="L66" s="5">
        <v>106641</v>
      </c>
      <c r="M66" s="5">
        <v>97841</v>
      </c>
      <c r="N66" s="5">
        <v>87123</v>
      </c>
      <c r="O66" s="5">
        <v>94562</v>
      </c>
      <c r="P66" s="5">
        <v>106913</v>
      </c>
      <c r="Q66" s="5">
        <v>112198</v>
      </c>
      <c r="R66" s="5">
        <v>112049</v>
      </c>
      <c r="S66" s="5">
        <v>131912</v>
      </c>
      <c r="T66" s="5">
        <v>131169</v>
      </c>
      <c r="U66" s="5">
        <v>132188</v>
      </c>
      <c r="V66" s="5">
        <v>130453</v>
      </c>
      <c r="W66" s="5">
        <v>130933</v>
      </c>
      <c r="X66" s="5">
        <v>129821</v>
      </c>
      <c r="Y66" s="5">
        <v>134726</v>
      </c>
      <c r="Z66" s="5">
        <v>135559</v>
      </c>
      <c r="AA66" s="5">
        <v>138698</v>
      </c>
      <c r="AB66" s="5">
        <v>141294</v>
      </c>
      <c r="AC66" s="5">
        <v>143076</v>
      </c>
      <c r="AD66" s="5">
        <v>145576</v>
      </c>
      <c r="AE66" s="5">
        <v>148386</v>
      </c>
      <c r="AF66" s="5">
        <v>151990</v>
      </c>
      <c r="AG66" s="5">
        <v>151586</v>
      </c>
      <c r="AH66" s="5">
        <v>153360</v>
      </c>
      <c r="AI66" s="5">
        <v>153449</v>
      </c>
      <c r="AJ66" s="5">
        <v>156444</v>
      </c>
      <c r="AK66" s="5">
        <v>159150</v>
      </c>
      <c r="AL66" s="5">
        <v>154491</v>
      </c>
      <c r="AM66" s="5">
        <v>150887</v>
      </c>
      <c r="AN66" s="5">
        <v>147073</v>
      </c>
      <c r="AO66" s="5">
        <v>146158</v>
      </c>
      <c r="AP66" s="5">
        <v>146429</v>
      </c>
      <c r="AQ66" s="5">
        <v>147727</v>
      </c>
      <c r="AR66" s="5">
        <v>146538</v>
      </c>
      <c r="AS66" s="5">
        <v>143567</v>
      </c>
      <c r="AT66" s="5">
        <v>139145</v>
      </c>
      <c r="AU66" s="5">
        <v>135912</v>
      </c>
      <c r="AV66" s="5">
        <v>132414</v>
      </c>
      <c r="AW66" s="5">
        <v>134646</v>
      </c>
      <c r="AX66" s="5">
        <v>136457</v>
      </c>
      <c r="AY66" s="5">
        <v>138167</v>
      </c>
      <c r="AZ66" s="5">
        <v>139989</v>
      </c>
      <c r="BA66" s="5">
        <v>142025</v>
      </c>
      <c r="BB66" s="5">
        <v>141296</v>
      </c>
      <c r="BC66" s="5">
        <v>139580</v>
      </c>
      <c r="BD66" s="5">
        <v>137323</v>
      </c>
      <c r="BE66" s="5">
        <v>136940</v>
      </c>
      <c r="BF66" s="5">
        <v>136002</v>
      </c>
      <c r="BG66" s="5">
        <v>139180</v>
      </c>
      <c r="BH66" s="5">
        <v>139783</v>
      </c>
      <c r="BI66" s="5">
        <v>142303</v>
      </c>
      <c r="BJ66" s="5">
        <v>143537</v>
      </c>
      <c r="BK66" s="5">
        <v>146161</v>
      </c>
      <c r="BL66" s="5">
        <v>147625</v>
      </c>
      <c r="BM66" s="5">
        <v>146339</v>
      </c>
      <c r="BN66" s="5">
        <v>142671</v>
      </c>
      <c r="BO66" s="5">
        <v>138582</v>
      </c>
      <c r="BP66" s="5">
        <v>138141</v>
      </c>
      <c r="BQ66" s="5">
        <v>139173</v>
      </c>
      <c r="BR66" s="5">
        <v>139360</v>
      </c>
      <c r="BS66" s="5">
        <v>137952</v>
      </c>
      <c r="BT66" s="5">
        <v>137414</v>
      </c>
      <c r="BU66" s="5">
        <v>139113</v>
      </c>
      <c r="BV66" s="5">
        <v>137796</v>
      </c>
      <c r="BW66" s="5">
        <v>136124</v>
      </c>
      <c r="BX66" s="5">
        <v>137316</v>
      </c>
      <c r="BY66" s="5">
        <v>140614</v>
      </c>
      <c r="BZ66" s="5">
        <v>142581</v>
      </c>
      <c r="CA66" s="5">
        <v>145673</v>
      </c>
      <c r="CB66" s="5">
        <v>146694</v>
      </c>
      <c r="CC66" s="5">
        <v>149546</v>
      </c>
      <c r="CD66" s="5">
        <v>149308</v>
      </c>
    </row>
    <row r="67" spans="1:82" x14ac:dyDescent="0.25">
      <c r="A67" s="5" t="str">
        <f>"62 jaar"</f>
        <v>62 jaar</v>
      </c>
      <c r="B67" s="5">
        <v>111324</v>
      </c>
      <c r="C67" s="5">
        <v>111508</v>
      </c>
      <c r="D67" s="5">
        <v>117214</v>
      </c>
      <c r="E67" s="5">
        <v>115865</v>
      </c>
      <c r="F67" s="5">
        <v>114067</v>
      </c>
      <c r="G67" s="5">
        <v>108122</v>
      </c>
      <c r="H67" s="5">
        <v>107089</v>
      </c>
      <c r="I67" s="5">
        <v>103950</v>
      </c>
      <c r="J67" s="5">
        <v>103626</v>
      </c>
      <c r="K67" s="5">
        <v>104845</v>
      </c>
      <c r="L67" s="5">
        <v>108110</v>
      </c>
      <c r="M67" s="5">
        <v>105572</v>
      </c>
      <c r="N67" s="5">
        <v>96917</v>
      </c>
      <c r="O67" s="5">
        <v>86252</v>
      </c>
      <c r="P67" s="5">
        <v>93743</v>
      </c>
      <c r="Q67" s="5">
        <v>105880</v>
      </c>
      <c r="R67" s="5">
        <v>111107</v>
      </c>
      <c r="S67" s="5">
        <v>111041</v>
      </c>
      <c r="T67" s="5">
        <v>130667</v>
      </c>
      <c r="U67" s="5">
        <v>129996</v>
      </c>
      <c r="V67" s="5">
        <v>131084</v>
      </c>
      <c r="W67" s="5">
        <v>129227</v>
      </c>
      <c r="X67" s="5">
        <v>129639</v>
      </c>
      <c r="Y67" s="5">
        <v>128427</v>
      </c>
      <c r="Z67" s="5">
        <v>133436</v>
      </c>
      <c r="AA67" s="5">
        <v>134156</v>
      </c>
      <c r="AB67" s="5">
        <v>137312</v>
      </c>
      <c r="AC67" s="5">
        <v>139855</v>
      </c>
      <c r="AD67" s="5">
        <v>141673</v>
      </c>
      <c r="AE67" s="5">
        <v>144169</v>
      </c>
      <c r="AF67" s="5">
        <v>146954</v>
      </c>
      <c r="AG67" s="5">
        <v>150510</v>
      </c>
      <c r="AH67" s="5">
        <v>150086</v>
      </c>
      <c r="AI67" s="5">
        <v>151858</v>
      </c>
      <c r="AJ67" s="5">
        <v>151931</v>
      </c>
      <c r="AK67" s="5">
        <v>154885</v>
      </c>
      <c r="AL67" s="5">
        <v>157562</v>
      </c>
      <c r="AM67" s="5">
        <v>152952</v>
      </c>
      <c r="AN67" s="5">
        <v>149377</v>
      </c>
      <c r="AO67" s="5">
        <v>145605</v>
      </c>
      <c r="AP67" s="5">
        <v>144698</v>
      </c>
      <c r="AQ67" s="5">
        <v>144977</v>
      </c>
      <c r="AR67" s="5">
        <v>146281</v>
      </c>
      <c r="AS67" s="5">
        <v>145121</v>
      </c>
      <c r="AT67" s="5">
        <v>142174</v>
      </c>
      <c r="AU67" s="5">
        <v>137801</v>
      </c>
      <c r="AV67" s="5">
        <v>134608</v>
      </c>
      <c r="AW67" s="5">
        <v>131131</v>
      </c>
      <c r="AX67" s="5">
        <v>133362</v>
      </c>
      <c r="AY67" s="5">
        <v>135173</v>
      </c>
      <c r="AZ67" s="5">
        <v>136889</v>
      </c>
      <c r="BA67" s="5">
        <v>138702</v>
      </c>
      <c r="BB67" s="5">
        <v>140727</v>
      </c>
      <c r="BC67" s="5">
        <v>140025</v>
      </c>
      <c r="BD67" s="5">
        <v>138314</v>
      </c>
      <c r="BE67" s="5">
        <v>136090</v>
      </c>
      <c r="BF67" s="5">
        <v>135709</v>
      </c>
      <c r="BG67" s="5">
        <v>134773</v>
      </c>
      <c r="BH67" s="5">
        <v>137941</v>
      </c>
      <c r="BI67" s="5">
        <v>138544</v>
      </c>
      <c r="BJ67" s="5">
        <v>141059</v>
      </c>
      <c r="BK67" s="5">
        <v>142295</v>
      </c>
      <c r="BL67" s="5">
        <v>144922</v>
      </c>
      <c r="BM67" s="5">
        <v>146391</v>
      </c>
      <c r="BN67" s="5">
        <v>145120</v>
      </c>
      <c r="BO67" s="5">
        <v>141477</v>
      </c>
      <c r="BP67" s="5">
        <v>137423</v>
      </c>
      <c r="BQ67" s="5">
        <v>136986</v>
      </c>
      <c r="BR67" s="5">
        <v>138025</v>
      </c>
      <c r="BS67" s="5">
        <v>138218</v>
      </c>
      <c r="BT67" s="5">
        <v>136820</v>
      </c>
      <c r="BU67" s="5">
        <v>136291</v>
      </c>
      <c r="BV67" s="5">
        <v>137990</v>
      </c>
      <c r="BW67" s="5">
        <v>136677</v>
      </c>
      <c r="BX67" s="5">
        <v>135024</v>
      </c>
      <c r="BY67" s="5">
        <v>136218</v>
      </c>
      <c r="BZ67" s="5">
        <v>139507</v>
      </c>
      <c r="CA67" s="5">
        <v>141470</v>
      </c>
      <c r="CB67" s="5">
        <v>144560</v>
      </c>
      <c r="CC67" s="5">
        <v>145585</v>
      </c>
      <c r="CD67" s="5">
        <v>148431</v>
      </c>
    </row>
    <row r="68" spans="1:82" x14ac:dyDescent="0.25">
      <c r="A68" s="5" t="str">
        <f>"63 jaar"</f>
        <v>63 jaar</v>
      </c>
      <c r="B68" s="5">
        <v>108515</v>
      </c>
      <c r="C68" s="5">
        <v>109870</v>
      </c>
      <c r="D68" s="5">
        <v>110143</v>
      </c>
      <c r="E68" s="5">
        <v>115822</v>
      </c>
      <c r="F68" s="5">
        <v>114440</v>
      </c>
      <c r="G68" s="5">
        <v>112641</v>
      </c>
      <c r="H68" s="5">
        <v>106851</v>
      </c>
      <c r="I68" s="5">
        <v>105864</v>
      </c>
      <c r="J68" s="5">
        <v>102754</v>
      </c>
      <c r="K68" s="5">
        <v>102482</v>
      </c>
      <c r="L68" s="5">
        <v>103689</v>
      </c>
      <c r="M68" s="5">
        <v>107070</v>
      </c>
      <c r="N68" s="5">
        <v>104484</v>
      </c>
      <c r="O68" s="5">
        <v>96002</v>
      </c>
      <c r="P68" s="5">
        <v>85395</v>
      </c>
      <c r="Q68" s="5">
        <v>92772</v>
      </c>
      <c r="R68" s="5">
        <v>104865</v>
      </c>
      <c r="S68" s="5">
        <v>110041</v>
      </c>
      <c r="T68" s="5">
        <v>109962</v>
      </c>
      <c r="U68" s="5">
        <v>129404</v>
      </c>
      <c r="V68" s="5">
        <v>128719</v>
      </c>
      <c r="W68" s="5">
        <v>129781</v>
      </c>
      <c r="X68" s="5">
        <v>127879</v>
      </c>
      <c r="Y68" s="5">
        <v>128221</v>
      </c>
      <c r="Z68" s="5">
        <v>127132</v>
      </c>
      <c r="AA68" s="5">
        <v>132048</v>
      </c>
      <c r="AB68" s="5">
        <v>132830</v>
      </c>
      <c r="AC68" s="5">
        <v>135911</v>
      </c>
      <c r="AD68" s="5">
        <v>138441</v>
      </c>
      <c r="AE68" s="5">
        <v>140242</v>
      </c>
      <c r="AF68" s="5">
        <v>142736</v>
      </c>
      <c r="AG68" s="5">
        <v>145485</v>
      </c>
      <c r="AH68" s="5">
        <v>148995</v>
      </c>
      <c r="AI68" s="5">
        <v>148561</v>
      </c>
      <c r="AJ68" s="5">
        <v>150316</v>
      </c>
      <c r="AK68" s="5">
        <v>150391</v>
      </c>
      <c r="AL68" s="5">
        <v>153319</v>
      </c>
      <c r="AM68" s="5">
        <v>155968</v>
      </c>
      <c r="AN68" s="5">
        <v>151415</v>
      </c>
      <c r="AO68" s="5">
        <v>147872</v>
      </c>
      <c r="AP68" s="5">
        <v>144149</v>
      </c>
      <c r="AQ68" s="5">
        <v>143236</v>
      </c>
      <c r="AR68" s="5">
        <v>143537</v>
      </c>
      <c r="AS68" s="5">
        <v>144836</v>
      </c>
      <c r="AT68" s="5">
        <v>143702</v>
      </c>
      <c r="AU68" s="5">
        <v>140798</v>
      </c>
      <c r="AV68" s="5">
        <v>136459</v>
      </c>
      <c r="AW68" s="5">
        <v>133289</v>
      </c>
      <c r="AX68" s="5">
        <v>129856</v>
      </c>
      <c r="AY68" s="5">
        <v>132081</v>
      </c>
      <c r="AZ68" s="5">
        <v>133885</v>
      </c>
      <c r="BA68" s="5">
        <v>135601</v>
      </c>
      <c r="BB68" s="5">
        <v>137406</v>
      </c>
      <c r="BC68" s="5">
        <v>139425</v>
      </c>
      <c r="BD68" s="5">
        <v>138736</v>
      </c>
      <c r="BE68" s="5">
        <v>137056</v>
      </c>
      <c r="BF68" s="5">
        <v>134853</v>
      </c>
      <c r="BG68" s="5">
        <v>134465</v>
      </c>
      <c r="BH68" s="5">
        <v>133548</v>
      </c>
      <c r="BI68" s="5">
        <v>136696</v>
      </c>
      <c r="BJ68" s="5">
        <v>137296</v>
      </c>
      <c r="BK68" s="5">
        <v>139814</v>
      </c>
      <c r="BL68" s="5">
        <v>141050</v>
      </c>
      <c r="BM68" s="5">
        <v>143671</v>
      </c>
      <c r="BN68" s="5">
        <v>145146</v>
      </c>
      <c r="BO68" s="5">
        <v>143895</v>
      </c>
      <c r="BP68" s="5">
        <v>140281</v>
      </c>
      <c r="BQ68" s="5">
        <v>136255</v>
      </c>
      <c r="BR68" s="5">
        <v>135826</v>
      </c>
      <c r="BS68" s="5">
        <v>136871</v>
      </c>
      <c r="BT68" s="5">
        <v>137069</v>
      </c>
      <c r="BU68" s="5">
        <v>135692</v>
      </c>
      <c r="BV68" s="5">
        <v>135163</v>
      </c>
      <c r="BW68" s="5">
        <v>136867</v>
      </c>
      <c r="BX68" s="5">
        <v>135559</v>
      </c>
      <c r="BY68" s="5">
        <v>133933</v>
      </c>
      <c r="BZ68" s="5">
        <v>135117</v>
      </c>
      <c r="CA68" s="5">
        <v>138406</v>
      </c>
      <c r="CB68" s="5">
        <v>140365</v>
      </c>
      <c r="CC68" s="5">
        <v>143452</v>
      </c>
      <c r="CD68" s="5">
        <v>144474</v>
      </c>
    </row>
    <row r="69" spans="1:82" x14ac:dyDescent="0.25">
      <c r="A69" s="5" t="str">
        <f>"64 jaar"</f>
        <v>64 jaar</v>
      </c>
      <c r="B69" s="5">
        <v>108917</v>
      </c>
      <c r="C69" s="5">
        <v>106957</v>
      </c>
      <c r="D69" s="5">
        <v>108335</v>
      </c>
      <c r="E69" s="5">
        <v>108604</v>
      </c>
      <c r="F69" s="5">
        <v>114347</v>
      </c>
      <c r="G69" s="5">
        <v>112876</v>
      </c>
      <c r="H69" s="5">
        <v>111176</v>
      </c>
      <c r="I69" s="5">
        <v>105540</v>
      </c>
      <c r="J69" s="5">
        <v>104484</v>
      </c>
      <c r="K69" s="5">
        <v>101457</v>
      </c>
      <c r="L69" s="5">
        <v>101235</v>
      </c>
      <c r="M69" s="5">
        <v>102504</v>
      </c>
      <c r="N69" s="5">
        <v>105943</v>
      </c>
      <c r="O69" s="5">
        <v>103418</v>
      </c>
      <c r="P69" s="5">
        <v>94937</v>
      </c>
      <c r="Q69" s="5">
        <v>84462</v>
      </c>
      <c r="R69" s="5">
        <v>91833</v>
      </c>
      <c r="S69" s="5">
        <v>103761</v>
      </c>
      <c r="T69" s="5">
        <v>108800</v>
      </c>
      <c r="U69" s="5">
        <v>108873</v>
      </c>
      <c r="V69" s="5">
        <v>128115</v>
      </c>
      <c r="W69" s="5">
        <v>127394</v>
      </c>
      <c r="X69" s="5">
        <v>128278</v>
      </c>
      <c r="Y69" s="5">
        <v>126472</v>
      </c>
      <c r="Z69" s="5">
        <v>126868</v>
      </c>
      <c r="AA69" s="5">
        <v>125743</v>
      </c>
      <c r="AB69" s="5">
        <v>130620</v>
      </c>
      <c r="AC69" s="5">
        <v>131447</v>
      </c>
      <c r="AD69" s="5">
        <v>134455</v>
      </c>
      <c r="AE69" s="5">
        <v>136974</v>
      </c>
      <c r="AF69" s="5">
        <v>138755</v>
      </c>
      <c r="AG69" s="5">
        <v>141237</v>
      </c>
      <c r="AH69" s="5">
        <v>143953</v>
      </c>
      <c r="AI69" s="5">
        <v>147432</v>
      </c>
      <c r="AJ69" s="5">
        <v>146990</v>
      </c>
      <c r="AK69" s="5">
        <v>148742</v>
      </c>
      <c r="AL69" s="5">
        <v>148818</v>
      </c>
      <c r="AM69" s="5">
        <v>151734</v>
      </c>
      <c r="AN69" s="5">
        <v>154361</v>
      </c>
      <c r="AO69" s="5">
        <v>149862</v>
      </c>
      <c r="AP69" s="5">
        <v>146350</v>
      </c>
      <c r="AQ69" s="5">
        <v>142685</v>
      </c>
      <c r="AR69" s="5">
        <v>141779</v>
      </c>
      <c r="AS69" s="5">
        <v>142099</v>
      </c>
      <c r="AT69" s="5">
        <v>143404</v>
      </c>
      <c r="AU69" s="5">
        <v>142298</v>
      </c>
      <c r="AV69" s="5">
        <v>139416</v>
      </c>
      <c r="AW69" s="5">
        <v>135120</v>
      </c>
      <c r="AX69" s="5">
        <v>131982</v>
      </c>
      <c r="AY69" s="5">
        <v>128594</v>
      </c>
      <c r="AZ69" s="5">
        <v>130824</v>
      </c>
      <c r="BA69" s="5">
        <v>132615</v>
      </c>
      <c r="BB69" s="5">
        <v>134332</v>
      </c>
      <c r="BC69" s="5">
        <v>136143</v>
      </c>
      <c r="BD69" s="5">
        <v>138150</v>
      </c>
      <c r="BE69" s="5">
        <v>137481</v>
      </c>
      <c r="BF69" s="5">
        <v>135821</v>
      </c>
      <c r="BG69" s="5">
        <v>133646</v>
      </c>
      <c r="BH69" s="5">
        <v>133243</v>
      </c>
      <c r="BI69" s="5">
        <v>132346</v>
      </c>
      <c r="BJ69" s="5">
        <v>135484</v>
      </c>
      <c r="BK69" s="5">
        <v>136091</v>
      </c>
      <c r="BL69" s="5">
        <v>138604</v>
      </c>
      <c r="BM69" s="5">
        <v>139849</v>
      </c>
      <c r="BN69" s="5">
        <v>142466</v>
      </c>
      <c r="BO69" s="5">
        <v>143940</v>
      </c>
      <c r="BP69" s="5">
        <v>142707</v>
      </c>
      <c r="BQ69" s="5">
        <v>139137</v>
      </c>
      <c r="BR69" s="5">
        <v>135134</v>
      </c>
      <c r="BS69" s="5">
        <v>134710</v>
      </c>
      <c r="BT69" s="5">
        <v>135756</v>
      </c>
      <c r="BU69" s="5">
        <v>135961</v>
      </c>
      <c r="BV69" s="5">
        <v>134603</v>
      </c>
      <c r="BW69" s="5">
        <v>134086</v>
      </c>
      <c r="BX69" s="5">
        <v>135783</v>
      </c>
      <c r="BY69" s="5">
        <v>134486</v>
      </c>
      <c r="BZ69" s="5">
        <v>132882</v>
      </c>
      <c r="CA69" s="5">
        <v>134068</v>
      </c>
      <c r="CB69" s="5">
        <v>137348</v>
      </c>
      <c r="CC69" s="5">
        <v>139313</v>
      </c>
      <c r="CD69" s="5">
        <v>142396</v>
      </c>
    </row>
    <row r="70" spans="1:82" x14ac:dyDescent="0.25">
      <c r="A70" s="5" t="str">
        <f>"65 jaar"</f>
        <v>65 jaar</v>
      </c>
      <c r="B70" s="5">
        <v>109115</v>
      </c>
      <c r="C70" s="5">
        <v>107074</v>
      </c>
      <c r="D70" s="5">
        <v>105185</v>
      </c>
      <c r="E70" s="5">
        <v>106608</v>
      </c>
      <c r="F70" s="5">
        <v>106889</v>
      </c>
      <c r="G70" s="5">
        <v>112479</v>
      </c>
      <c r="H70" s="5">
        <v>111215</v>
      </c>
      <c r="I70" s="5">
        <v>109515</v>
      </c>
      <c r="J70" s="5">
        <v>103944</v>
      </c>
      <c r="K70" s="5">
        <v>102976</v>
      </c>
      <c r="L70" s="5">
        <v>100062</v>
      </c>
      <c r="M70" s="5">
        <v>99878</v>
      </c>
      <c r="N70" s="5">
        <v>101224</v>
      </c>
      <c r="O70" s="5">
        <v>104671</v>
      </c>
      <c r="P70" s="5">
        <v>102156</v>
      </c>
      <c r="Q70" s="5">
        <v>93787</v>
      </c>
      <c r="R70" s="5">
        <v>83476</v>
      </c>
      <c r="S70" s="5">
        <v>90748</v>
      </c>
      <c r="T70" s="5">
        <v>102512</v>
      </c>
      <c r="U70" s="5">
        <v>107455</v>
      </c>
      <c r="V70" s="5">
        <v>107615</v>
      </c>
      <c r="W70" s="5">
        <v>126561</v>
      </c>
      <c r="X70" s="5">
        <v>125673</v>
      </c>
      <c r="Y70" s="5">
        <v>126575</v>
      </c>
      <c r="Z70" s="5">
        <v>124801</v>
      </c>
      <c r="AA70" s="5">
        <v>125171</v>
      </c>
      <c r="AB70" s="5">
        <v>124077</v>
      </c>
      <c r="AC70" s="5">
        <v>128965</v>
      </c>
      <c r="AD70" s="5">
        <v>129765</v>
      </c>
      <c r="AE70" s="5">
        <v>132742</v>
      </c>
      <c r="AF70" s="5">
        <v>135247</v>
      </c>
      <c r="AG70" s="5">
        <v>137000</v>
      </c>
      <c r="AH70" s="5">
        <v>139472</v>
      </c>
      <c r="AI70" s="5">
        <v>142152</v>
      </c>
      <c r="AJ70" s="5">
        <v>145588</v>
      </c>
      <c r="AK70" s="5">
        <v>145143</v>
      </c>
      <c r="AL70" s="5">
        <v>146894</v>
      </c>
      <c r="AM70" s="5">
        <v>146973</v>
      </c>
      <c r="AN70" s="5">
        <v>149873</v>
      </c>
      <c r="AO70" s="5">
        <v>152488</v>
      </c>
      <c r="AP70" s="5">
        <v>148041</v>
      </c>
      <c r="AQ70" s="5">
        <v>144577</v>
      </c>
      <c r="AR70" s="5">
        <v>140958</v>
      </c>
      <c r="AS70" s="5">
        <v>140067</v>
      </c>
      <c r="AT70" s="5">
        <v>140412</v>
      </c>
      <c r="AU70" s="5">
        <v>141713</v>
      </c>
      <c r="AV70" s="5">
        <v>140634</v>
      </c>
      <c r="AW70" s="5">
        <v>137780</v>
      </c>
      <c r="AX70" s="5">
        <v>133530</v>
      </c>
      <c r="AY70" s="5">
        <v>130426</v>
      </c>
      <c r="AZ70" s="5">
        <v>127076</v>
      </c>
      <c r="BA70" s="5">
        <v>129308</v>
      </c>
      <c r="BB70" s="5">
        <v>131111</v>
      </c>
      <c r="BC70" s="5">
        <v>132822</v>
      </c>
      <c r="BD70" s="5">
        <v>134624</v>
      </c>
      <c r="BE70" s="5">
        <v>136621</v>
      </c>
      <c r="BF70" s="5">
        <v>135979</v>
      </c>
      <c r="BG70" s="5">
        <v>134336</v>
      </c>
      <c r="BH70" s="5">
        <v>132189</v>
      </c>
      <c r="BI70" s="5">
        <v>131785</v>
      </c>
      <c r="BJ70" s="5">
        <v>130906</v>
      </c>
      <c r="BK70" s="5">
        <v>134028</v>
      </c>
      <c r="BL70" s="5">
        <v>134642</v>
      </c>
      <c r="BM70" s="5">
        <v>137148</v>
      </c>
      <c r="BN70" s="5">
        <v>138398</v>
      </c>
      <c r="BO70" s="5">
        <v>141016</v>
      </c>
      <c r="BP70" s="5">
        <v>142497</v>
      </c>
      <c r="BQ70" s="5">
        <v>141279</v>
      </c>
      <c r="BR70" s="5">
        <v>137748</v>
      </c>
      <c r="BS70" s="5">
        <v>133768</v>
      </c>
      <c r="BT70" s="5">
        <v>133358</v>
      </c>
      <c r="BU70" s="5">
        <v>134402</v>
      </c>
      <c r="BV70" s="5">
        <v>134622</v>
      </c>
      <c r="BW70" s="5">
        <v>133281</v>
      </c>
      <c r="BX70" s="5">
        <v>132768</v>
      </c>
      <c r="BY70" s="5">
        <v>134463</v>
      </c>
      <c r="BZ70" s="5">
        <v>133176</v>
      </c>
      <c r="CA70" s="5">
        <v>131599</v>
      </c>
      <c r="CB70" s="5">
        <v>132783</v>
      </c>
      <c r="CC70" s="5">
        <v>136054</v>
      </c>
      <c r="CD70" s="5">
        <v>138022</v>
      </c>
    </row>
    <row r="71" spans="1:82" x14ac:dyDescent="0.25">
      <c r="A71" s="5" t="str">
        <f>"66 jaar"</f>
        <v>66 jaar</v>
      </c>
      <c r="B71" s="5">
        <v>106702</v>
      </c>
      <c r="C71" s="5">
        <v>107154</v>
      </c>
      <c r="D71" s="5">
        <v>105265</v>
      </c>
      <c r="E71" s="5">
        <v>103315</v>
      </c>
      <c r="F71" s="5">
        <v>104740</v>
      </c>
      <c r="G71" s="5">
        <v>105062</v>
      </c>
      <c r="H71" s="5">
        <v>110635</v>
      </c>
      <c r="I71" s="5">
        <v>109464</v>
      </c>
      <c r="J71" s="5">
        <v>107710</v>
      </c>
      <c r="K71" s="5">
        <v>102389</v>
      </c>
      <c r="L71" s="5">
        <v>101415</v>
      </c>
      <c r="M71" s="5">
        <v>98661</v>
      </c>
      <c r="N71" s="5">
        <v>98448</v>
      </c>
      <c r="O71" s="5">
        <v>99931</v>
      </c>
      <c r="P71" s="5">
        <v>103312</v>
      </c>
      <c r="Q71" s="5">
        <v>100820</v>
      </c>
      <c r="R71" s="5">
        <v>92583</v>
      </c>
      <c r="S71" s="5">
        <v>82481</v>
      </c>
      <c r="T71" s="5">
        <v>89632</v>
      </c>
      <c r="U71" s="5">
        <v>101236</v>
      </c>
      <c r="V71" s="5">
        <v>106143</v>
      </c>
      <c r="W71" s="5">
        <v>106171</v>
      </c>
      <c r="X71" s="5">
        <v>124878</v>
      </c>
      <c r="Y71" s="5">
        <v>123839</v>
      </c>
      <c r="Z71" s="5">
        <v>124794</v>
      </c>
      <c r="AA71" s="5">
        <v>123147</v>
      </c>
      <c r="AB71" s="5">
        <v>123448</v>
      </c>
      <c r="AC71" s="5">
        <v>122419</v>
      </c>
      <c r="AD71" s="5">
        <v>127290</v>
      </c>
      <c r="AE71" s="5">
        <v>128106</v>
      </c>
      <c r="AF71" s="5">
        <v>131069</v>
      </c>
      <c r="AG71" s="5">
        <v>133540</v>
      </c>
      <c r="AH71" s="5">
        <v>135283</v>
      </c>
      <c r="AI71" s="5">
        <v>137751</v>
      </c>
      <c r="AJ71" s="5">
        <v>140400</v>
      </c>
      <c r="AK71" s="5">
        <v>143803</v>
      </c>
      <c r="AL71" s="5">
        <v>143358</v>
      </c>
      <c r="AM71" s="5">
        <v>145118</v>
      </c>
      <c r="AN71" s="5">
        <v>145217</v>
      </c>
      <c r="AO71" s="5">
        <v>148093</v>
      </c>
      <c r="AP71" s="5">
        <v>150707</v>
      </c>
      <c r="AQ71" s="5">
        <v>146318</v>
      </c>
      <c r="AR71" s="5">
        <v>142898</v>
      </c>
      <c r="AS71" s="5">
        <v>139335</v>
      </c>
      <c r="AT71" s="5">
        <v>138465</v>
      </c>
      <c r="AU71" s="5">
        <v>138829</v>
      </c>
      <c r="AV71" s="5">
        <v>140137</v>
      </c>
      <c r="AW71" s="5">
        <v>139081</v>
      </c>
      <c r="AX71" s="5">
        <v>136264</v>
      </c>
      <c r="AY71" s="5">
        <v>132066</v>
      </c>
      <c r="AZ71" s="5">
        <v>128993</v>
      </c>
      <c r="BA71" s="5">
        <v>125688</v>
      </c>
      <c r="BB71" s="5">
        <v>127917</v>
      </c>
      <c r="BC71" s="5">
        <v>129721</v>
      </c>
      <c r="BD71" s="5">
        <v>131425</v>
      </c>
      <c r="BE71" s="5">
        <v>133236</v>
      </c>
      <c r="BF71" s="5">
        <v>135224</v>
      </c>
      <c r="BG71" s="5">
        <v>134611</v>
      </c>
      <c r="BH71" s="5">
        <v>132986</v>
      </c>
      <c r="BI71" s="5">
        <v>130867</v>
      </c>
      <c r="BJ71" s="5">
        <v>130469</v>
      </c>
      <c r="BK71" s="5">
        <v>129599</v>
      </c>
      <c r="BL71" s="5">
        <v>132715</v>
      </c>
      <c r="BM71" s="5">
        <v>133341</v>
      </c>
      <c r="BN71" s="5">
        <v>135845</v>
      </c>
      <c r="BO71" s="5">
        <v>137093</v>
      </c>
      <c r="BP71" s="5">
        <v>139714</v>
      </c>
      <c r="BQ71" s="5">
        <v>141193</v>
      </c>
      <c r="BR71" s="5">
        <v>140004</v>
      </c>
      <c r="BS71" s="5">
        <v>136510</v>
      </c>
      <c r="BT71" s="5">
        <v>132562</v>
      </c>
      <c r="BU71" s="5">
        <v>132156</v>
      </c>
      <c r="BV71" s="5">
        <v>133198</v>
      </c>
      <c r="BW71" s="5">
        <v>133428</v>
      </c>
      <c r="BX71" s="5">
        <v>132109</v>
      </c>
      <c r="BY71" s="5">
        <v>131601</v>
      </c>
      <c r="BZ71" s="5">
        <v>133297</v>
      </c>
      <c r="CA71" s="5">
        <v>132025</v>
      </c>
      <c r="CB71" s="5">
        <v>130466</v>
      </c>
      <c r="CC71" s="5">
        <v>131654</v>
      </c>
      <c r="CD71" s="5">
        <v>134920</v>
      </c>
    </row>
    <row r="72" spans="1:82" x14ac:dyDescent="0.25">
      <c r="A72" s="5" t="str">
        <f>"67 jaar"</f>
        <v>67 jaar</v>
      </c>
      <c r="B72" s="5">
        <v>104926</v>
      </c>
      <c r="C72" s="5">
        <v>104674</v>
      </c>
      <c r="D72" s="5">
        <v>105169</v>
      </c>
      <c r="E72" s="5">
        <v>103263</v>
      </c>
      <c r="F72" s="5">
        <v>101446</v>
      </c>
      <c r="G72" s="5">
        <v>102736</v>
      </c>
      <c r="H72" s="5">
        <v>103245</v>
      </c>
      <c r="I72" s="5">
        <v>108707</v>
      </c>
      <c r="J72" s="5">
        <v>107547</v>
      </c>
      <c r="K72" s="5">
        <v>105904</v>
      </c>
      <c r="L72" s="5">
        <v>100851</v>
      </c>
      <c r="M72" s="5">
        <v>99884</v>
      </c>
      <c r="N72" s="5">
        <v>97287</v>
      </c>
      <c r="O72" s="5">
        <v>97065</v>
      </c>
      <c r="P72" s="5">
        <v>98655</v>
      </c>
      <c r="Q72" s="5">
        <v>101866</v>
      </c>
      <c r="R72" s="5">
        <v>99546</v>
      </c>
      <c r="S72" s="5">
        <v>91407</v>
      </c>
      <c r="T72" s="5">
        <v>81328</v>
      </c>
      <c r="U72" s="5">
        <v>88560</v>
      </c>
      <c r="V72" s="5">
        <v>99942</v>
      </c>
      <c r="W72" s="5">
        <v>104789</v>
      </c>
      <c r="X72" s="5">
        <v>104551</v>
      </c>
      <c r="Y72" s="5">
        <v>123027</v>
      </c>
      <c r="Z72" s="5">
        <v>122122</v>
      </c>
      <c r="AA72" s="5">
        <v>123163</v>
      </c>
      <c r="AB72" s="5">
        <v>121534</v>
      </c>
      <c r="AC72" s="5">
        <v>121755</v>
      </c>
      <c r="AD72" s="5">
        <v>120815</v>
      </c>
      <c r="AE72" s="5">
        <v>125642</v>
      </c>
      <c r="AF72" s="5">
        <v>126478</v>
      </c>
      <c r="AG72" s="5">
        <v>129420</v>
      </c>
      <c r="AH72" s="5">
        <v>131872</v>
      </c>
      <c r="AI72" s="5">
        <v>133596</v>
      </c>
      <c r="AJ72" s="5">
        <v>136060</v>
      </c>
      <c r="AK72" s="5">
        <v>138691</v>
      </c>
      <c r="AL72" s="5">
        <v>142071</v>
      </c>
      <c r="AM72" s="5">
        <v>141634</v>
      </c>
      <c r="AN72" s="5">
        <v>143411</v>
      </c>
      <c r="AO72" s="5">
        <v>143526</v>
      </c>
      <c r="AP72" s="5">
        <v>146399</v>
      </c>
      <c r="AQ72" s="5">
        <v>149003</v>
      </c>
      <c r="AR72" s="5">
        <v>144678</v>
      </c>
      <c r="AS72" s="5">
        <v>141306</v>
      </c>
      <c r="AT72" s="5">
        <v>137799</v>
      </c>
      <c r="AU72" s="5">
        <v>136945</v>
      </c>
      <c r="AV72" s="5">
        <v>137331</v>
      </c>
      <c r="AW72" s="5">
        <v>138640</v>
      </c>
      <c r="AX72" s="5">
        <v>137609</v>
      </c>
      <c r="AY72" s="5">
        <v>134826</v>
      </c>
      <c r="AZ72" s="5">
        <v>130680</v>
      </c>
      <c r="BA72" s="5">
        <v>127645</v>
      </c>
      <c r="BB72" s="5">
        <v>124393</v>
      </c>
      <c r="BC72" s="5">
        <v>126625</v>
      </c>
      <c r="BD72" s="5">
        <v>128425</v>
      </c>
      <c r="BE72" s="5">
        <v>130132</v>
      </c>
      <c r="BF72" s="5">
        <v>131952</v>
      </c>
      <c r="BG72" s="5">
        <v>133929</v>
      </c>
      <c r="BH72" s="5">
        <v>133335</v>
      </c>
      <c r="BI72" s="5">
        <v>131741</v>
      </c>
      <c r="BJ72" s="5">
        <v>129647</v>
      </c>
      <c r="BK72" s="5">
        <v>129260</v>
      </c>
      <c r="BL72" s="5">
        <v>128406</v>
      </c>
      <c r="BM72" s="5">
        <v>131512</v>
      </c>
      <c r="BN72" s="5">
        <v>132147</v>
      </c>
      <c r="BO72" s="5">
        <v>134643</v>
      </c>
      <c r="BP72" s="5">
        <v>135897</v>
      </c>
      <c r="BQ72" s="5">
        <v>138522</v>
      </c>
      <c r="BR72" s="5">
        <v>140006</v>
      </c>
      <c r="BS72" s="5">
        <v>138840</v>
      </c>
      <c r="BT72" s="5">
        <v>135374</v>
      </c>
      <c r="BU72" s="5">
        <v>131464</v>
      </c>
      <c r="BV72" s="5">
        <v>131067</v>
      </c>
      <c r="BW72" s="5">
        <v>132106</v>
      </c>
      <c r="BX72" s="5">
        <v>132351</v>
      </c>
      <c r="BY72" s="5">
        <v>131049</v>
      </c>
      <c r="BZ72" s="5">
        <v>130555</v>
      </c>
      <c r="CA72" s="5">
        <v>132249</v>
      </c>
      <c r="CB72" s="5">
        <v>130992</v>
      </c>
      <c r="CC72" s="5">
        <v>129456</v>
      </c>
      <c r="CD72" s="5">
        <v>130651</v>
      </c>
    </row>
    <row r="73" spans="1:82" x14ac:dyDescent="0.25">
      <c r="A73" s="5" t="str">
        <f>"68 jaar"</f>
        <v>68 jaar</v>
      </c>
      <c r="B73" s="5">
        <v>100893</v>
      </c>
      <c r="C73" s="5">
        <v>102700</v>
      </c>
      <c r="D73" s="5">
        <v>102602</v>
      </c>
      <c r="E73" s="5">
        <v>103012</v>
      </c>
      <c r="F73" s="5">
        <v>101281</v>
      </c>
      <c r="G73" s="5">
        <v>99472</v>
      </c>
      <c r="H73" s="5">
        <v>100769</v>
      </c>
      <c r="I73" s="5">
        <v>101240</v>
      </c>
      <c r="J73" s="5">
        <v>106638</v>
      </c>
      <c r="K73" s="5">
        <v>105583</v>
      </c>
      <c r="L73" s="5">
        <v>104144</v>
      </c>
      <c r="M73" s="5">
        <v>99179</v>
      </c>
      <c r="N73" s="5">
        <v>98307</v>
      </c>
      <c r="O73" s="5">
        <v>95695</v>
      </c>
      <c r="P73" s="5">
        <v>95706</v>
      </c>
      <c r="Q73" s="5">
        <v>97208</v>
      </c>
      <c r="R73" s="5">
        <v>100390</v>
      </c>
      <c r="S73" s="5">
        <v>98181</v>
      </c>
      <c r="T73" s="5">
        <v>90124</v>
      </c>
      <c r="U73" s="5">
        <v>80170</v>
      </c>
      <c r="V73" s="5">
        <v>87367</v>
      </c>
      <c r="W73" s="5">
        <v>98433</v>
      </c>
      <c r="X73" s="5">
        <v>103275</v>
      </c>
      <c r="Y73" s="5">
        <v>102990</v>
      </c>
      <c r="Z73" s="5">
        <v>121198</v>
      </c>
      <c r="AA73" s="5">
        <v>120329</v>
      </c>
      <c r="AB73" s="5">
        <v>121364</v>
      </c>
      <c r="AC73" s="5">
        <v>119781</v>
      </c>
      <c r="AD73" s="5">
        <v>120065</v>
      </c>
      <c r="AE73" s="5">
        <v>119166</v>
      </c>
      <c r="AF73" s="5">
        <v>123959</v>
      </c>
      <c r="AG73" s="5">
        <v>124809</v>
      </c>
      <c r="AH73" s="5">
        <v>127724</v>
      </c>
      <c r="AI73" s="5">
        <v>130174</v>
      </c>
      <c r="AJ73" s="5">
        <v>131885</v>
      </c>
      <c r="AK73" s="5">
        <v>134342</v>
      </c>
      <c r="AL73" s="5">
        <v>136963</v>
      </c>
      <c r="AM73" s="5">
        <v>140328</v>
      </c>
      <c r="AN73" s="5">
        <v>139918</v>
      </c>
      <c r="AO73" s="5">
        <v>141711</v>
      </c>
      <c r="AP73" s="5">
        <v>141839</v>
      </c>
      <c r="AQ73" s="5">
        <v>144704</v>
      </c>
      <c r="AR73" s="5">
        <v>147296</v>
      </c>
      <c r="AS73" s="5">
        <v>143046</v>
      </c>
      <c r="AT73" s="5">
        <v>139723</v>
      </c>
      <c r="AU73" s="5">
        <v>136274</v>
      </c>
      <c r="AV73" s="5">
        <v>135442</v>
      </c>
      <c r="AW73" s="5">
        <v>135854</v>
      </c>
      <c r="AX73" s="5">
        <v>137161</v>
      </c>
      <c r="AY73" s="5">
        <v>136160</v>
      </c>
      <c r="AZ73" s="5">
        <v>133409</v>
      </c>
      <c r="BA73" s="5">
        <v>129315</v>
      </c>
      <c r="BB73" s="5">
        <v>126317</v>
      </c>
      <c r="BC73" s="5">
        <v>123128</v>
      </c>
      <c r="BD73" s="5">
        <v>125355</v>
      </c>
      <c r="BE73" s="5">
        <v>127165</v>
      </c>
      <c r="BF73" s="5">
        <v>128875</v>
      </c>
      <c r="BG73" s="5">
        <v>130693</v>
      </c>
      <c r="BH73" s="5">
        <v>132673</v>
      </c>
      <c r="BI73" s="5">
        <v>132101</v>
      </c>
      <c r="BJ73" s="5">
        <v>130533</v>
      </c>
      <c r="BK73" s="5">
        <v>128468</v>
      </c>
      <c r="BL73" s="5">
        <v>128094</v>
      </c>
      <c r="BM73" s="5">
        <v>127255</v>
      </c>
      <c r="BN73" s="5">
        <v>130356</v>
      </c>
      <c r="BO73" s="5">
        <v>131004</v>
      </c>
      <c r="BP73" s="5">
        <v>133491</v>
      </c>
      <c r="BQ73" s="5">
        <v>134751</v>
      </c>
      <c r="BR73" s="5">
        <v>137376</v>
      </c>
      <c r="BS73" s="5">
        <v>138860</v>
      </c>
      <c r="BT73" s="5">
        <v>137719</v>
      </c>
      <c r="BU73" s="5">
        <v>134287</v>
      </c>
      <c r="BV73" s="5">
        <v>130414</v>
      </c>
      <c r="BW73" s="5">
        <v>130028</v>
      </c>
      <c r="BX73" s="5">
        <v>131072</v>
      </c>
      <c r="BY73" s="5">
        <v>131330</v>
      </c>
      <c r="BZ73" s="5">
        <v>130050</v>
      </c>
      <c r="CA73" s="5">
        <v>129571</v>
      </c>
      <c r="CB73" s="5">
        <v>131261</v>
      </c>
      <c r="CC73" s="5">
        <v>130019</v>
      </c>
      <c r="CD73" s="5">
        <v>128510</v>
      </c>
    </row>
    <row r="74" spans="1:82" x14ac:dyDescent="0.25">
      <c r="A74" s="5" t="str">
        <f>"69 jaar"</f>
        <v>69 jaar</v>
      </c>
      <c r="B74" s="5">
        <v>100269</v>
      </c>
      <c r="C74" s="5">
        <v>98538</v>
      </c>
      <c r="D74" s="5">
        <v>100402</v>
      </c>
      <c r="E74" s="5">
        <v>100302</v>
      </c>
      <c r="F74" s="5">
        <v>100796</v>
      </c>
      <c r="G74" s="5">
        <v>99033</v>
      </c>
      <c r="H74" s="5">
        <v>97399</v>
      </c>
      <c r="I74" s="5">
        <v>98733</v>
      </c>
      <c r="J74" s="5">
        <v>99074</v>
      </c>
      <c r="K74" s="5">
        <v>104564</v>
      </c>
      <c r="L74" s="5">
        <v>103508</v>
      </c>
      <c r="M74" s="5">
        <v>102223</v>
      </c>
      <c r="N74" s="5">
        <v>97381</v>
      </c>
      <c r="O74" s="5">
        <v>96605</v>
      </c>
      <c r="P74" s="5">
        <v>94162</v>
      </c>
      <c r="Q74" s="5">
        <v>94145</v>
      </c>
      <c r="R74" s="5">
        <v>95774</v>
      </c>
      <c r="S74" s="5">
        <v>98903</v>
      </c>
      <c r="T74" s="5">
        <v>96669</v>
      </c>
      <c r="U74" s="5">
        <v>88724</v>
      </c>
      <c r="V74" s="5">
        <v>78968</v>
      </c>
      <c r="W74" s="5">
        <v>86058</v>
      </c>
      <c r="X74" s="5">
        <v>96796</v>
      </c>
      <c r="Y74" s="5">
        <v>101564</v>
      </c>
      <c r="Z74" s="5">
        <v>101331</v>
      </c>
      <c r="AA74" s="5">
        <v>119307</v>
      </c>
      <c r="AB74" s="5">
        <v>118509</v>
      </c>
      <c r="AC74" s="5">
        <v>119546</v>
      </c>
      <c r="AD74" s="5">
        <v>117972</v>
      </c>
      <c r="AE74" s="5">
        <v>118291</v>
      </c>
      <c r="AF74" s="5">
        <v>117448</v>
      </c>
      <c r="AG74" s="5">
        <v>122192</v>
      </c>
      <c r="AH74" s="5">
        <v>123054</v>
      </c>
      <c r="AI74" s="5">
        <v>125953</v>
      </c>
      <c r="AJ74" s="5">
        <v>128395</v>
      </c>
      <c r="AK74" s="5">
        <v>130107</v>
      </c>
      <c r="AL74" s="5">
        <v>132558</v>
      </c>
      <c r="AM74" s="5">
        <v>135174</v>
      </c>
      <c r="AN74" s="5">
        <v>138525</v>
      </c>
      <c r="AO74" s="5">
        <v>138140</v>
      </c>
      <c r="AP74" s="5">
        <v>139948</v>
      </c>
      <c r="AQ74" s="5">
        <v>140092</v>
      </c>
      <c r="AR74" s="5">
        <v>142960</v>
      </c>
      <c r="AS74" s="5">
        <v>145541</v>
      </c>
      <c r="AT74" s="5">
        <v>141360</v>
      </c>
      <c r="AU74" s="5">
        <v>138090</v>
      </c>
      <c r="AV74" s="5">
        <v>134697</v>
      </c>
      <c r="AW74" s="5">
        <v>133890</v>
      </c>
      <c r="AX74" s="5">
        <v>134314</v>
      </c>
      <c r="AY74" s="5">
        <v>135639</v>
      </c>
      <c r="AZ74" s="5">
        <v>134666</v>
      </c>
      <c r="BA74" s="5">
        <v>131948</v>
      </c>
      <c r="BB74" s="5">
        <v>127914</v>
      </c>
      <c r="BC74" s="5">
        <v>124956</v>
      </c>
      <c r="BD74" s="5">
        <v>121819</v>
      </c>
      <c r="BE74" s="5">
        <v>124037</v>
      </c>
      <c r="BF74" s="5">
        <v>125859</v>
      </c>
      <c r="BG74" s="5">
        <v>127578</v>
      </c>
      <c r="BH74" s="5">
        <v>129397</v>
      </c>
      <c r="BI74" s="5">
        <v>131373</v>
      </c>
      <c r="BJ74" s="5">
        <v>130836</v>
      </c>
      <c r="BK74" s="5">
        <v>129285</v>
      </c>
      <c r="BL74" s="5">
        <v>127254</v>
      </c>
      <c r="BM74" s="5">
        <v>126892</v>
      </c>
      <c r="BN74" s="5">
        <v>126067</v>
      </c>
      <c r="BO74" s="5">
        <v>129165</v>
      </c>
      <c r="BP74" s="5">
        <v>129829</v>
      </c>
      <c r="BQ74" s="5">
        <v>132306</v>
      </c>
      <c r="BR74" s="5">
        <v>133566</v>
      </c>
      <c r="BS74" s="5">
        <v>136202</v>
      </c>
      <c r="BT74" s="5">
        <v>137686</v>
      </c>
      <c r="BU74" s="5">
        <v>136571</v>
      </c>
      <c r="BV74" s="5">
        <v>133177</v>
      </c>
      <c r="BW74" s="5">
        <v>129340</v>
      </c>
      <c r="BX74" s="5">
        <v>128966</v>
      </c>
      <c r="BY74" s="5">
        <v>130015</v>
      </c>
      <c r="BZ74" s="5">
        <v>130292</v>
      </c>
      <c r="CA74" s="5">
        <v>129030</v>
      </c>
      <c r="CB74" s="5">
        <v>128565</v>
      </c>
      <c r="CC74" s="5">
        <v>130256</v>
      </c>
      <c r="CD74" s="5">
        <v>129023</v>
      </c>
    </row>
    <row r="75" spans="1:82" x14ac:dyDescent="0.25">
      <c r="A75" s="5" t="str">
        <f>"70 jaar"</f>
        <v>70 jaar</v>
      </c>
      <c r="B75" s="5">
        <v>97519</v>
      </c>
      <c r="C75" s="5">
        <v>97727</v>
      </c>
      <c r="D75" s="5">
        <v>96102</v>
      </c>
      <c r="E75" s="5">
        <v>98046</v>
      </c>
      <c r="F75" s="5">
        <v>97926</v>
      </c>
      <c r="G75" s="5">
        <v>98448</v>
      </c>
      <c r="H75" s="5">
        <v>96770</v>
      </c>
      <c r="I75" s="5">
        <v>95105</v>
      </c>
      <c r="J75" s="5">
        <v>96447</v>
      </c>
      <c r="K75" s="5">
        <v>96874</v>
      </c>
      <c r="L75" s="5">
        <v>102331</v>
      </c>
      <c r="M75" s="5">
        <v>101475</v>
      </c>
      <c r="N75" s="5">
        <v>100201</v>
      </c>
      <c r="O75" s="5">
        <v>95585</v>
      </c>
      <c r="P75" s="5">
        <v>94917</v>
      </c>
      <c r="Q75" s="5">
        <v>92451</v>
      </c>
      <c r="R75" s="5">
        <v>92563</v>
      </c>
      <c r="S75" s="5">
        <v>94182</v>
      </c>
      <c r="T75" s="5">
        <v>97229</v>
      </c>
      <c r="U75" s="5">
        <v>95117</v>
      </c>
      <c r="V75" s="5">
        <v>87233</v>
      </c>
      <c r="W75" s="5">
        <v>77682</v>
      </c>
      <c r="X75" s="5">
        <v>84559</v>
      </c>
      <c r="Y75" s="5">
        <v>95146</v>
      </c>
      <c r="Z75" s="5">
        <v>99815</v>
      </c>
      <c r="AA75" s="5">
        <v>99684</v>
      </c>
      <c r="AB75" s="5">
        <v>117323</v>
      </c>
      <c r="AC75" s="5">
        <v>116540</v>
      </c>
      <c r="AD75" s="5">
        <v>117592</v>
      </c>
      <c r="AE75" s="5">
        <v>116093</v>
      </c>
      <c r="AF75" s="5">
        <v>116445</v>
      </c>
      <c r="AG75" s="5">
        <v>115650</v>
      </c>
      <c r="AH75" s="5">
        <v>120346</v>
      </c>
      <c r="AI75" s="5">
        <v>121229</v>
      </c>
      <c r="AJ75" s="5">
        <v>124110</v>
      </c>
      <c r="AK75" s="5">
        <v>126544</v>
      </c>
      <c r="AL75" s="5">
        <v>128248</v>
      </c>
      <c r="AM75" s="5">
        <v>130723</v>
      </c>
      <c r="AN75" s="5">
        <v>133327</v>
      </c>
      <c r="AO75" s="5">
        <v>136661</v>
      </c>
      <c r="AP75" s="5">
        <v>136303</v>
      </c>
      <c r="AQ75" s="5">
        <v>138132</v>
      </c>
      <c r="AR75" s="5">
        <v>138298</v>
      </c>
      <c r="AS75" s="5">
        <v>141163</v>
      </c>
      <c r="AT75" s="5">
        <v>143741</v>
      </c>
      <c r="AU75" s="5">
        <v>139635</v>
      </c>
      <c r="AV75" s="5">
        <v>136413</v>
      </c>
      <c r="AW75" s="5">
        <v>133080</v>
      </c>
      <c r="AX75" s="5">
        <v>132294</v>
      </c>
      <c r="AY75" s="5">
        <v>132742</v>
      </c>
      <c r="AZ75" s="5">
        <v>134069</v>
      </c>
      <c r="BA75" s="5">
        <v>133137</v>
      </c>
      <c r="BB75" s="5">
        <v>130457</v>
      </c>
      <c r="BC75" s="5">
        <v>126485</v>
      </c>
      <c r="BD75" s="5">
        <v>123574</v>
      </c>
      <c r="BE75" s="5">
        <v>120478</v>
      </c>
      <c r="BF75" s="5">
        <v>122705</v>
      </c>
      <c r="BG75" s="5">
        <v>124534</v>
      </c>
      <c r="BH75" s="5">
        <v>126250</v>
      </c>
      <c r="BI75" s="5">
        <v>128076</v>
      </c>
      <c r="BJ75" s="5">
        <v>130055</v>
      </c>
      <c r="BK75" s="5">
        <v>129546</v>
      </c>
      <c r="BL75" s="5">
        <v>128020</v>
      </c>
      <c r="BM75" s="5">
        <v>126023</v>
      </c>
      <c r="BN75" s="5">
        <v>125673</v>
      </c>
      <c r="BO75" s="5">
        <v>124872</v>
      </c>
      <c r="BP75" s="5">
        <v>127963</v>
      </c>
      <c r="BQ75" s="5">
        <v>128641</v>
      </c>
      <c r="BR75" s="5">
        <v>131117</v>
      </c>
      <c r="BS75" s="5">
        <v>132380</v>
      </c>
      <c r="BT75" s="5">
        <v>135015</v>
      </c>
      <c r="BU75" s="5">
        <v>136510</v>
      </c>
      <c r="BV75" s="5">
        <v>135419</v>
      </c>
      <c r="BW75" s="5">
        <v>132055</v>
      </c>
      <c r="BX75" s="5">
        <v>128256</v>
      </c>
      <c r="BY75" s="5">
        <v>127904</v>
      </c>
      <c r="BZ75" s="5">
        <v>128956</v>
      </c>
      <c r="CA75" s="5">
        <v>129245</v>
      </c>
      <c r="CB75" s="5">
        <v>128013</v>
      </c>
      <c r="CC75" s="5">
        <v>127557</v>
      </c>
      <c r="CD75" s="5">
        <v>129252</v>
      </c>
    </row>
    <row r="76" spans="1:82" x14ac:dyDescent="0.25">
      <c r="A76" s="5" t="str">
        <f>"71 jaar"</f>
        <v>71 jaar</v>
      </c>
      <c r="B76" s="5">
        <v>71992</v>
      </c>
      <c r="C76" s="5">
        <v>94861</v>
      </c>
      <c r="D76" s="5">
        <v>95175</v>
      </c>
      <c r="E76" s="5">
        <v>93460</v>
      </c>
      <c r="F76" s="5">
        <v>95371</v>
      </c>
      <c r="G76" s="5">
        <v>95339</v>
      </c>
      <c r="H76" s="5">
        <v>95877</v>
      </c>
      <c r="I76" s="5">
        <v>94302</v>
      </c>
      <c r="J76" s="5">
        <v>92737</v>
      </c>
      <c r="K76" s="5">
        <v>94117</v>
      </c>
      <c r="L76" s="5">
        <v>94565</v>
      </c>
      <c r="M76" s="5">
        <v>100015</v>
      </c>
      <c r="N76" s="5">
        <v>99270</v>
      </c>
      <c r="O76" s="5">
        <v>98060</v>
      </c>
      <c r="P76" s="5">
        <v>93733</v>
      </c>
      <c r="Q76" s="5">
        <v>93027</v>
      </c>
      <c r="R76" s="5">
        <v>90691</v>
      </c>
      <c r="S76" s="5">
        <v>90932</v>
      </c>
      <c r="T76" s="5">
        <v>92504</v>
      </c>
      <c r="U76" s="5">
        <v>95517</v>
      </c>
      <c r="V76" s="5">
        <v>93474</v>
      </c>
      <c r="W76" s="5">
        <v>85697</v>
      </c>
      <c r="X76" s="5">
        <v>76101</v>
      </c>
      <c r="Y76" s="5">
        <v>82976</v>
      </c>
      <c r="Z76" s="5">
        <v>93354</v>
      </c>
      <c r="AA76" s="5">
        <v>98049</v>
      </c>
      <c r="AB76" s="5">
        <v>97965</v>
      </c>
      <c r="AC76" s="5">
        <v>115306</v>
      </c>
      <c r="AD76" s="5">
        <v>114528</v>
      </c>
      <c r="AE76" s="5">
        <v>115604</v>
      </c>
      <c r="AF76" s="5">
        <v>114161</v>
      </c>
      <c r="AG76" s="5">
        <v>114538</v>
      </c>
      <c r="AH76" s="5">
        <v>113799</v>
      </c>
      <c r="AI76" s="5">
        <v>118460</v>
      </c>
      <c r="AJ76" s="5">
        <v>119366</v>
      </c>
      <c r="AK76" s="5">
        <v>122230</v>
      </c>
      <c r="AL76" s="5">
        <v>124663</v>
      </c>
      <c r="AM76" s="5">
        <v>126383</v>
      </c>
      <c r="AN76" s="5">
        <v>128856</v>
      </c>
      <c r="AO76" s="5">
        <v>131460</v>
      </c>
      <c r="AP76" s="5">
        <v>134780</v>
      </c>
      <c r="AQ76" s="5">
        <v>134451</v>
      </c>
      <c r="AR76" s="5">
        <v>136304</v>
      </c>
      <c r="AS76" s="5">
        <v>136498</v>
      </c>
      <c r="AT76" s="5">
        <v>139355</v>
      </c>
      <c r="AU76" s="5">
        <v>141929</v>
      </c>
      <c r="AV76" s="5">
        <v>137902</v>
      </c>
      <c r="AW76" s="5">
        <v>134736</v>
      </c>
      <c r="AX76" s="5">
        <v>131469</v>
      </c>
      <c r="AY76" s="5">
        <v>130706</v>
      </c>
      <c r="AZ76" s="5">
        <v>131172</v>
      </c>
      <c r="BA76" s="5">
        <v>132502</v>
      </c>
      <c r="BB76" s="5">
        <v>131607</v>
      </c>
      <c r="BC76" s="5">
        <v>128971</v>
      </c>
      <c r="BD76" s="5">
        <v>125063</v>
      </c>
      <c r="BE76" s="5">
        <v>122200</v>
      </c>
      <c r="BF76" s="5">
        <v>119161</v>
      </c>
      <c r="BG76" s="5">
        <v>121395</v>
      </c>
      <c r="BH76" s="5">
        <v>123225</v>
      </c>
      <c r="BI76" s="5">
        <v>124951</v>
      </c>
      <c r="BJ76" s="5">
        <v>126786</v>
      </c>
      <c r="BK76" s="5">
        <v>128761</v>
      </c>
      <c r="BL76" s="5">
        <v>128285</v>
      </c>
      <c r="BM76" s="5">
        <v>126784</v>
      </c>
      <c r="BN76" s="5">
        <v>124817</v>
      </c>
      <c r="BO76" s="5">
        <v>124485</v>
      </c>
      <c r="BP76" s="5">
        <v>123703</v>
      </c>
      <c r="BQ76" s="5">
        <v>126787</v>
      </c>
      <c r="BR76" s="5">
        <v>127480</v>
      </c>
      <c r="BS76" s="5">
        <v>129959</v>
      </c>
      <c r="BT76" s="5">
        <v>131225</v>
      </c>
      <c r="BU76" s="5">
        <v>133865</v>
      </c>
      <c r="BV76" s="5">
        <v>135374</v>
      </c>
      <c r="BW76" s="5">
        <v>134299</v>
      </c>
      <c r="BX76" s="5">
        <v>130972</v>
      </c>
      <c r="BY76" s="5">
        <v>127215</v>
      </c>
      <c r="BZ76" s="5">
        <v>126880</v>
      </c>
      <c r="CA76" s="5">
        <v>127940</v>
      </c>
      <c r="CB76" s="5">
        <v>128239</v>
      </c>
      <c r="CC76" s="5">
        <v>127035</v>
      </c>
      <c r="CD76" s="5">
        <v>126593</v>
      </c>
    </row>
    <row r="77" spans="1:82" x14ac:dyDescent="0.25">
      <c r="A77" s="5" t="str">
        <f>"72 jaar"</f>
        <v>72 jaar</v>
      </c>
      <c r="B77" s="5">
        <v>49302</v>
      </c>
      <c r="C77" s="5">
        <v>69703</v>
      </c>
      <c r="D77" s="5">
        <v>92040</v>
      </c>
      <c r="E77" s="5">
        <v>92333</v>
      </c>
      <c r="F77" s="5">
        <v>90667</v>
      </c>
      <c r="G77" s="5">
        <v>92573</v>
      </c>
      <c r="H77" s="5">
        <v>92679</v>
      </c>
      <c r="I77" s="5">
        <v>93192</v>
      </c>
      <c r="J77" s="5">
        <v>91678</v>
      </c>
      <c r="K77" s="5">
        <v>90316</v>
      </c>
      <c r="L77" s="5">
        <v>91636</v>
      </c>
      <c r="M77" s="5">
        <v>92269</v>
      </c>
      <c r="N77" s="5">
        <v>97811</v>
      </c>
      <c r="O77" s="5">
        <v>96943</v>
      </c>
      <c r="P77" s="5">
        <v>95916</v>
      </c>
      <c r="Q77" s="5">
        <v>91640</v>
      </c>
      <c r="R77" s="5">
        <v>91139</v>
      </c>
      <c r="S77" s="5">
        <v>88889</v>
      </c>
      <c r="T77" s="5">
        <v>89007</v>
      </c>
      <c r="U77" s="5">
        <v>90664</v>
      </c>
      <c r="V77" s="5">
        <v>93608</v>
      </c>
      <c r="W77" s="5">
        <v>91605</v>
      </c>
      <c r="X77" s="5">
        <v>83918</v>
      </c>
      <c r="Y77" s="5">
        <v>74582</v>
      </c>
      <c r="Z77" s="5">
        <v>81355</v>
      </c>
      <c r="AA77" s="5">
        <v>91574</v>
      </c>
      <c r="AB77" s="5">
        <v>96175</v>
      </c>
      <c r="AC77" s="5">
        <v>96126</v>
      </c>
      <c r="AD77" s="5">
        <v>113153</v>
      </c>
      <c r="AE77" s="5">
        <v>112425</v>
      </c>
      <c r="AF77" s="5">
        <v>113522</v>
      </c>
      <c r="AG77" s="5">
        <v>112147</v>
      </c>
      <c r="AH77" s="5">
        <v>112546</v>
      </c>
      <c r="AI77" s="5">
        <v>111869</v>
      </c>
      <c r="AJ77" s="5">
        <v>116486</v>
      </c>
      <c r="AK77" s="5">
        <v>117421</v>
      </c>
      <c r="AL77" s="5">
        <v>120261</v>
      </c>
      <c r="AM77" s="5">
        <v>122710</v>
      </c>
      <c r="AN77" s="5">
        <v>124429</v>
      </c>
      <c r="AO77" s="5">
        <v>126906</v>
      </c>
      <c r="AP77" s="5">
        <v>129527</v>
      </c>
      <c r="AQ77" s="5">
        <v>132829</v>
      </c>
      <c r="AR77" s="5">
        <v>132532</v>
      </c>
      <c r="AS77" s="5">
        <v>134406</v>
      </c>
      <c r="AT77" s="5">
        <v>134630</v>
      </c>
      <c r="AU77" s="5">
        <v>137485</v>
      </c>
      <c r="AV77" s="5">
        <v>140056</v>
      </c>
      <c r="AW77" s="5">
        <v>136111</v>
      </c>
      <c r="AX77" s="5">
        <v>132997</v>
      </c>
      <c r="AY77" s="5">
        <v>129800</v>
      </c>
      <c r="AZ77" s="5">
        <v>129068</v>
      </c>
      <c r="BA77" s="5">
        <v>129558</v>
      </c>
      <c r="BB77" s="5">
        <v>130888</v>
      </c>
      <c r="BC77" s="5">
        <v>130039</v>
      </c>
      <c r="BD77" s="5">
        <v>127444</v>
      </c>
      <c r="BE77" s="5">
        <v>123599</v>
      </c>
      <c r="BF77" s="5">
        <v>120796</v>
      </c>
      <c r="BG77" s="5">
        <v>117805</v>
      </c>
      <c r="BH77" s="5">
        <v>120050</v>
      </c>
      <c r="BI77" s="5">
        <v>121888</v>
      </c>
      <c r="BJ77" s="5">
        <v>123617</v>
      </c>
      <c r="BK77" s="5">
        <v>125455</v>
      </c>
      <c r="BL77" s="5">
        <v>127440</v>
      </c>
      <c r="BM77" s="5">
        <v>126986</v>
      </c>
      <c r="BN77" s="5">
        <v>125520</v>
      </c>
      <c r="BO77" s="5">
        <v>123589</v>
      </c>
      <c r="BP77" s="5">
        <v>123264</v>
      </c>
      <c r="BQ77" s="5">
        <v>122509</v>
      </c>
      <c r="BR77" s="5">
        <v>125585</v>
      </c>
      <c r="BS77" s="5">
        <v>126296</v>
      </c>
      <c r="BT77" s="5">
        <v>128768</v>
      </c>
      <c r="BU77" s="5">
        <v>130045</v>
      </c>
      <c r="BV77" s="5">
        <v>132689</v>
      </c>
      <c r="BW77" s="5">
        <v>134209</v>
      </c>
      <c r="BX77" s="5">
        <v>133164</v>
      </c>
      <c r="BY77" s="5">
        <v>129870</v>
      </c>
      <c r="BZ77" s="5">
        <v>126155</v>
      </c>
      <c r="CA77" s="5">
        <v>125835</v>
      </c>
      <c r="CB77" s="5">
        <v>126908</v>
      </c>
      <c r="CC77" s="5">
        <v>127220</v>
      </c>
      <c r="CD77" s="5">
        <v>126046</v>
      </c>
    </row>
    <row r="78" spans="1:82" x14ac:dyDescent="0.25">
      <c r="A78" s="5" t="str">
        <f>"73 jaar"</f>
        <v>73 jaar</v>
      </c>
      <c r="B78" s="5">
        <v>47373</v>
      </c>
      <c r="C78" s="5">
        <v>47633</v>
      </c>
      <c r="D78" s="5">
        <v>67384</v>
      </c>
      <c r="E78" s="5">
        <v>88971</v>
      </c>
      <c r="F78" s="5">
        <v>89403</v>
      </c>
      <c r="G78" s="5">
        <v>87723</v>
      </c>
      <c r="H78" s="5">
        <v>89724</v>
      </c>
      <c r="I78" s="5">
        <v>89941</v>
      </c>
      <c r="J78" s="5">
        <v>90440</v>
      </c>
      <c r="K78" s="5">
        <v>88977</v>
      </c>
      <c r="L78" s="5">
        <v>87761</v>
      </c>
      <c r="M78" s="5">
        <v>89131</v>
      </c>
      <c r="N78" s="5">
        <v>89789</v>
      </c>
      <c r="O78" s="5">
        <v>95391</v>
      </c>
      <c r="P78" s="5">
        <v>94502</v>
      </c>
      <c r="Q78" s="5">
        <v>93593</v>
      </c>
      <c r="R78" s="5">
        <v>89531</v>
      </c>
      <c r="S78" s="5">
        <v>89153</v>
      </c>
      <c r="T78" s="5">
        <v>86949</v>
      </c>
      <c r="U78" s="5">
        <v>87084</v>
      </c>
      <c r="V78" s="5">
        <v>88795</v>
      </c>
      <c r="W78" s="5">
        <v>91631</v>
      </c>
      <c r="X78" s="5">
        <v>89594</v>
      </c>
      <c r="Y78" s="5">
        <v>82031</v>
      </c>
      <c r="Z78" s="5">
        <v>73003</v>
      </c>
      <c r="AA78" s="5">
        <v>79639</v>
      </c>
      <c r="AB78" s="5">
        <v>89623</v>
      </c>
      <c r="AC78" s="5">
        <v>94131</v>
      </c>
      <c r="AD78" s="5">
        <v>94231</v>
      </c>
      <c r="AE78" s="5">
        <v>110936</v>
      </c>
      <c r="AF78" s="5">
        <v>110262</v>
      </c>
      <c r="AG78" s="5">
        <v>111387</v>
      </c>
      <c r="AH78" s="5">
        <v>110073</v>
      </c>
      <c r="AI78" s="5">
        <v>110510</v>
      </c>
      <c r="AJ78" s="5">
        <v>109885</v>
      </c>
      <c r="AK78" s="5">
        <v>114464</v>
      </c>
      <c r="AL78" s="5">
        <v>115425</v>
      </c>
      <c r="AM78" s="5">
        <v>118261</v>
      </c>
      <c r="AN78" s="5">
        <v>120716</v>
      </c>
      <c r="AO78" s="5">
        <v>122444</v>
      </c>
      <c r="AP78" s="5">
        <v>124935</v>
      </c>
      <c r="AQ78" s="5">
        <v>127556</v>
      </c>
      <c r="AR78" s="5">
        <v>130836</v>
      </c>
      <c r="AS78" s="5">
        <v>130581</v>
      </c>
      <c r="AT78" s="5">
        <v>132469</v>
      </c>
      <c r="AU78" s="5">
        <v>132741</v>
      </c>
      <c r="AV78" s="5">
        <v>135585</v>
      </c>
      <c r="AW78" s="5">
        <v>138159</v>
      </c>
      <c r="AX78" s="5">
        <v>134290</v>
      </c>
      <c r="AY78" s="5">
        <v>131246</v>
      </c>
      <c r="AZ78" s="5">
        <v>128117</v>
      </c>
      <c r="BA78" s="5">
        <v>127423</v>
      </c>
      <c r="BB78" s="5">
        <v>127931</v>
      </c>
      <c r="BC78" s="5">
        <v>129268</v>
      </c>
      <c r="BD78" s="5">
        <v>128460</v>
      </c>
      <c r="BE78" s="5">
        <v>125918</v>
      </c>
      <c r="BF78" s="5">
        <v>122140</v>
      </c>
      <c r="BG78" s="5">
        <v>119386</v>
      </c>
      <c r="BH78" s="5">
        <v>116461</v>
      </c>
      <c r="BI78" s="5">
        <v>118698</v>
      </c>
      <c r="BJ78" s="5">
        <v>120548</v>
      </c>
      <c r="BK78" s="5">
        <v>122286</v>
      </c>
      <c r="BL78" s="5">
        <v>124130</v>
      </c>
      <c r="BM78" s="5">
        <v>126115</v>
      </c>
      <c r="BN78" s="5">
        <v>125687</v>
      </c>
      <c r="BO78" s="5">
        <v>124264</v>
      </c>
      <c r="BP78" s="5">
        <v>122371</v>
      </c>
      <c r="BQ78" s="5">
        <v>122071</v>
      </c>
      <c r="BR78" s="5">
        <v>121332</v>
      </c>
      <c r="BS78" s="5">
        <v>124403</v>
      </c>
      <c r="BT78" s="5">
        <v>125127</v>
      </c>
      <c r="BU78" s="5">
        <v>127598</v>
      </c>
      <c r="BV78" s="5">
        <v>128893</v>
      </c>
      <c r="BW78" s="5">
        <v>131535</v>
      </c>
      <c r="BX78" s="5">
        <v>133063</v>
      </c>
      <c r="BY78" s="5">
        <v>132046</v>
      </c>
      <c r="BZ78" s="5">
        <v>128793</v>
      </c>
      <c r="CA78" s="5">
        <v>125121</v>
      </c>
      <c r="CB78" s="5">
        <v>124818</v>
      </c>
      <c r="CC78" s="5">
        <v>125909</v>
      </c>
      <c r="CD78" s="5">
        <v>126226</v>
      </c>
    </row>
    <row r="79" spans="1:82" x14ac:dyDescent="0.25">
      <c r="A79" s="5" t="str">
        <f>"74 jaar"</f>
        <v>74 jaar</v>
      </c>
      <c r="B79" s="5">
        <v>51648</v>
      </c>
      <c r="C79" s="5">
        <v>45558</v>
      </c>
      <c r="D79" s="5">
        <v>45935</v>
      </c>
      <c r="E79" s="5">
        <v>64886</v>
      </c>
      <c r="F79" s="5">
        <v>85915</v>
      </c>
      <c r="G79" s="5">
        <v>86312</v>
      </c>
      <c r="H79" s="5">
        <v>84718</v>
      </c>
      <c r="I79" s="5">
        <v>86807</v>
      </c>
      <c r="J79" s="5">
        <v>86923</v>
      </c>
      <c r="K79" s="5">
        <v>87531</v>
      </c>
      <c r="L79" s="5">
        <v>86144</v>
      </c>
      <c r="M79" s="5">
        <v>85218</v>
      </c>
      <c r="N79" s="5">
        <v>86581</v>
      </c>
      <c r="O79" s="5">
        <v>87183</v>
      </c>
      <c r="P79" s="5">
        <v>92683</v>
      </c>
      <c r="Q79" s="5">
        <v>91933</v>
      </c>
      <c r="R79" s="5">
        <v>91210</v>
      </c>
      <c r="S79" s="5">
        <v>87281</v>
      </c>
      <c r="T79" s="5">
        <v>86919</v>
      </c>
      <c r="U79" s="5">
        <v>84905</v>
      </c>
      <c r="V79" s="5">
        <v>85139</v>
      </c>
      <c r="W79" s="5">
        <v>86720</v>
      </c>
      <c r="X79" s="5">
        <v>89327</v>
      </c>
      <c r="Y79" s="5">
        <v>87382</v>
      </c>
      <c r="Z79" s="5">
        <v>80239</v>
      </c>
      <c r="AA79" s="5">
        <v>71306</v>
      </c>
      <c r="AB79" s="5">
        <v>77847</v>
      </c>
      <c r="AC79" s="5">
        <v>87594</v>
      </c>
      <c r="AD79" s="5">
        <v>92097</v>
      </c>
      <c r="AE79" s="5">
        <v>92239</v>
      </c>
      <c r="AF79" s="5">
        <v>108611</v>
      </c>
      <c r="AG79" s="5">
        <v>107991</v>
      </c>
      <c r="AH79" s="5">
        <v>109145</v>
      </c>
      <c r="AI79" s="5">
        <v>107895</v>
      </c>
      <c r="AJ79" s="5">
        <v>108374</v>
      </c>
      <c r="AK79" s="5">
        <v>107804</v>
      </c>
      <c r="AL79" s="5">
        <v>112339</v>
      </c>
      <c r="AM79" s="5">
        <v>113333</v>
      </c>
      <c r="AN79" s="5">
        <v>116170</v>
      </c>
      <c r="AO79" s="5">
        <v>118635</v>
      </c>
      <c r="AP79" s="5">
        <v>120372</v>
      </c>
      <c r="AQ79" s="5">
        <v>122862</v>
      </c>
      <c r="AR79" s="5">
        <v>125491</v>
      </c>
      <c r="AS79" s="5">
        <v>128767</v>
      </c>
      <c r="AT79" s="5">
        <v>128548</v>
      </c>
      <c r="AU79" s="5">
        <v>130460</v>
      </c>
      <c r="AV79" s="5">
        <v>130762</v>
      </c>
      <c r="AW79" s="5">
        <v>133603</v>
      </c>
      <c r="AX79" s="5">
        <v>136176</v>
      </c>
      <c r="AY79" s="5">
        <v>132393</v>
      </c>
      <c r="AZ79" s="5">
        <v>129417</v>
      </c>
      <c r="BA79" s="5">
        <v>126364</v>
      </c>
      <c r="BB79" s="5">
        <v>125701</v>
      </c>
      <c r="BC79" s="5">
        <v>126226</v>
      </c>
      <c r="BD79" s="5">
        <v>127586</v>
      </c>
      <c r="BE79" s="5">
        <v>126818</v>
      </c>
      <c r="BF79" s="5">
        <v>124328</v>
      </c>
      <c r="BG79" s="5">
        <v>120615</v>
      </c>
      <c r="BH79" s="5">
        <v>117917</v>
      </c>
      <c r="BI79" s="5">
        <v>115051</v>
      </c>
      <c r="BJ79" s="5">
        <v>117297</v>
      </c>
      <c r="BK79" s="5">
        <v>119160</v>
      </c>
      <c r="BL79" s="5">
        <v>120906</v>
      </c>
      <c r="BM79" s="5">
        <v>122758</v>
      </c>
      <c r="BN79" s="5">
        <v>124744</v>
      </c>
      <c r="BO79" s="5">
        <v>124349</v>
      </c>
      <c r="BP79" s="5">
        <v>122958</v>
      </c>
      <c r="BQ79" s="5">
        <v>121109</v>
      </c>
      <c r="BR79" s="5">
        <v>120829</v>
      </c>
      <c r="BS79" s="5">
        <v>120111</v>
      </c>
      <c r="BT79" s="5">
        <v>123180</v>
      </c>
      <c r="BU79" s="5">
        <v>123918</v>
      </c>
      <c r="BV79" s="5">
        <v>126385</v>
      </c>
      <c r="BW79" s="5">
        <v>127697</v>
      </c>
      <c r="BX79" s="5">
        <v>130341</v>
      </c>
      <c r="BY79" s="5">
        <v>131886</v>
      </c>
      <c r="BZ79" s="5">
        <v>130897</v>
      </c>
      <c r="CA79" s="5">
        <v>127687</v>
      </c>
      <c r="CB79" s="5">
        <v>124055</v>
      </c>
      <c r="CC79" s="5">
        <v>123771</v>
      </c>
      <c r="CD79" s="5">
        <v>124868</v>
      </c>
    </row>
    <row r="80" spans="1:82" x14ac:dyDescent="0.25">
      <c r="A80" s="5" t="str">
        <f>"75 jaar"</f>
        <v>75 jaar</v>
      </c>
      <c r="B80" s="5">
        <v>60431</v>
      </c>
      <c r="C80" s="5">
        <v>49516</v>
      </c>
      <c r="D80" s="5">
        <v>43726</v>
      </c>
      <c r="E80" s="5">
        <v>44000</v>
      </c>
      <c r="F80" s="5">
        <v>62335</v>
      </c>
      <c r="G80" s="5">
        <v>82564</v>
      </c>
      <c r="H80" s="5">
        <v>83003</v>
      </c>
      <c r="I80" s="5">
        <v>81617</v>
      </c>
      <c r="J80" s="5">
        <v>83632</v>
      </c>
      <c r="K80" s="5">
        <v>83842</v>
      </c>
      <c r="L80" s="5">
        <v>84435</v>
      </c>
      <c r="M80" s="5">
        <v>83298</v>
      </c>
      <c r="N80" s="5">
        <v>82393</v>
      </c>
      <c r="O80" s="5">
        <v>83731</v>
      </c>
      <c r="P80" s="5">
        <v>84559</v>
      </c>
      <c r="Q80" s="5">
        <v>89900</v>
      </c>
      <c r="R80" s="5">
        <v>89332</v>
      </c>
      <c r="S80" s="5">
        <v>88592</v>
      </c>
      <c r="T80" s="5">
        <v>84864</v>
      </c>
      <c r="U80" s="5">
        <v>84659</v>
      </c>
      <c r="V80" s="5">
        <v>82696</v>
      </c>
      <c r="W80" s="5">
        <v>83044</v>
      </c>
      <c r="X80" s="5">
        <v>84456</v>
      </c>
      <c r="Y80" s="5">
        <v>87021</v>
      </c>
      <c r="Z80" s="5">
        <v>85180</v>
      </c>
      <c r="AA80" s="5">
        <v>78193</v>
      </c>
      <c r="AB80" s="5">
        <v>69563</v>
      </c>
      <c r="AC80" s="5">
        <v>75989</v>
      </c>
      <c r="AD80" s="5">
        <v>85527</v>
      </c>
      <c r="AE80" s="5">
        <v>89965</v>
      </c>
      <c r="AF80" s="5">
        <v>90154</v>
      </c>
      <c r="AG80" s="5">
        <v>106181</v>
      </c>
      <c r="AH80" s="5">
        <v>105618</v>
      </c>
      <c r="AI80" s="5">
        <v>106791</v>
      </c>
      <c r="AJ80" s="5">
        <v>105615</v>
      </c>
      <c r="AK80" s="5">
        <v>106132</v>
      </c>
      <c r="AL80" s="5">
        <v>105634</v>
      </c>
      <c r="AM80" s="5">
        <v>110122</v>
      </c>
      <c r="AN80" s="5">
        <v>111145</v>
      </c>
      <c r="AO80" s="5">
        <v>113984</v>
      </c>
      <c r="AP80" s="5">
        <v>116457</v>
      </c>
      <c r="AQ80" s="5">
        <v>118202</v>
      </c>
      <c r="AR80" s="5">
        <v>120705</v>
      </c>
      <c r="AS80" s="5">
        <v>123326</v>
      </c>
      <c r="AT80" s="5">
        <v>126602</v>
      </c>
      <c r="AU80" s="5">
        <v>126418</v>
      </c>
      <c r="AV80" s="5">
        <v>128362</v>
      </c>
      <c r="AW80" s="5">
        <v>128692</v>
      </c>
      <c r="AX80" s="5">
        <v>131526</v>
      </c>
      <c r="AY80" s="5">
        <v>134092</v>
      </c>
      <c r="AZ80" s="5">
        <v>130405</v>
      </c>
      <c r="BA80" s="5">
        <v>127511</v>
      </c>
      <c r="BB80" s="5">
        <v>124523</v>
      </c>
      <c r="BC80" s="5">
        <v>123909</v>
      </c>
      <c r="BD80" s="5">
        <v>124462</v>
      </c>
      <c r="BE80" s="5">
        <v>125839</v>
      </c>
      <c r="BF80" s="5">
        <v>125106</v>
      </c>
      <c r="BG80" s="5">
        <v>122676</v>
      </c>
      <c r="BH80" s="5">
        <v>119029</v>
      </c>
      <c r="BI80" s="5">
        <v>116393</v>
      </c>
      <c r="BJ80" s="5">
        <v>113587</v>
      </c>
      <c r="BK80" s="5">
        <v>115845</v>
      </c>
      <c r="BL80" s="5">
        <v>117708</v>
      </c>
      <c r="BM80" s="5">
        <v>119477</v>
      </c>
      <c r="BN80" s="5">
        <v>121337</v>
      </c>
      <c r="BO80" s="5">
        <v>123327</v>
      </c>
      <c r="BP80" s="5">
        <v>122962</v>
      </c>
      <c r="BQ80" s="5">
        <v>121610</v>
      </c>
      <c r="BR80" s="5">
        <v>119800</v>
      </c>
      <c r="BS80" s="5">
        <v>119545</v>
      </c>
      <c r="BT80" s="5">
        <v>118852</v>
      </c>
      <c r="BU80" s="5">
        <v>121914</v>
      </c>
      <c r="BV80" s="5">
        <v>122671</v>
      </c>
      <c r="BW80" s="5">
        <v>125139</v>
      </c>
      <c r="BX80" s="5">
        <v>126461</v>
      </c>
      <c r="BY80" s="5">
        <v>129109</v>
      </c>
      <c r="BZ80" s="5">
        <v>130662</v>
      </c>
      <c r="CA80" s="5">
        <v>129706</v>
      </c>
      <c r="CB80" s="5">
        <v>126546</v>
      </c>
      <c r="CC80" s="5">
        <v>122959</v>
      </c>
      <c r="CD80" s="5">
        <v>122700</v>
      </c>
    </row>
    <row r="81" spans="1:82" x14ac:dyDescent="0.25">
      <c r="A81" s="5" t="str">
        <f>"76 jaar"</f>
        <v>76 jaar</v>
      </c>
      <c r="B81" s="5">
        <v>67755</v>
      </c>
      <c r="C81" s="5">
        <v>57692</v>
      </c>
      <c r="D81" s="5">
        <v>47334</v>
      </c>
      <c r="E81" s="5">
        <v>41753</v>
      </c>
      <c r="F81" s="5">
        <v>42062</v>
      </c>
      <c r="G81" s="5">
        <v>59584</v>
      </c>
      <c r="H81" s="5">
        <v>79119</v>
      </c>
      <c r="I81" s="5">
        <v>79664</v>
      </c>
      <c r="J81" s="5">
        <v>78287</v>
      </c>
      <c r="K81" s="5">
        <v>80339</v>
      </c>
      <c r="L81" s="5">
        <v>80628</v>
      </c>
      <c r="M81" s="5">
        <v>81406</v>
      </c>
      <c r="N81" s="5">
        <v>80174</v>
      </c>
      <c r="O81" s="5">
        <v>79428</v>
      </c>
      <c r="P81" s="5">
        <v>80835</v>
      </c>
      <c r="Q81" s="5">
        <v>81718</v>
      </c>
      <c r="R81" s="5">
        <v>86949</v>
      </c>
      <c r="S81" s="5">
        <v>86577</v>
      </c>
      <c r="T81" s="5">
        <v>85870</v>
      </c>
      <c r="U81" s="5">
        <v>82300</v>
      </c>
      <c r="V81" s="5">
        <v>82267</v>
      </c>
      <c r="W81" s="5">
        <v>80430</v>
      </c>
      <c r="X81" s="5">
        <v>80662</v>
      </c>
      <c r="Y81" s="5">
        <v>81958</v>
      </c>
      <c r="Z81" s="5">
        <v>84705</v>
      </c>
      <c r="AA81" s="5">
        <v>82852</v>
      </c>
      <c r="AB81" s="5">
        <v>76037</v>
      </c>
      <c r="AC81" s="5">
        <v>67636</v>
      </c>
      <c r="AD81" s="5">
        <v>74007</v>
      </c>
      <c r="AE81" s="5">
        <v>83352</v>
      </c>
      <c r="AF81" s="5">
        <v>87720</v>
      </c>
      <c r="AG81" s="5">
        <v>87964</v>
      </c>
      <c r="AH81" s="5">
        <v>103609</v>
      </c>
      <c r="AI81" s="5">
        <v>103104</v>
      </c>
      <c r="AJ81" s="5">
        <v>104310</v>
      </c>
      <c r="AK81" s="5">
        <v>103222</v>
      </c>
      <c r="AL81" s="5">
        <v>103770</v>
      </c>
      <c r="AM81" s="5">
        <v>103341</v>
      </c>
      <c r="AN81" s="5">
        <v>107795</v>
      </c>
      <c r="AO81" s="5">
        <v>108845</v>
      </c>
      <c r="AP81" s="5">
        <v>111684</v>
      </c>
      <c r="AQ81" s="5">
        <v>114154</v>
      </c>
      <c r="AR81" s="5">
        <v>115915</v>
      </c>
      <c r="AS81" s="5">
        <v>118425</v>
      </c>
      <c r="AT81" s="5">
        <v>121039</v>
      </c>
      <c r="AU81" s="5">
        <v>124304</v>
      </c>
      <c r="AV81" s="5">
        <v>124165</v>
      </c>
      <c r="AW81" s="5">
        <v>126135</v>
      </c>
      <c r="AX81" s="5">
        <v>126504</v>
      </c>
      <c r="AY81" s="5">
        <v>129326</v>
      </c>
      <c r="AZ81" s="5">
        <v>131895</v>
      </c>
      <c r="BA81" s="5">
        <v>128304</v>
      </c>
      <c r="BB81" s="5">
        <v>125493</v>
      </c>
      <c r="BC81" s="5">
        <v>122578</v>
      </c>
      <c r="BD81" s="5">
        <v>122009</v>
      </c>
      <c r="BE81" s="5">
        <v>122589</v>
      </c>
      <c r="BF81" s="5">
        <v>123984</v>
      </c>
      <c r="BG81" s="5">
        <v>123287</v>
      </c>
      <c r="BH81" s="5">
        <v>120924</v>
      </c>
      <c r="BI81" s="5">
        <v>117353</v>
      </c>
      <c r="BJ81" s="5">
        <v>114773</v>
      </c>
      <c r="BK81" s="5">
        <v>112036</v>
      </c>
      <c r="BL81" s="5">
        <v>114303</v>
      </c>
      <c r="BM81" s="5">
        <v>116186</v>
      </c>
      <c r="BN81" s="5">
        <v>117958</v>
      </c>
      <c r="BO81" s="5">
        <v>119831</v>
      </c>
      <c r="BP81" s="5">
        <v>121828</v>
      </c>
      <c r="BQ81" s="5">
        <v>121493</v>
      </c>
      <c r="BR81" s="5">
        <v>120179</v>
      </c>
      <c r="BS81" s="5">
        <v>118421</v>
      </c>
      <c r="BT81" s="5">
        <v>118178</v>
      </c>
      <c r="BU81" s="5">
        <v>117520</v>
      </c>
      <c r="BV81" s="5">
        <v>120572</v>
      </c>
      <c r="BW81" s="5">
        <v>121347</v>
      </c>
      <c r="BX81" s="5">
        <v>123813</v>
      </c>
      <c r="BY81" s="5">
        <v>125150</v>
      </c>
      <c r="BZ81" s="5">
        <v>127802</v>
      </c>
      <c r="CA81" s="5">
        <v>129372</v>
      </c>
      <c r="CB81" s="5">
        <v>128449</v>
      </c>
      <c r="CC81" s="5">
        <v>125340</v>
      </c>
      <c r="CD81" s="5">
        <v>121793</v>
      </c>
    </row>
    <row r="82" spans="1:82" x14ac:dyDescent="0.25">
      <c r="A82" s="5" t="str">
        <f>"77 jaar"</f>
        <v>77 jaar</v>
      </c>
      <c r="B82" s="5">
        <v>64591</v>
      </c>
      <c r="C82" s="5">
        <v>64449</v>
      </c>
      <c r="D82" s="5">
        <v>54851</v>
      </c>
      <c r="E82" s="5">
        <v>44974</v>
      </c>
      <c r="F82" s="5">
        <v>39783</v>
      </c>
      <c r="G82" s="5">
        <v>40026</v>
      </c>
      <c r="H82" s="5">
        <v>56884</v>
      </c>
      <c r="I82" s="5">
        <v>75615</v>
      </c>
      <c r="J82" s="5">
        <v>76084</v>
      </c>
      <c r="K82" s="5">
        <v>74924</v>
      </c>
      <c r="L82" s="5">
        <v>76884</v>
      </c>
      <c r="M82" s="5">
        <v>77305</v>
      </c>
      <c r="N82" s="5">
        <v>78022</v>
      </c>
      <c r="O82" s="5">
        <v>76840</v>
      </c>
      <c r="P82" s="5">
        <v>76315</v>
      </c>
      <c r="Q82" s="5">
        <v>77891</v>
      </c>
      <c r="R82" s="5">
        <v>78757</v>
      </c>
      <c r="S82" s="5">
        <v>84009</v>
      </c>
      <c r="T82" s="5">
        <v>83504</v>
      </c>
      <c r="U82" s="5">
        <v>83004</v>
      </c>
      <c r="V82" s="5">
        <v>79552</v>
      </c>
      <c r="W82" s="5">
        <v>79685</v>
      </c>
      <c r="X82" s="5">
        <v>77837</v>
      </c>
      <c r="Y82" s="5">
        <v>78075</v>
      </c>
      <c r="Z82" s="5">
        <v>79584</v>
      </c>
      <c r="AA82" s="5">
        <v>82061</v>
      </c>
      <c r="AB82" s="5">
        <v>80329</v>
      </c>
      <c r="AC82" s="5">
        <v>73710</v>
      </c>
      <c r="AD82" s="5">
        <v>65683</v>
      </c>
      <c r="AE82" s="5">
        <v>71894</v>
      </c>
      <c r="AF82" s="5">
        <v>81040</v>
      </c>
      <c r="AG82" s="5">
        <v>85324</v>
      </c>
      <c r="AH82" s="5">
        <v>85638</v>
      </c>
      <c r="AI82" s="5">
        <v>100888</v>
      </c>
      <c r="AJ82" s="5">
        <v>100451</v>
      </c>
      <c r="AK82" s="5">
        <v>101689</v>
      </c>
      <c r="AL82" s="5">
        <v>100677</v>
      </c>
      <c r="AM82" s="5">
        <v>101271</v>
      </c>
      <c r="AN82" s="5">
        <v>100914</v>
      </c>
      <c r="AO82" s="5">
        <v>105322</v>
      </c>
      <c r="AP82" s="5">
        <v>106405</v>
      </c>
      <c r="AQ82" s="5">
        <v>109236</v>
      </c>
      <c r="AR82" s="5">
        <v>111705</v>
      </c>
      <c r="AS82" s="5">
        <v>113488</v>
      </c>
      <c r="AT82" s="5">
        <v>116003</v>
      </c>
      <c r="AU82" s="5">
        <v>118605</v>
      </c>
      <c r="AV82" s="5">
        <v>121870</v>
      </c>
      <c r="AW82" s="5">
        <v>121775</v>
      </c>
      <c r="AX82" s="5">
        <v>123766</v>
      </c>
      <c r="AY82" s="5">
        <v>124176</v>
      </c>
      <c r="AZ82" s="5">
        <v>126990</v>
      </c>
      <c r="BA82" s="5">
        <v>129555</v>
      </c>
      <c r="BB82" s="5">
        <v>126075</v>
      </c>
      <c r="BC82" s="5">
        <v>123348</v>
      </c>
      <c r="BD82" s="5">
        <v>120516</v>
      </c>
      <c r="BE82" s="5">
        <v>119986</v>
      </c>
      <c r="BF82" s="5">
        <v>120591</v>
      </c>
      <c r="BG82" s="5">
        <v>122016</v>
      </c>
      <c r="BH82" s="5">
        <v>121362</v>
      </c>
      <c r="BI82" s="5">
        <v>119060</v>
      </c>
      <c r="BJ82" s="5">
        <v>115573</v>
      </c>
      <c r="BK82" s="5">
        <v>113067</v>
      </c>
      <c r="BL82" s="5">
        <v>110394</v>
      </c>
      <c r="BM82" s="5">
        <v>112665</v>
      </c>
      <c r="BN82" s="5">
        <v>114566</v>
      </c>
      <c r="BO82" s="5">
        <v>116349</v>
      </c>
      <c r="BP82" s="5">
        <v>118230</v>
      </c>
      <c r="BQ82" s="5">
        <v>120232</v>
      </c>
      <c r="BR82" s="5">
        <v>119931</v>
      </c>
      <c r="BS82" s="5">
        <v>118667</v>
      </c>
      <c r="BT82" s="5">
        <v>116953</v>
      </c>
      <c r="BU82" s="5">
        <v>116737</v>
      </c>
      <c r="BV82" s="5">
        <v>116103</v>
      </c>
      <c r="BW82" s="5">
        <v>119157</v>
      </c>
      <c r="BX82" s="5">
        <v>119948</v>
      </c>
      <c r="BY82" s="5">
        <v>122413</v>
      </c>
      <c r="BZ82" s="5">
        <v>123761</v>
      </c>
      <c r="CA82" s="5">
        <v>126423</v>
      </c>
      <c r="CB82" s="5">
        <v>128005</v>
      </c>
      <c r="CC82" s="5">
        <v>127111</v>
      </c>
      <c r="CD82" s="5">
        <v>124058</v>
      </c>
    </row>
    <row r="83" spans="1:82" x14ac:dyDescent="0.25">
      <c r="A83" s="5" t="str">
        <f>"78 jaar"</f>
        <v>78 jaar</v>
      </c>
      <c r="B83" s="5">
        <v>60875</v>
      </c>
      <c r="C83" s="5">
        <v>61056</v>
      </c>
      <c r="D83" s="5">
        <v>61006</v>
      </c>
      <c r="E83" s="5">
        <v>51834</v>
      </c>
      <c r="F83" s="5">
        <v>42711</v>
      </c>
      <c r="G83" s="5">
        <v>37690</v>
      </c>
      <c r="H83" s="5">
        <v>37917</v>
      </c>
      <c r="I83" s="5">
        <v>54020</v>
      </c>
      <c r="J83" s="5">
        <v>71790</v>
      </c>
      <c r="K83" s="5">
        <v>72380</v>
      </c>
      <c r="L83" s="5">
        <v>71469</v>
      </c>
      <c r="M83" s="5">
        <v>73353</v>
      </c>
      <c r="N83" s="5">
        <v>73683</v>
      </c>
      <c r="O83" s="5">
        <v>74505</v>
      </c>
      <c r="P83" s="5">
        <v>73529</v>
      </c>
      <c r="Q83" s="5">
        <v>73104</v>
      </c>
      <c r="R83" s="5">
        <v>74757</v>
      </c>
      <c r="S83" s="5">
        <v>75611</v>
      </c>
      <c r="T83" s="5">
        <v>80670</v>
      </c>
      <c r="U83" s="5">
        <v>80365</v>
      </c>
      <c r="V83" s="5">
        <v>79953</v>
      </c>
      <c r="W83" s="5">
        <v>76731</v>
      </c>
      <c r="X83" s="5">
        <v>76831</v>
      </c>
      <c r="Y83" s="5">
        <v>75032</v>
      </c>
      <c r="Z83" s="5">
        <v>75485</v>
      </c>
      <c r="AA83" s="5">
        <v>76877</v>
      </c>
      <c r="AB83" s="5">
        <v>79393</v>
      </c>
      <c r="AC83" s="5">
        <v>77736</v>
      </c>
      <c r="AD83" s="5">
        <v>71337</v>
      </c>
      <c r="AE83" s="5">
        <v>63615</v>
      </c>
      <c r="AF83" s="5">
        <v>69666</v>
      </c>
      <c r="AG83" s="5">
        <v>78593</v>
      </c>
      <c r="AH83" s="5">
        <v>82794</v>
      </c>
      <c r="AI83" s="5">
        <v>83165</v>
      </c>
      <c r="AJ83" s="5">
        <v>97991</v>
      </c>
      <c r="AK83" s="5">
        <v>97626</v>
      </c>
      <c r="AL83" s="5">
        <v>98896</v>
      </c>
      <c r="AM83" s="5">
        <v>97966</v>
      </c>
      <c r="AN83" s="5">
        <v>98611</v>
      </c>
      <c r="AO83" s="5">
        <v>98320</v>
      </c>
      <c r="AP83" s="5">
        <v>102681</v>
      </c>
      <c r="AQ83" s="5">
        <v>103795</v>
      </c>
      <c r="AR83" s="5">
        <v>106618</v>
      </c>
      <c r="AS83" s="5">
        <v>109090</v>
      </c>
      <c r="AT83" s="5">
        <v>110888</v>
      </c>
      <c r="AU83" s="5">
        <v>113402</v>
      </c>
      <c r="AV83" s="5">
        <v>116007</v>
      </c>
      <c r="AW83" s="5">
        <v>119252</v>
      </c>
      <c r="AX83" s="5">
        <v>119200</v>
      </c>
      <c r="AY83" s="5">
        <v>121213</v>
      </c>
      <c r="AZ83" s="5">
        <v>121667</v>
      </c>
      <c r="BA83" s="5">
        <v>124468</v>
      </c>
      <c r="BB83" s="5">
        <v>127044</v>
      </c>
      <c r="BC83" s="5">
        <v>123668</v>
      </c>
      <c r="BD83" s="5">
        <v>121041</v>
      </c>
      <c r="BE83" s="5">
        <v>118302</v>
      </c>
      <c r="BF83" s="5">
        <v>117815</v>
      </c>
      <c r="BG83" s="5">
        <v>118455</v>
      </c>
      <c r="BH83" s="5">
        <v>119895</v>
      </c>
      <c r="BI83" s="5">
        <v>119290</v>
      </c>
      <c r="BJ83" s="5">
        <v>117056</v>
      </c>
      <c r="BK83" s="5">
        <v>113656</v>
      </c>
      <c r="BL83" s="5">
        <v>111220</v>
      </c>
      <c r="BM83" s="5">
        <v>108633</v>
      </c>
      <c r="BN83" s="5">
        <v>110908</v>
      </c>
      <c r="BO83" s="5">
        <v>112818</v>
      </c>
      <c r="BP83" s="5">
        <v>114612</v>
      </c>
      <c r="BQ83" s="5">
        <v>116499</v>
      </c>
      <c r="BR83" s="5">
        <v>118516</v>
      </c>
      <c r="BS83" s="5">
        <v>118250</v>
      </c>
      <c r="BT83" s="5">
        <v>117033</v>
      </c>
      <c r="BU83" s="5">
        <v>115370</v>
      </c>
      <c r="BV83" s="5">
        <v>115185</v>
      </c>
      <c r="BW83" s="5">
        <v>114585</v>
      </c>
      <c r="BX83" s="5">
        <v>117630</v>
      </c>
      <c r="BY83" s="5">
        <v>118448</v>
      </c>
      <c r="BZ83" s="5">
        <v>120919</v>
      </c>
      <c r="CA83" s="5">
        <v>122273</v>
      </c>
      <c r="CB83" s="5">
        <v>124940</v>
      </c>
      <c r="CC83" s="5">
        <v>126526</v>
      </c>
      <c r="CD83" s="5">
        <v>125672</v>
      </c>
    </row>
    <row r="84" spans="1:82" x14ac:dyDescent="0.25">
      <c r="A84" s="5" t="str">
        <f>"79 jaar"</f>
        <v>79 jaar</v>
      </c>
      <c r="B84" s="5">
        <v>54007</v>
      </c>
      <c r="C84" s="5">
        <v>57106</v>
      </c>
      <c r="D84" s="5">
        <v>57307</v>
      </c>
      <c r="E84" s="5">
        <v>57292</v>
      </c>
      <c r="F84" s="5">
        <v>48962</v>
      </c>
      <c r="G84" s="5">
        <v>40279</v>
      </c>
      <c r="H84" s="5">
        <v>35586</v>
      </c>
      <c r="I84" s="5">
        <v>35800</v>
      </c>
      <c r="J84" s="5">
        <v>51023</v>
      </c>
      <c r="K84" s="5">
        <v>67879</v>
      </c>
      <c r="L84" s="5">
        <v>68549</v>
      </c>
      <c r="M84" s="5">
        <v>67818</v>
      </c>
      <c r="N84" s="5">
        <v>69721</v>
      </c>
      <c r="O84" s="5">
        <v>69850</v>
      </c>
      <c r="P84" s="5">
        <v>70868</v>
      </c>
      <c r="Q84" s="5">
        <v>70082</v>
      </c>
      <c r="R84" s="5">
        <v>69725</v>
      </c>
      <c r="S84" s="5">
        <v>71567</v>
      </c>
      <c r="T84" s="5">
        <v>72288</v>
      </c>
      <c r="U84" s="5">
        <v>77251</v>
      </c>
      <c r="V84" s="5">
        <v>77073</v>
      </c>
      <c r="W84" s="5">
        <v>76722</v>
      </c>
      <c r="X84" s="5">
        <v>73610</v>
      </c>
      <c r="Y84" s="5">
        <v>73751</v>
      </c>
      <c r="Z84" s="5">
        <v>72264</v>
      </c>
      <c r="AA84" s="5">
        <v>72616</v>
      </c>
      <c r="AB84" s="5">
        <v>74036</v>
      </c>
      <c r="AC84" s="5">
        <v>76514</v>
      </c>
      <c r="AD84" s="5">
        <v>74949</v>
      </c>
      <c r="AE84" s="5">
        <v>68823</v>
      </c>
      <c r="AF84" s="5">
        <v>61427</v>
      </c>
      <c r="AG84" s="5">
        <v>67305</v>
      </c>
      <c r="AH84" s="5">
        <v>76007</v>
      </c>
      <c r="AI84" s="5">
        <v>80112</v>
      </c>
      <c r="AJ84" s="5">
        <v>80544</v>
      </c>
      <c r="AK84" s="5">
        <v>94923</v>
      </c>
      <c r="AL84" s="5">
        <v>94620</v>
      </c>
      <c r="AM84" s="5">
        <v>95921</v>
      </c>
      <c r="AN84" s="5">
        <v>95081</v>
      </c>
      <c r="AO84" s="5">
        <v>95767</v>
      </c>
      <c r="AP84" s="5">
        <v>95558</v>
      </c>
      <c r="AQ84" s="5">
        <v>99862</v>
      </c>
      <c r="AR84" s="5">
        <v>101002</v>
      </c>
      <c r="AS84" s="5">
        <v>103809</v>
      </c>
      <c r="AT84" s="5">
        <v>106291</v>
      </c>
      <c r="AU84" s="5">
        <v>108096</v>
      </c>
      <c r="AV84" s="5">
        <v>110606</v>
      </c>
      <c r="AW84" s="5">
        <v>113205</v>
      </c>
      <c r="AX84" s="5">
        <v>116436</v>
      </c>
      <c r="AY84" s="5">
        <v>116438</v>
      </c>
      <c r="AZ84" s="5">
        <v>118473</v>
      </c>
      <c r="BA84" s="5">
        <v>118981</v>
      </c>
      <c r="BB84" s="5">
        <v>121765</v>
      </c>
      <c r="BC84" s="5">
        <v>124334</v>
      </c>
      <c r="BD84" s="5">
        <v>121090</v>
      </c>
      <c r="BE84" s="5">
        <v>118563</v>
      </c>
      <c r="BF84" s="5">
        <v>115925</v>
      </c>
      <c r="BG84" s="5">
        <v>115488</v>
      </c>
      <c r="BH84" s="5">
        <v>116156</v>
      </c>
      <c r="BI84" s="5">
        <v>117612</v>
      </c>
      <c r="BJ84" s="5">
        <v>117065</v>
      </c>
      <c r="BK84" s="5">
        <v>114901</v>
      </c>
      <c r="BL84" s="5">
        <v>111605</v>
      </c>
      <c r="BM84" s="5">
        <v>109252</v>
      </c>
      <c r="BN84" s="5">
        <v>106748</v>
      </c>
      <c r="BO84" s="5">
        <v>109019</v>
      </c>
      <c r="BP84" s="5">
        <v>110946</v>
      </c>
      <c r="BQ84" s="5">
        <v>112754</v>
      </c>
      <c r="BR84" s="5">
        <v>114645</v>
      </c>
      <c r="BS84" s="5">
        <v>116665</v>
      </c>
      <c r="BT84" s="5">
        <v>116443</v>
      </c>
      <c r="BU84" s="5">
        <v>115281</v>
      </c>
      <c r="BV84" s="5">
        <v>113671</v>
      </c>
      <c r="BW84" s="5">
        <v>113515</v>
      </c>
      <c r="BX84" s="5">
        <v>112960</v>
      </c>
      <c r="BY84" s="5">
        <v>115988</v>
      </c>
      <c r="BZ84" s="5">
        <v>116832</v>
      </c>
      <c r="CA84" s="5">
        <v>119295</v>
      </c>
      <c r="CB84" s="5">
        <v>120672</v>
      </c>
      <c r="CC84" s="5">
        <v>123345</v>
      </c>
      <c r="CD84" s="5">
        <v>124942</v>
      </c>
    </row>
    <row r="85" spans="1:82" x14ac:dyDescent="0.25">
      <c r="A85" s="5" t="str">
        <f>"80 jaar"</f>
        <v>80 jaar</v>
      </c>
      <c r="B85" s="5">
        <v>51168</v>
      </c>
      <c r="C85" s="5">
        <v>50337</v>
      </c>
      <c r="D85" s="5">
        <v>53389</v>
      </c>
      <c r="E85" s="5">
        <v>53386</v>
      </c>
      <c r="F85" s="5">
        <v>53794</v>
      </c>
      <c r="G85" s="5">
        <v>45812</v>
      </c>
      <c r="H85" s="5">
        <v>37723</v>
      </c>
      <c r="I85" s="5">
        <v>33308</v>
      </c>
      <c r="J85" s="5">
        <v>33586</v>
      </c>
      <c r="K85" s="5">
        <v>47911</v>
      </c>
      <c r="L85" s="5">
        <v>63797</v>
      </c>
      <c r="M85" s="5">
        <v>64650</v>
      </c>
      <c r="N85" s="5">
        <v>63986</v>
      </c>
      <c r="O85" s="5">
        <v>65774</v>
      </c>
      <c r="P85" s="5">
        <v>66104</v>
      </c>
      <c r="Q85" s="5">
        <v>67057</v>
      </c>
      <c r="R85" s="5">
        <v>66407</v>
      </c>
      <c r="S85" s="5">
        <v>66301</v>
      </c>
      <c r="T85" s="5">
        <v>67855</v>
      </c>
      <c r="U85" s="5">
        <v>68844</v>
      </c>
      <c r="V85" s="5">
        <v>73633</v>
      </c>
      <c r="W85" s="5">
        <v>73584</v>
      </c>
      <c r="X85" s="5">
        <v>73217</v>
      </c>
      <c r="Y85" s="5">
        <v>70389</v>
      </c>
      <c r="Z85" s="5">
        <v>70669</v>
      </c>
      <c r="AA85" s="5">
        <v>69068</v>
      </c>
      <c r="AB85" s="5">
        <v>69708</v>
      </c>
      <c r="AC85" s="5">
        <v>71078</v>
      </c>
      <c r="AD85" s="5">
        <v>73434</v>
      </c>
      <c r="AE85" s="5">
        <v>71982</v>
      </c>
      <c r="AF85" s="5">
        <v>66147</v>
      </c>
      <c r="AG85" s="5">
        <v>59094</v>
      </c>
      <c r="AH85" s="5">
        <v>64795</v>
      </c>
      <c r="AI85" s="5">
        <v>73233</v>
      </c>
      <c r="AJ85" s="5">
        <v>77236</v>
      </c>
      <c r="AK85" s="5">
        <v>77721</v>
      </c>
      <c r="AL85" s="5">
        <v>91635</v>
      </c>
      <c r="AM85" s="5">
        <v>91406</v>
      </c>
      <c r="AN85" s="5">
        <v>92740</v>
      </c>
      <c r="AO85" s="5">
        <v>91980</v>
      </c>
      <c r="AP85" s="5">
        <v>92714</v>
      </c>
      <c r="AQ85" s="5">
        <v>92580</v>
      </c>
      <c r="AR85" s="5">
        <v>96816</v>
      </c>
      <c r="AS85" s="5">
        <v>97991</v>
      </c>
      <c r="AT85" s="5">
        <v>100784</v>
      </c>
      <c r="AU85" s="5">
        <v>103261</v>
      </c>
      <c r="AV85" s="5">
        <v>105085</v>
      </c>
      <c r="AW85" s="5">
        <v>107577</v>
      </c>
      <c r="AX85" s="5">
        <v>110167</v>
      </c>
      <c r="AY85" s="5">
        <v>113379</v>
      </c>
      <c r="AZ85" s="5">
        <v>113431</v>
      </c>
      <c r="BA85" s="5">
        <v>115489</v>
      </c>
      <c r="BB85" s="5">
        <v>116045</v>
      </c>
      <c r="BC85" s="5">
        <v>118806</v>
      </c>
      <c r="BD85" s="5">
        <v>121380</v>
      </c>
      <c r="BE85" s="5">
        <v>118254</v>
      </c>
      <c r="BF85" s="5">
        <v>115843</v>
      </c>
      <c r="BG85" s="5">
        <v>113299</v>
      </c>
      <c r="BH85" s="5">
        <v>112926</v>
      </c>
      <c r="BI85" s="5">
        <v>113638</v>
      </c>
      <c r="BJ85" s="5">
        <v>115105</v>
      </c>
      <c r="BK85" s="5">
        <v>114605</v>
      </c>
      <c r="BL85" s="5">
        <v>112538</v>
      </c>
      <c r="BM85" s="5">
        <v>109339</v>
      </c>
      <c r="BN85" s="5">
        <v>107074</v>
      </c>
      <c r="BO85" s="5">
        <v>104659</v>
      </c>
      <c r="BP85" s="5">
        <v>106937</v>
      </c>
      <c r="BQ85" s="5">
        <v>108870</v>
      </c>
      <c r="BR85" s="5">
        <v>110692</v>
      </c>
      <c r="BS85" s="5">
        <v>112588</v>
      </c>
      <c r="BT85" s="5">
        <v>114612</v>
      </c>
      <c r="BU85" s="5">
        <v>114439</v>
      </c>
      <c r="BV85" s="5">
        <v>113329</v>
      </c>
      <c r="BW85" s="5">
        <v>111787</v>
      </c>
      <c r="BX85" s="5">
        <v>111667</v>
      </c>
      <c r="BY85" s="5">
        <v>111147</v>
      </c>
      <c r="BZ85" s="5">
        <v>114162</v>
      </c>
      <c r="CA85" s="5">
        <v>115021</v>
      </c>
      <c r="CB85" s="5">
        <v>117490</v>
      </c>
      <c r="CC85" s="5">
        <v>118883</v>
      </c>
      <c r="CD85" s="5">
        <v>121551</v>
      </c>
    </row>
    <row r="86" spans="1:82" x14ac:dyDescent="0.25">
      <c r="A86" s="5" t="str">
        <f>"81 jaar"</f>
        <v>81 jaar</v>
      </c>
      <c r="B86" s="5">
        <v>46299</v>
      </c>
      <c r="C86" s="5">
        <v>47354</v>
      </c>
      <c r="D86" s="5">
        <v>46655</v>
      </c>
      <c r="E86" s="5">
        <v>49428</v>
      </c>
      <c r="F86" s="5">
        <v>49554</v>
      </c>
      <c r="G86" s="5">
        <v>50049</v>
      </c>
      <c r="H86" s="5">
        <v>42628</v>
      </c>
      <c r="I86" s="5">
        <v>35146</v>
      </c>
      <c r="J86" s="5">
        <v>30990</v>
      </c>
      <c r="K86" s="5">
        <v>31293</v>
      </c>
      <c r="L86" s="5">
        <v>44678</v>
      </c>
      <c r="M86" s="5">
        <v>59736</v>
      </c>
      <c r="N86" s="5">
        <v>60537</v>
      </c>
      <c r="O86" s="5">
        <v>59909</v>
      </c>
      <c r="P86" s="5">
        <v>61787</v>
      </c>
      <c r="Q86" s="5">
        <v>62178</v>
      </c>
      <c r="R86" s="5">
        <v>63301</v>
      </c>
      <c r="S86" s="5">
        <v>62861</v>
      </c>
      <c r="T86" s="5">
        <v>62690</v>
      </c>
      <c r="U86" s="5">
        <v>64165</v>
      </c>
      <c r="V86" s="5">
        <v>65254</v>
      </c>
      <c r="W86" s="5">
        <v>69819</v>
      </c>
      <c r="X86" s="5">
        <v>69742</v>
      </c>
      <c r="Y86" s="5">
        <v>69572</v>
      </c>
      <c r="Z86" s="5">
        <v>67051</v>
      </c>
      <c r="AA86" s="5">
        <v>67278</v>
      </c>
      <c r="AB86" s="5">
        <v>65875</v>
      </c>
      <c r="AC86" s="5">
        <v>66538</v>
      </c>
      <c r="AD86" s="5">
        <v>67835</v>
      </c>
      <c r="AE86" s="5">
        <v>70141</v>
      </c>
      <c r="AF86" s="5">
        <v>68811</v>
      </c>
      <c r="AG86" s="5">
        <v>63274</v>
      </c>
      <c r="AH86" s="5">
        <v>56581</v>
      </c>
      <c r="AI86" s="5">
        <v>62090</v>
      </c>
      <c r="AJ86" s="5">
        <v>70245</v>
      </c>
      <c r="AK86" s="5">
        <v>74143</v>
      </c>
      <c r="AL86" s="5">
        <v>74683</v>
      </c>
      <c r="AM86" s="5">
        <v>88093</v>
      </c>
      <c r="AN86" s="5">
        <v>87933</v>
      </c>
      <c r="AO86" s="5">
        <v>89289</v>
      </c>
      <c r="AP86" s="5">
        <v>88628</v>
      </c>
      <c r="AQ86" s="5">
        <v>89395</v>
      </c>
      <c r="AR86" s="5">
        <v>89344</v>
      </c>
      <c r="AS86" s="5">
        <v>93509</v>
      </c>
      <c r="AT86" s="5">
        <v>94707</v>
      </c>
      <c r="AU86" s="5">
        <v>97479</v>
      </c>
      <c r="AV86" s="5">
        <v>99950</v>
      </c>
      <c r="AW86" s="5">
        <v>101774</v>
      </c>
      <c r="AX86" s="5">
        <v>104250</v>
      </c>
      <c r="AY86" s="5">
        <v>106827</v>
      </c>
      <c r="AZ86" s="5">
        <v>110013</v>
      </c>
      <c r="BA86" s="5">
        <v>110122</v>
      </c>
      <c r="BB86" s="5">
        <v>112188</v>
      </c>
      <c r="BC86" s="5">
        <v>112801</v>
      </c>
      <c r="BD86" s="5">
        <v>115538</v>
      </c>
      <c r="BE86" s="5">
        <v>118101</v>
      </c>
      <c r="BF86" s="5">
        <v>115120</v>
      </c>
      <c r="BG86" s="5">
        <v>112823</v>
      </c>
      <c r="BH86" s="5">
        <v>110392</v>
      </c>
      <c r="BI86" s="5">
        <v>110080</v>
      </c>
      <c r="BJ86" s="5">
        <v>110825</v>
      </c>
      <c r="BK86" s="5">
        <v>112306</v>
      </c>
      <c r="BL86" s="5">
        <v>111879</v>
      </c>
      <c r="BM86" s="5">
        <v>109895</v>
      </c>
      <c r="BN86" s="5">
        <v>106815</v>
      </c>
      <c r="BO86" s="5">
        <v>104639</v>
      </c>
      <c r="BP86" s="5">
        <v>102323</v>
      </c>
      <c r="BQ86" s="5">
        <v>104605</v>
      </c>
      <c r="BR86" s="5">
        <v>106541</v>
      </c>
      <c r="BS86" s="5">
        <v>108383</v>
      </c>
      <c r="BT86" s="5">
        <v>110275</v>
      </c>
      <c r="BU86" s="5">
        <v>112303</v>
      </c>
      <c r="BV86" s="5">
        <v>112179</v>
      </c>
      <c r="BW86" s="5">
        <v>111137</v>
      </c>
      <c r="BX86" s="5">
        <v>109664</v>
      </c>
      <c r="BY86" s="5">
        <v>109574</v>
      </c>
      <c r="BZ86" s="5">
        <v>109103</v>
      </c>
      <c r="CA86" s="5">
        <v>112099</v>
      </c>
      <c r="CB86" s="5">
        <v>112983</v>
      </c>
      <c r="CC86" s="5">
        <v>115448</v>
      </c>
      <c r="CD86" s="5">
        <v>116857</v>
      </c>
    </row>
    <row r="87" spans="1:82" x14ac:dyDescent="0.25">
      <c r="A87" s="5" t="str">
        <f>"82 jaar"</f>
        <v>82 jaar</v>
      </c>
      <c r="B87" s="5">
        <v>42385</v>
      </c>
      <c r="C87" s="5">
        <v>42311</v>
      </c>
      <c r="D87" s="5">
        <v>43480</v>
      </c>
      <c r="E87" s="5">
        <v>42818</v>
      </c>
      <c r="F87" s="5">
        <v>45474</v>
      </c>
      <c r="G87" s="5">
        <v>45705</v>
      </c>
      <c r="H87" s="5">
        <v>46167</v>
      </c>
      <c r="I87" s="5">
        <v>39339</v>
      </c>
      <c r="J87" s="5">
        <v>32419</v>
      </c>
      <c r="K87" s="5">
        <v>28641</v>
      </c>
      <c r="L87" s="5">
        <v>28971</v>
      </c>
      <c r="M87" s="5">
        <v>41447</v>
      </c>
      <c r="N87" s="5">
        <v>55365</v>
      </c>
      <c r="O87" s="5">
        <v>56156</v>
      </c>
      <c r="P87" s="5">
        <v>55870</v>
      </c>
      <c r="Q87" s="5">
        <v>57642</v>
      </c>
      <c r="R87" s="5">
        <v>58200</v>
      </c>
      <c r="S87" s="5">
        <v>59421</v>
      </c>
      <c r="T87" s="5">
        <v>58866</v>
      </c>
      <c r="U87" s="5">
        <v>59019</v>
      </c>
      <c r="V87" s="5">
        <v>60240</v>
      </c>
      <c r="W87" s="5">
        <v>61637</v>
      </c>
      <c r="X87" s="5">
        <v>65836</v>
      </c>
      <c r="Y87" s="5">
        <v>65726</v>
      </c>
      <c r="Z87" s="5">
        <v>65876</v>
      </c>
      <c r="AA87" s="5">
        <v>63406</v>
      </c>
      <c r="AB87" s="5">
        <v>63779</v>
      </c>
      <c r="AC87" s="5">
        <v>62490</v>
      </c>
      <c r="AD87" s="5">
        <v>63119</v>
      </c>
      <c r="AE87" s="5">
        <v>64418</v>
      </c>
      <c r="AF87" s="5">
        <v>66663</v>
      </c>
      <c r="AG87" s="5">
        <v>65466</v>
      </c>
      <c r="AH87" s="5">
        <v>60241</v>
      </c>
      <c r="AI87" s="5">
        <v>53922</v>
      </c>
      <c r="AJ87" s="5">
        <v>59229</v>
      </c>
      <c r="AK87" s="5">
        <v>67075</v>
      </c>
      <c r="AL87" s="5">
        <v>70856</v>
      </c>
      <c r="AM87" s="5">
        <v>71447</v>
      </c>
      <c r="AN87" s="5">
        <v>84300</v>
      </c>
      <c r="AO87" s="5">
        <v>84221</v>
      </c>
      <c r="AP87" s="5">
        <v>85594</v>
      </c>
      <c r="AQ87" s="5">
        <v>85035</v>
      </c>
      <c r="AR87" s="5">
        <v>85841</v>
      </c>
      <c r="AS87" s="5">
        <v>85868</v>
      </c>
      <c r="AT87" s="5">
        <v>89950</v>
      </c>
      <c r="AU87" s="5">
        <v>91177</v>
      </c>
      <c r="AV87" s="5">
        <v>93905</v>
      </c>
      <c r="AW87" s="5">
        <v>96364</v>
      </c>
      <c r="AX87" s="5">
        <v>98198</v>
      </c>
      <c r="AY87" s="5">
        <v>100646</v>
      </c>
      <c r="AZ87" s="5">
        <v>103206</v>
      </c>
      <c r="BA87" s="5">
        <v>106365</v>
      </c>
      <c r="BB87" s="5">
        <v>106525</v>
      </c>
      <c r="BC87" s="5">
        <v>108599</v>
      </c>
      <c r="BD87" s="5">
        <v>109272</v>
      </c>
      <c r="BE87" s="5">
        <v>111987</v>
      </c>
      <c r="BF87" s="5">
        <v>114535</v>
      </c>
      <c r="BG87" s="5">
        <v>111706</v>
      </c>
      <c r="BH87" s="5">
        <v>109530</v>
      </c>
      <c r="BI87" s="5">
        <v>107226</v>
      </c>
      <c r="BJ87" s="5">
        <v>106979</v>
      </c>
      <c r="BK87" s="5">
        <v>107753</v>
      </c>
      <c r="BL87" s="5">
        <v>109256</v>
      </c>
      <c r="BM87" s="5">
        <v>108887</v>
      </c>
      <c r="BN87" s="5">
        <v>107002</v>
      </c>
      <c r="BO87" s="5">
        <v>104049</v>
      </c>
      <c r="BP87" s="5">
        <v>101974</v>
      </c>
      <c r="BQ87" s="5">
        <v>99772</v>
      </c>
      <c r="BR87" s="5">
        <v>102042</v>
      </c>
      <c r="BS87" s="5">
        <v>103994</v>
      </c>
      <c r="BT87" s="5">
        <v>105849</v>
      </c>
      <c r="BU87" s="5">
        <v>107745</v>
      </c>
      <c r="BV87" s="5">
        <v>109773</v>
      </c>
      <c r="BW87" s="5">
        <v>109704</v>
      </c>
      <c r="BX87" s="5">
        <v>108725</v>
      </c>
      <c r="BY87" s="5">
        <v>107329</v>
      </c>
      <c r="BZ87" s="5">
        <v>107279</v>
      </c>
      <c r="CA87" s="5">
        <v>106852</v>
      </c>
      <c r="CB87" s="5">
        <v>109828</v>
      </c>
      <c r="CC87" s="5">
        <v>110735</v>
      </c>
      <c r="CD87" s="5">
        <v>113200</v>
      </c>
    </row>
    <row r="88" spans="1:82" x14ac:dyDescent="0.25">
      <c r="A88" s="5" t="str">
        <f>"83 jaar"</f>
        <v>83 jaar</v>
      </c>
      <c r="B88" s="5">
        <v>38155</v>
      </c>
      <c r="C88" s="5">
        <v>38478</v>
      </c>
      <c r="D88" s="5">
        <v>38554</v>
      </c>
      <c r="E88" s="5">
        <v>39340</v>
      </c>
      <c r="F88" s="5">
        <v>39077</v>
      </c>
      <c r="G88" s="5">
        <v>41539</v>
      </c>
      <c r="H88" s="5">
        <v>41907</v>
      </c>
      <c r="I88" s="5">
        <v>42174</v>
      </c>
      <c r="J88" s="5">
        <v>36056</v>
      </c>
      <c r="K88" s="5">
        <v>29658</v>
      </c>
      <c r="L88" s="5">
        <v>26269</v>
      </c>
      <c r="M88" s="5">
        <v>26705</v>
      </c>
      <c r="N88" s="5">
        <v>38058</v>
      </c>
      <c r="O88" s="5">
        <v>50789</v>
      </c>
      <c r="P88" s="5">
        <v>51858</v>
      </c>
      <c r="Q88" s="5">
        <v>51786</v>
      </c>
      <c r="R88" s="5">
        <v>53457</v>
      </c>
      <c r="S88" s="5">
        <v>54153</v>
      </c>
      <c r="T88" s="5">
        <v>55211</v>
      </c>
      <c r="U88" s="5">
        <v>54781</v>
      </c>
      <c r="V88" s="5">
        <v>55002</v>
      </c>
      <c r="W88" s="5">
        <v>56231</v>
      </c>
      <c r="X88" s="5">
        <v>57582</v>
      </c>
      <c r="Y88" s="5">
        <v>61685</v>
      </c>
      <c r="Z88" s="5">
        <v>61823</v>
      </c>
      <c r="AA88" s="5">
        <v>61760</v>
      </c>
      <c r="AB88" s="5">
        <v>59640</v>
      </c>
      <c r="AC88" s="5">
        <v>60052</v>
      </c>
      <c r="AD88" s="5">
        <v>58827</v>
      </c>
      <c r="AE88" s="5">
        <v>59471</v>
      </c>
      <c r="AF88" s="5">
        <v>60763</v>
      </c>
      <c r="AG88" s="5">
        <v>62948</v>
      </c>
      <c r="AH88" s="5">
        <v>61888</v>
      </c>
      <c r="AI88" s="5">
        <v>56991</v>
      </c>
      <c r="AJ88" s="5">
        <v>51073</v>
      </c>
      <c r="AK88" s="5">
        <v>56153</v>
      </c>
      <c r="AL88" s="5">
        <v>63661</v>
      </c>
      <c r="AM88" s="5">
        <v>67302</v>
      </c>
      <c r="AN88" s="5">
        <v>67945</v>
      </c>
      <c r="AO88" s="5">
        <v>80202</v>
      </c>
      <c r="AP88" s="5">
        <v>80200</v>
      </c>
      <c r="AQ88" s="5">
        <v>81580</v>
      </c>
      <c r="AR88" s="5">
        <v>81121</v>
      </c>
      <c r="AS88" s="5">
        <v>81970</v>
      </c>
      <c r="AT88" s="5">
        <v>82075</v>
      </c>
      <c r="AU88" s="5">
        <v>86045</v>
      </c>
      <c r="AV88" s="5">
        <v>87286</v>
      </c>
      <c r="AW88" s="5">
        <v>89978</v>
      </c>
      <c r="AX88" s="5">
        <v>92416</v>
      </c>
      <c r="AY88" s="5">
        <v>94250</v>
      </c>
      <c r="AZ88" s="5">
        <v>96669</v>
      </c>
      <c r="BA88" s="5">
        <v>99194</v>
      </c>
      <c r="BB88" s="5">
        <v>102309</v>
      </c>
      <c r="BC88" s="5">
        <v>102532</v>
      </c>
      <c r="BD88" s="5">
        <v>104611</v>
      </c>
      <c r="BE88" s="5">
        <v>105332</v>
      </c>
      <c r="BF88" s="5">
        <v>108012</v>
      </c>
      <c r="BG88" s="5">
        <v>110544</v>
      </c>
      <c r="BH88" s="5">
        <v>107874</v>
      </c>
      <c r="BI88" s="5">
        <v>105843</v>
      </c>
      <c r="BJ88" s="5">
        <v>103674</v>
      </c>
      <c r="BK88" s="5">
        <v>103483</v>
      </c>
      <c r="BL88" s="5">
        <v>104289</v>
      </c>
      <c r="BM88" s="5">
        <v>105811</v>
      </c>
      <c r="BN88" s="5">
        <v>105499</v>
      </c>
      <c r="BO88" s="5">
        <v>103729</v>
      </c>
      <c r="BP88" s="5">
        <v>100910</v>
      </c>
      <c r="BQ88" s="5">
        <v>98947</v>
      </c>
      <c r="BR88" s="5">
        <v>96858</v>
      </c>
      <c r="BS88" s="5">
        <v>99124</v>
      </c>
      <c r="BT88" s="5">
        <v>101091</v>
      </c>
      <c r="BU88" s="5">
        <v>102943</v>
      </c>
      <c r="BV88" s="5">
        <v>104841</v>
      </c>
      <c r="BW88" s="5">
        <v>106874</v>
      </c>
      <c r="BX88" s="5">
        <v>106849</v>
      </c>
      <c r="BY88" s="5">
        <v>105945</v>
      </c>
      <c r="BZ88" s="5">
        <v>104633</v>
      </c>
      <c r="CA88" s="5">
        <v>104627</v>
      </c>
      <c r="CB88" s="5">
        <v>104252</v>
      </c>
      <c r="CC88" s="5">
        <v>107201</v>
      </c>
      <c r="CD88" s="5">
        <v>108134</v>
      </c>
    </row>
    <row r="89" spans="1:82" x14ac:dyDescent="0.25">
      <c r="A89" s="5" t="str">
        <f>"84 jaar"</f>
        <v>84 jaar</v>
      </c>
      <c r="B89" s="5">
        <v>33181</v>
      </c>
      <c r="C89" s="5">
        <v>34295</v>
      </c>
      <c r="D89" s="5">
        <v>34724</v>
      </c>
      <c r="E89" s="5">
        <v>34619</v>
      </c>
      <c r="F89" s="5">
        <v>35619</v>
      </c>
      <c r="G89" s="5">
        <v>35284</v>
      </c>
      <c r="H89" s="5">
        <v>37524</v>
      </c>
      <c r="I89" s="5">
        <v>37923</v>
      </c>
      <c r="J89" s="5">
        <v>38192</v>
      </c>
      <c r="K89" s="5">
        <v>32590</v>
      </c>
      <c r="L89" s="5">
        <v>26948</v>
      </c>
      <c r="M89" s="5">
        <v>23949</v>
      </c>
      <c r="N89" s="5">
        <v>24306</v>
      </c>
      <c r="O89" s="5">
        <v>34552</v>
      </c>
      <c r="P89" s="5">
        <v>46454</v>
      </c>
      <c r="Q89" s="5">
        <v>47466</v>
      </c>
      <c r="R89" s="5">
        <v>47599</v>
      </c>
      <c r="S89" s="5">
        <v>49297</v>
      </c>
      <c r="T89" s="5">
        <v>49801</v>
      </c>
      <c r="U89" s="5">
        <v>50918</v>
      </c>
      <c r="V89" s="5">
        <v>50632</v>
      </c>
      <c r="W89" s="5">
        <v>51026</v>
      </c>
      <c r="X89" s="5">
        <v>52062</v>
      </c>
      <c r="Y89" s="5">
        <v>53373</v>
      </c>
      <c r="Z89" s="5">
        <v>57524</v>
      </c>
      <c r="AA89" s="5">
        <v>57562</v>
      </c>
      <c r="AB89" s="5">
        <v>57644</v>
      </c>
      <c r="AC89" s="5">
        <v>55825</v>
      </c>
      <c r="AD89" s="5">
        <v>56068</v>
      </c>
      <c r="AE89" s="5">
        <v>54984</v>
      </c>
      <c r="AF89" s="5">
        <v>55660</v>
      </c>
      <c r="AG89" s="5">
        <v>56924</v>
      </c>
      <c r="AH89" s="5">
        <v>59046</v>
      </c>
      <c r="AI89" s="5">
        <v>58112</v>
      </c>
      <c r="AJ89" s="5">
        <v>53567</v>
      </c>
      <c r="AK89" s="5">
        <v>48051</v>
      </c>
      <c r="AL89" s="5">
        <v>52886</v>
      </c>
      <c r="AM89" s="5">
        <v>60035</v>
      </c>
      <c r="AN89" s="5">
        <v>63526</v>
      </c>
      <c r="AO89" s="5">
        <v>64207</v>
      </c>
      <c r="AP89" s="5">
        <v>75827</v>
      </c>
      <c r="AQ89" s="5">
        <v>75901</v>
      </c>
      <c r="AR89" s="5">
        <v>77295</v>
      </c>
      <c r="AS89" s="5">
        <v>76923</v>
      </c>
      <c r="AT89" s="5">
        <v>77811</v>
      </c>
      <c r="AU89" s="5">
        <v>77983</v>
      </c>
      <c r="AV89" s="5">
        <v>81834</v>
      </c>
      <c r="AW89" s="5">
        <v>83090</v>
      </c>
      <c r="AX89" s="5">
        <v>85718</v>
      </c>
      <c r="AY89" s="5">
        <v>88120</v>
      </c>
      <c r="AZ89" s="5">
        <v>89943</v>
      </c>
      <c r="BA89" s="5">
        <v>92326</v>
      </c>
      <c r="BB89" s="5">
        <v>94812</v>
      </c>
      <c r="BC89" s="5">
        <v>97873</v>
      </c>
      <c r="BD89" s="5">
        <v>98155</v>
      </c>
      <c r="BE89" s="5">
        <v>100228</v>
      </c>
      <c r="BF89" s="5">
        <v>100996</v>
      </c>
      <c r="BG89" s="5">
        <v>103635</v>
      </c>
      <c r="BH89" s="5">
        <v>106136</v>
      </c>
      <c r="BI89" s="5">
        <v>103639</v>
      </c>
      <c r="BJ89" s="5">
        <v>101766</v>
      </c>
      <c r="BK89" s="5">
        <v>99736</v>
      </c>
      <c r="BL89" s="5">
        <v>99619</v>
      </c>
      <c r="BM89" s="5">
        <v>100454</v>
      </c>
      <c r="BN89" s="5">
        <v>101977</v>
      </c>
      <c r="BO89" s="5">
        <v>101743</v>
      </c>
      <c r="BP89" s="5">
        <v>100084</v>
      </c>
      <c r="BQ89" s="5">
        <v>97415</v>
      </c>
      <c r="BR89" s="5">
        <v>95581</v>
      </c>
      <c r="BS89" s="5">
        <v>93613</v>
      </c>
      <c r="BT89" s="5">
        <v>95874</v>
      </c>
      <c r="BU89" s="5">
        <v>97844</v>
      </c>
      <c r="BV89" s="5">
        <v>99691</v>
      </c>
      <c r="BW89" s="5">
        <v>101580</v>
      </c>
      <c r="BX89" s="5">
        <v>103614</v>
      </c>
      <c r="BY89" s="5">
        <v>103637</v>
      </c>
      <c r="BZ89" s="5">
        <v>102815</v>
      </c>
      <c r="CA89" s="5">
        <v>101586</v>
      </c>
      <c r="CB89" s="5">
        <v>101624</v>
      </c>
      <c r="CC89" s="5">
        <v>101312</v>
      </c>
      <c r="CD89" s="5">
        <v>104234</v>
      </c>
    </row>
    <row r="90" spans="1:82" x14ac:dyDescent="0.25">
      <c r="A90" s="5" t="str">
        <f>"85 jaar"</f>
        <v>85 jaar</v>
      </c>
      <c r="B90" s="5">
        <v>28374</v>
      </c>
      <c r="C90" s="5">
        <v>29408</v>
      </c>
      <c r="D90" s="5">
        <v>30532</v>
      </c>
      <c r="E90" s="5">
        <v>30890</v>
      </c>
      <c r="F90" s="5">
        <v>30856</v>
      </c>
      <c r="G90" s="5">
        <v>31856</v>
      </c>
      <c r="H90" s="5">
        <v>31518</v>
      </c>
      <c r="I90" s="5">
        <v>33550</v>
      </c>
      <c r="J90" s="5">
        <v>33953</v>
      </c>
      <c r="K90" s="5">
        <v>34232</v>
      </c>
      <c r="L90" s="5">
        <v>29156</v>
      </c>
      <c r="M90" s="5">
        <v>24250</v>
      </c>
      <c r="N90" s="5">
        <v>21558</v>
      </c>
      <c r="O90" s="5">
        <v>21910</v>
      </c>
      <c r="P90" s="5">
        <v>31351</v>
      </c>
      <c r="Q90" s="5">
        <v>42065</v>
      </c>
      <c r="R90" s="5">
        <v>43154</v>
      </c>
      <c r="S90" s="5">
        <v>43472</v>
      </c>
      <c r="T90" s="5">
        <v>44874</v>
      </c>
      <c r="U90" s="5">
        <v>45456</v>
      </c>
      <c r="V90" s="5">
        <v>46546</v>
      </c>
      <c r="W90" s="5">
        <v>46482</v>
      </c>
      <c r="X90" s="5">
        <v>46700</v>
      </c>
      <c r="Y90" s="5">
        <v>47770</v>
      </c>
      <c r="Z90" s="5">
        <v>49300</v>
      </c>
      <c r="AA90" s="5">
        <v>53044</v>
      </c>
      <c r="AB90" s="5">
        <v>53205</v>
      </c>
      <c r="AC90" s="5">
        <v>53232</v>
      </c>
      <c r="AD90" s="5">
        <v>51592</v>
      </c>
      <c r="AE90" s="5">
        <v>51892</v>
      </c>
      <c r="AF90" s="5">
        <v>50945</v>
      </c>
      <c r="AG90" s="5">
        <v>51629</v>
      </c>
      <c r="AH90" s="5">
        <v>52866</v>
      </c>
      <c r="AI90" s="5">
        <v>54906</v>
      </c>
      <c r="AJ90" s="5">
        <v>54102</v>
      </c>
      <c r="AK90" s="5">
        <v>49911</v>
      </c>
      <c r="AL90" s="5">
        <v>44833</v>
      </c>
      <c r="AM90" s="5">
        <v>49404</v>
      </c>
      <c r="AN90" s="5">
        <v>56155</v>
      </c>
      <c r="AO90" s="5">
        <v>59476</v>
      </c>
      <c r="AP90" s="5">
        <v>60188</v>
      </c>
      <c r="AQ90" s="5">
        <v>71112</v>
      </c>
      <c r="AR90" s="5">
        <v>71250</v>
      </c>
      <c r="AS90" s="5">
        <v>72644</v>
      </c>
      <c r="AT90" s="5">
        <v>72361</v>
      </c>
      <c r="AU90" s="5">
        <v>73280</v>
      </c>
      <c r="AV90" s="5">
        <v>73507</v>
      </c>
      <c r="AW90" s="5">
        <v>77223</v>
      </c>
      <c r="AX90" s="5">
        <v>78477</v>
      </c>
      <c r="AY90" s="5">
        <v>81048</v>
      </c>
      <c r="AZ90" s="5">
        <v>83397</v>
      </c>
      <c r="BA90" s="5">
        <v>85198</v>
      </c>
      <c r="BB90" s="5">
        <v>87529</v>
      </c>
      <c r="BC90" s="5">
        <v>89964</v>
      </c>
      <c r="BD90" s="5">
        <v>92945</v>
      </c>
      <c r="BE90" s="5">
        <v>93293</v>
      </c>
      <c r="BF90" s="5">
        <v>95354</v>
      </c>
      <c r="BG90" s="5">
        <v>96163</v>
      </c>
      <c r="BH90" s="5">
        <v>98750</v>
      </c>
      <c r="BI90" s="5">
        <v>101208</v>
      </c>
      <c r="BJ90" s="5">
        <v>98890</v>
      </c>
      <c r="BK90" s="5">
        <v>97171</v>
      </c>
      <c r="BL90" s="5">
        <v>95290</v>
      </c>
      <c r="BM90" s="5">
        <v>95249</v>
      </c>
      <c r="BN90" s="5">
        <v>96107</v>
      </c>
      <c r="BO90" s="5">
        <v>97635</v>
      </c>
      <c r="BP90" s="5">
        <v>97476</v>
      </c>
      <c r="BQ90" s="5">
        <v>95942</v>
      </c>
      <c r="BR90" s="5">
        <v>93440</v>
      </c>
      <c r="BS90" s="5">
        <v>91740</v>
      </c>
      <c r="BT90" s="5">
        <v>89907</v>
      </c>
      <c r="BU90" s="5">
        <v>92143</v>
      </c>
      <c r="BV90" s="5">
        <v>94111</v>
      </c>
      <c r="BW90" s="5">
        <v>95947</v>
      </c>
      <c r="BX90" s="5">
        <v>97827</v>
      </c>
      <c r="BY90" s="5">
        <v>99850</v>
      </c>
      <c r="BZ90" s="5">
        <v>99933</v>
      </c>
      <c r="CA90" s="5">
        <v>99199</v>
      </c>
      <c r="CB90" s="5">
        <v>98066</v>
      </c>
      <c r="CC90" s="5">
        <v>98151</v>
      </c>
      <c r="CD90" s="5">
        <v>97895</v>
      </c>
    </row>
    <row r="91" spans="1:82" x14ac:dyDescent="0.25">
      <c r="A91" s="5" t="str">
        <f>"86 jaar"</f>
        <v>86 jaar</v>
      </c>
      <c r="B91" s="5">
        <v>24563</v>
      </c>
      <c r="C91" s="5">
        <v>24892</v>
      </c>
      <c r="D91" s="5">
        <v>25861</v>
      </c>
      <c r="E91" s="5">
        <v>26786</v>
      </c>
      <c r="F91" s="5">
        <v>27161</v>
      </c>
      <c r="G91" s="5">
        <v>27247</v>
      </c>
      <c r="H91" s="5">
        <v>28195</v>
      </c>
      <c r="I91" s="5">
        <v>27929</v>
      </c>
      <c r="J91" s="5">
        <v>29704</v>
      </c>
      <c r="K91" s="5">
        <v>30058</v>
      </c>
      <c r="L91" s="5">
        <v>30251</v>
      </c>
      <c r="M91" s="5">
        <v>25919</v>
      </c>
      <c r="N91" s="5">
        <v>21565</v>
      </c>
      <c r="O91" s="5">
        <v>19001</v>
      </c>
      <c r="P91" s="5">
        <v>19571</v>
      </c>
      <c r="Q91" s="5">
        <v>28004</v>
      </c>
      <c r="R91" s="5">
        <v>37679</v>
      </c>
      <c r="S91" s="5">
        <v>38874</v>
      </c>
      <c r="T91" s="5">
        <v>39056</v>
      </c>
      <c r="U91" s="5">
        <v>40435</v>
      </c>
      <c r="V91" s="5">
        <v>41133</v>
      </c>
      <c r="W91" s="5">
        <v>42159</v>
      </c>
      <c r="X91" s="5">
        <v>42045</v>
      </c>
      <c r="Y91" s="5">
        <v>42242</v>
      </c>
      <c r="Z91" s="5">
        <v>43538</v>
      </c>
      <c r="AA91" s="5">
        <v>44983</v>
      </c>
      <c r="AB91" s="5">
        <v>48451</v>
      </c>
      <c r="AC91" s="5">
        <v>48668</v>
      </c>
      <c r="AD91" s="5">
        <v>48643</v>
      </c>
      <c r="AE91" s="5">
        <v>47199</v>
      </c>
      <c r="AF91" s="5">
        <v>47535</v>
      </c>
      <c r="AG91" s="5">
        <v>46733</v>
      </c>
      <c r="AH91" s="5">
        <v>47423</v>
      </c>
      <c r="AI91" s="5">
        <v>48619</v>
      </c>
      <c r="AJ91" s="5">
        <v>50550</v>
      </c>
      <c r="AK91" s="5">
        <v>49877</v>
      </c>
      <c r="AL91" s="5">
        <v>46055</v>
      </c>
      <c r="AM91" s="5">
        <v>41424</v>
      </c>
      <c r="AN91" s="5">
        <v>45705</v>
      </c>
      <c r="AO91" s="5">
        <v>52019</v>
      </c>
      <c r="AP91" s="5">
        <v>55151</v>
      </c>
      <c r="AQ91" s="5">
        <v>55892</v>
      </c>
      <c r="AR91" s="5">
        <v>66072</v>
      </c>
      <c r="AS91" s="5">
        <v>66265</v>
      </c>
      <c r="AT91" s="5">
        <v>67642</v>
      </c>
      <c r="AU91" s="5">
        <v>67451</v>
      </c>
      <c r="AV91" s="5">
        <v>68379</v>
      </c>
      <c r="AW91" s="5">
        <v>68673</v>
      </c>
      <c r="AX91" s="5">
        <v>72218</v>
      </c>
      <c r="AY91" s="5">
        <v>73467</v>
      </c>
      <c r="AZ91" s="5">
        <v>75956</v>
      </c>
      <c r="BA91" s="5">
        <v>78242</v>
      </c>
      <c r="BB91" s="5">
        <v>80006</v>
      </c>
      <c r="BC91" s="5">
        <v>82274</v>
      </c>
      <c r="BD91" s="5">
        <v>84636</v>
      </c>
      <c r="BE91" s="5">
        <v>87525</v>
      </c>
      <c r="BF91" s="5">
        <v>87930</v>
      </c>
      <c r="BG91" s="5">
        <v>89965</v>
      </c>
      <c r="BH91" s="5">
        <v>90808</v>
      </c>
      <c r="BI91" s="5">
        <v>93319</v>
      </c>
      <c r="BJ91" s="5">
        <v>95713</v>
      </c>
      <c r="BK91" s="5">
        <v>93598</v>
      </c>
      <c r="BL91" s="5">
        <v>92047</v>
      </c>
      <c r="BM91" s="5">
        <v>90329</v>
      </c>
      <c r="BN91" s="5">
        <v>90361</v>
      </c>
      <c r="BO91" s="5">
        <v>91243</v>
      </c>
      <c r="BP91" s="5">
        <v>92763</v>
      </c>
      <c r="BQ91" s="5">
        <v>92669</v>
      </c>
      <c r="BR91" s="5">
        <v>91281</v>
      </c>
      <c r="BS91" s="5">
        <v>88949</v>
      </c>
      <c r="BT91" s="5">
        <v>87403</v>
      </c>
      <c r="BU91" s="5">
        <v>85713</v>
      </c>
      <c r="BV91" s="5">
        <v>87918</v>
      </c>
      <c r="BW91" s="5">
        <v>89874</v>
      </c>
      <c r="BX91" s="5">
        <v>91692</v>
      </c>
      <c r="BY91" s="5">
        <v>93545</v>
      </c>
      <c r="BZ91" s="5">
        <v>95548</v>
      </c>
      <c r="CA91" s="5">
        <v>95688</v>
      </c>
      <c r="CB91" s="5">
        <v>95047</v>
      </c>
      <c r="CC91" s="5">
        <v>94018</v>
      </c>
      <c r="CD91" s="5">
        <v>94159</v>
      </c>
    </row>
    <row r="92" spans="1:82" x14ac:dyDescent="0.25">
      <c r="A92" s="5" t="str">
        <f>"87 jaar"</f>
        <v>87 jaar</v>
      </c>
      <c r="B92" s="5">
        <v>20301</v>
      </c>
      <c r="C92" s="5">
        <v>21369</v>
      </c>
      <c r="D92" s="5">
        <v>21622</v>
      </c>
      <c r="E92" s="5">
        <v>22205</v>
      </c>
      <c r="F92" s="5">
        <v>23287</v>
      </c>
      <c r="G92" s="5">
        <v>23759</v>
      </c>
      <c r="H92" s="5">
        <v>23732</v>
      </c>
      <c r="I92" s="5">
        <v>24589</v>
      </c>
      <c r="J92" s="5">
        <v>24429</v>
      </c>
      <c r="K92" s="5">
        <v>25899</v>
      </c>
      <c r="L92" s="5">
        <v>26285</v>
      </c>
      <c r="M92" s="5">
        <v>26608</v>
      </c>
      <c r="N92" s="5">
        <v>22667</v>
      </c>
      <c r="O92" s="5">
        <v>18751</v>
      </c>
      <c r="P92" s="5">
        <v>16722</v>
      </c>
      <c r="Q92" s="5">
        <v>17186</v>
      </c>
      <c r="R92" s="5">
        <v>24848</v>
      </c>
      <c r="S92" s="5">
        <v>33416</v>
      </c>
      <c r="T92" s="5">
        <v>34477</v>
      </c>
      <c r="U92" s="5">
        <v>34707</v>
      </c>
      <c r="V92" s="5">
        <v>36148</v>
      </c>
      <c r="W92" s="5">
        <v>36967</v>
      </c>
      <c r="X92" s="5">
        <v>37577</v>
      </c>
      <c r="Y92" s="5">
        <v>37501</v>
      </c>
      <c r="Z92" s="5">
        <v>38081</v>
      </c>
      <c r="AA92" s="5">
        <v>39115</v>
      </c>
      <c r="AB92" s="5">
        <v>40638</v>
      </c>
      <c r="AC92" s="5">
        <v>43783</v>
      </c>
      <c r="AD92" s="5">
        <v>43902</v>
      </c>
      <c r="AE92" s="5">
        <v>43958</v>
      </c>
      <c r="AF92" s="5">
        <v>42705</v>
      </c>
      <c r="AG92" s="5">
        <v>43069</v>
      </c>
      <c r="AH92" s="5">
        <v>42403</v>
      </c>
      <c r="AI92" s="5">
        <v>43088</v>
      </c>
      <c r="AJ92" s="5">
        <v>44221</v>
      </c>
      <c r="AK92" s="5">
        <v>46042</v>
      </c>
      <c r="AL92" s="5">
        <v>45490</v>
      </c>
      <c r="AM92" s="5">
        <v>42042</v>
      </c>
      <c r="AN92" s="5">
        <v>37867</v>
      </c>
      <c r="AO92" s="5">
        <v>41838</v>
      </c>
      <c r="AP92" s="5">
        <v>47678</v>
      </c>
      <c r="AQ92" s="5">
        <v>50616</v>
      </c>
      <c r="AR92" s="5">
        <v>51353</v>
      </c>
      <c r="AS92" s="5">
        <v>60750</v>
      </c>
      <c r="AT92" s="5">
        <v>61001</v>
      </c>
      <c r="AU92" s="5">
        <v>62328</v>
      </c>
      <c r="AV92" s="5">
        <v>62228</v>
      </c>
      <c r="AW92" s="5">
        <v>63158</v>
      </c>
      <c r="AX92" s="5">
        <v>63501</v>
      </c>
      <c r="AY92" s="5">
        <v>66851</v>
      </c>
      <c r="AZ92" s="5">
        <v>68081</v>
      </c>
      <c r="BA92" s="5">
        <v>70462</v>
      </c>
      <c r="BB92" s="5">
        <v>72671</v>
      </c>
      <c r="BC92" s="5">
        <v>74392</v>
      </c>
      <c r="BD92" s="5">
        <v>76573</v>
      </c>
      <c r="BE92" s="5">
        <v>78843</v>
      </c>
      <c r="BF92" s="5">
        <v>81613</v>
      </c>
      <c r="BG92" s="5">
        <v>82077</v>
      </c>
      <c r="BH92" s="5">
        <v>84069</v>
      </c>
      <c r="BI92" s="5">
        <v>84927</v>
      </c>
      <c r="BJ92" s="5">
        <v>87358</v>
      </c>
      <c r="BK92" s="5">
        <v>89678</v>
      </c>
      <c r="BL92" s="5">
        <v>87769</v>
      </c>
      <c r="BM92" s="5">
        <v>86381</v>
      </c>
      <c r="BN92" s="5">
        <v>84845</v>
      </c>
      <c r="BO92" s="5">
        <v>84948</v>
      </c>
      <c r="BP92" s="5">
        <v>85846</v>
      </c>
      <c r="BQ92" s="5">
        <v>87343</v>
      </c>
      <c r="BR92" s="5">
        <v>87327</v>
      </c>
      <c r="BS92" s="5">
        <v>86086</v>
      </c>
      <c r="BT92" s="5">
        <v>83940</v>
      </c>
      <c r="BU92" s="5">
        <v>82544</v>
      </c>
      <c r="BV92" s="5">
        <v>81013</v>
      </c>
      <c r="BW92" s="5">
        <v>83166</v>
      </c>
      <c r="BX92" s="5">
        <v>85103</v>
      </c>
      <c r="BY92" s="5">
        <v>86895</v>
      </c>
      <c r="BZ92" s="5">
        <v>88710</v>
      </c>
      <c r="CA92" s="5">
        <v>90682</v>
      </c>
      <c r="CB92" s="5">
        <v>90883</v>
      </c>
      <c r="CC92" s="5">
        <v>90335</v>
      </c>
      <c r="CD92" s="5">
        <v>89425</v>
      </c>
    </row>
    <row r="93" spans="1:82" x14ac:dyDescent="0.25">
      <c r="A93" s="5" t="str">
        <f>"88 jaar"</f>
        <v>88 jaar</v>
      </c>
      <c r="B93" s="5">
        <v>16893</v>
      </c>
      <c r="C93" s="5">
        <v>17242</v>
      </c>
      <c r="D93" s="5">
        <v>18342</v>
      </c>
      <c r="E93" s="5">
        <v>18394</v>
      </c>
      <c r="F93" s="5">
        <v>18999</v>
      </c>
      <c r="G93" s="5">
        <v>19944</v>
      </c>
      <c r="H93" s="5">
        <v>20310</v>
      </c>
      <c r="I93" s="5">
        <v>20303</v>
      </c>
      <c r="J93" s="5">
        <v>21075</v>
      </c>
      <c r="K93" s="5">
        <v>21103</v>
      </c>
      <c r="L93" s="5">
        <v>22274</v>
      </c>
      <c r="M93" s="5">
        <v>22758</v>
      </c>
      <c r="N93" s="5">
        <v>22907</v>
      </c>
      <c r="O93" s="5">
        <v>19504</v>
      </c>
      <c r="P93" s="5">
        <v>16262</v>
      </c>
      <c r="Q93" s="5">
        <v>14492</v>
      </c>
      <c r="R93" s="5">
        <v>14954</v>
      </c>
      <c r="S93" s="5">
        <v>21752</v>
      </c>
      <c r="T93" s="5">
        <v>29151</v>
      </c>
      <c r="U93" s="5">
        <v>30270</v>
      </c>
      <c r="V93" s="5">
        <v>30510</v>
      </c>
      <c r="W93" s="5">
        <v>31931</v>
      </c>
      <c r="X93" s="5">
        <v>32471</v>
      </c>
      <c r="Y93" s="5">
        <v>33113</v>
      </c>
      <c r="Z93" s="5">
        <v>33339</v>
      </c>
      <c r="AA93" s="5">
        <v>33652</v>
      </c>
      <c r="AB93" s="5">
        <v>34820</v>
      </c>
      <c r="AC93" s="5">
        <v>36192</v>
      </c>
      <c r="AD93" s="5">
        <v>38930</v>
      </c>
      <c r="AE93" s="5">
        <v>39086</v>
      </c>
      <c r="AF93" s="5">
        <v>39206</v>
      </c>
      <c r="AG93" s="5">
        <v>38136</v>
      </c>
      <c r="AH93" s="5">
        <v>38512</v>
      </c>
      <c r="AI93" s="5">
        <v>37980</v>
      </c>
      <c r="AJ93" s="5">
        <v>38645</v>
      </c>
      <c r="AK93" s="5">
        <v>39709</v>
      </c>
      <c r="AL93" s="5">
        <v>41404</v>
      </c>
      <c r="AM93" s="5">
        <v>40967</v>
      </c>
      <c r="AN93" s="5">
        <v>37894</v>
      </c>
      <c r="AO93" s="5">
        <v>34186</v>
      </c>
      <c r="AP93" s="5">
        <v>37822</v>
      </c>
      <c r="AQ93" s="5">
        <v>43158</v>
      </c>
      <c r="AR93" s="5">
        <v>45864</v>
      </c>
      <c r="AS93" s="5">
        <v>46602</v>
      </c>
      <c r="AT93" s="5">
        <v>55168</v>
      </c>
      <c r="AU93" s="5">
        <v>55460</v>
      </c>
      <c r="AV93" s="5">
        <v>56735</v>
      </c>
      <c r="AW93" s="5">
        <v>56709</v>
      </c>
      <c r="AX93" s="5">
        <v>57631</v>
      </c>
      <c r="AY93" s="5">
        <v>58009</v>
      </c>
      <c r="AZ93" s="5">
        <v>61146</v>
      </c>
      <c r="BA93" s="5">
        <v>62333</v>
      </c>
      <c r="BB93" s="5">
        <v>64589</v>
      </c>
      <c r="BC93" s="5">
        <v>66700</v>
      </c>
      <c r="BD93" s="5">
        <v>68360</v>
      </c>
      <c r="BE93" s="5">
        <v>70429</v>
      </c>
      <c r="BF93" s="5">
        <v>72602</v>
      </c>
      <c r="BG93" s="5">
        <v>75230</v>
      </c>
      <c r="BH93" s="5">
        <v>75723</v>
      </c>
      <c r="BI93" s="5">
        <v>77653</v>
      </c>
      <c r="BJ93" s="5">
        <v>78526</v>
      </c>
      <c r="BK93" s="5">
        <v>80850</v>
      </c>
      <c r="BL93" s="5">
        <v>83079</v>
      </c>
      <c r="BM93" s="5">
        <v>81384</v>
      </c>
      <c r="BN93" s="5">
        <v>80159</v>
      </c>
      <c r="BO93" s="5">
        <v>78804</v>
      </c>
      <c r="BP93" s="5">
        <v>78973</v>
      </c>
      <c r="BQ93" s="5">
        <v>79875</v>
      </c>
      <c r="BR93" s="5">
        <v>81336</v>
      </c>
      <c r="BS93" s="5">
        <v>81392</v>
      </c>
      <c r="BT93" s="5">
        <v>80301</v>
      </c>
      <c r="BU93" s="5">
        <v>78359</v>
      </c>
      <c r="BV93" s="5">
        <v>77120</v>
      </c>
      <c r="BW93" s="5">
        <v>75750</v>
      </c>
      <c r="BX93" s="5">
        <v>77837</v>
      </c>
      <c r="BY93" s="5">
        <v>79730</v>
      </c>
      <c r="BZ93" s="5">
        <v>81487</v>
      </c>
      <c r="CA93" s="5">
        <v>83253</v>
      </c>
      <c r="CB93" s="5">
        <v>85174</v>
      </c>
      <c r="CC93" s="5">
        <v>85433</v>
      </c>
      <c r="CD93" s="5">
        <v>84985</v>
      </c>
    </row>
    <row r="94" spans="1:82" x14ac:dyDescent="0.25">
      <c r="A94" s="5" t="str">
        <f>"89 jaar"</f>
        <v>89 jaar</v>
      </c>
      <c r="B94" s="5">
        <v>14002</v>
      </c>
      <c r="C94" s="5">
        <v>14061</v>
      </c>
      <c r="D94" s="5">
        <v>14461</v>
      </c>
      <c r="E94" s="5">
        <v>15338</v>
      </c>
      <c r="F94" s="5">
        <v>15521</v>
      </c>
      <c r="G94" s="5">
        <v>15903</v>
      </c>
      <c r="H94" s="5">
        <v>16791</v>
      </c>
      <c r="I94" s="5">
        <v>17230</v>
      </c>
      <c r="J94" s="5">
        <v>17130</v>
      </c>
      <c r="K94" s="5">
        <v>17932</v>
      </c>
      <c r="L94" s="5">
        <v>17914</v>
      </c>
      <c r="M94" s="5">
        <v>18800</v>
      </c>
      <c r="N94" s="5">
        <v>19237</v>
      </c>
      <c r="O94" s="5">
        <v>19432</v>
      </c>
      <c r="P94" s="5">
        <v>16626</v>
      </c>
      <c r="Q94" s="5">
        <v>13838</v>
      </c>
      <c r="R94" s="5">
        <v>12433</v>
      </c>
      <c r="S94" s="5">
        <v>12929</v>
      </c>
      <c r="T94" s="5">
        <v>18645</v>
      </c>
      <c r="U94" s="5">
        <v>25246</v>
      </c>
      <c r="V94" s="5">
        <v>26154</v>
      </c>
      <c r="W94" s="5">
        <v>26529</v>
      </c>
      <c r="X94" s="5">
        <v>27513</v>
      </c>
      <c r="Y94" s="5">
        <v>28037</v>
      </c>
      <c r="Z94" s="5">
        <v>29019</v>
      </c>
      <c r="AA94" s="5">
        <v>28972</v>
      </c>
      <c r="AB94" s="5">
        <v>29534</v>
      </c>
      <c r="AC94" s="5">
        <v>30531</v>
      </c>
      <c r="AD94" s="5">
        <v>31671</v>
      </c>
      <c r="AE94" s="5">
        <v>34111</v>
      </c>
      <c r="AF94" s="5">
        <v>34296</v>
      </c>
      <c r="AG94" s="5">
        <v>34452</v>
      </c>
      <c r="AH94" s="5">
        <v>33575</v>
      </c>
      <c r="AI94" s="5">
        <v>33954</v>
      </c>
      <c r="AJ94" s="5">
        <v>33529</v>
      </c>
      <c r="AK94" s="5">
        <v>34162</v>
      </c>
      <c r="AL94" s="5">
        <v>35157</v>
      </c>
      <c r="AM94" s="5">
        <v>36714</v>
      </c>
      <c r="AN94" s="5">
        <v>36379</v>
      </c>
      <c r="AO94" s="5">
        <v>33684</v>
      </c>
      <c r="AP94" s="5">
        <v>30430</v>
      </c>
      <c r="AQ94" s="5">
        <v>33709</v>
      </c>
      <c r="AR94" s="5">
        <v>38519</v>
      </c>
      <c r="AS94" s="5">
        <v>40974</v>
      </c>
      <c r="AT94" s="5">
        <v>41713</v>
      </c>
      <c r="AU94" s="5">
        <v>49400</v>
      </c>
      <c r="AV94" s="5">
        <v>49723</v>
      </c>
      <c r="AW94" s="5">
        <v>50929</v>
      </c>
      <c r="AX94" s="5">
        <v>50973</v>
      </c>
      <c r="AY94" s="5">
        <v>51868</v>
      </c>
      <c r="AZ94" s="5">
        <v>52269</v>
      </c>
      <c r="BA94" s="5">
        <v>55166</v>
      </c>
      <c r="BB94" s="5">
        <v>56304</v>
      </c>
      <c r="BC94" s="5">
        <v>58411</v>
      </c>
      <c r="BD94" s="5">
        <v>60394</v>
      </c>
      <c r="BE94" s="5">
        <v>61970</v>
      </c>
      <c r="BF94" s="5">
        <v>63910</v>
      </c>
      <c r="BG94" s="5">
        <v>65954</v>
      </c>
      <c r="BH94" s="5">
        <v>68421</v>
      </c>
      <c r="BI94" s="5">
        <v>68952</v>
      </c>
      <c r="BJ94" s="5">
        <v>70792</v>
      </c>
      <c r="BK94" s="5">
        <v>71661</v>
      </c>
      <c r="BL94" s="5">
        <v>73846</v>
      </c>
      <c r="BM94" s="5">
        <v>75962</v>
      </c>
      <c r="BN94" s="5">
        <v>74479</v>
      </c>
      <c r="BO94" s="5">
        <v>73432</v>
      </c>
      <c r="BP94" s="5">
        <v>72257</v>
      </c>
      <c r="BQ94" s="5">
        <v>72481</v>
      </c>
      <c r="BR94" s="5">
        <v>73382</v>
      </c>
      <c r="BS94" s="5">
        <v>74789</v>
      </c>
      <c r="BT94" s="5">
        <v>74918</v>
      </c>
      <c r="BU94" s="5">
        <v>73969</v>
      </c>
      <c r="BV94" s="5">
        <v>72240</v>
      </c>
      <c r="BW94" s="5">
        <v>71164</v>
      </c>
      <c r="BX94" s="5">
        <v>69964</v>
      </c>
      <c r="BY94" s="5">
        <v>71965</v>
      </c>
      <c r="BZ94" s="5">
        <v>73789</v>
      </c>
      <c r="CA94" s="5">
        <v>75489</v>
      </c>
      <c r="CB94" s="5">
        <v>77188</v>
      </c>
      <c r="CC94" s="5">
        <v>79041</v>
      </c>
      <c r="CD94" s="5">
        <v>79346</v>
      </c>
    </row>
    <row r="95" spans="1:82" x14ac:dyDescent="0.25">
      <c r="A95" s="5" t="str">
        <f>"90 jaar"</f>
        <v>90 jaar</v>
      </c>
      <c r="B95" s="5">
        <v>10504</v>
      </c>
      <c r="C95" s="5">
        <v>11578</v>
      </c>
      <c r="D95" s="5">
        <v>11585</v>
      </c>
      <c r="E95" s="5">
        <v>11907</v>
      </c>
      <c r="F95" s="5">
        <v>12736</v>
      </c>
      <c r="G95" s="5">
        <v>12898</v>
      </c>
      <c r="H95" s="5">
        <v>13210</v>
      </c>
      <c r="I95" s="5">
        <v>13932</v>
      </c>
      <c r="J95" s="5">
        <v>14462</v>
      </c>
      <c r="K95" s="5">
        <v>14163</v>
      </c>
      <c r="L95" s="5">
        <v>14825</v>
      </c>
      <c r="M95" s="5">
        <v>14918</v>
      </c>
      <c r="N95" s="5">
        <v>15665</v>
      </c>
      <c r="O95" s="5">
        <v>15891</v>
      </c>
      <c r="P95" s="5">
        <v>16320</v>
      </c>
      <c r="Q95" s="5">
        <v>13957</v>
      </c>
      <c r="R95" s="5">
        <v>11668</v>
      </c>
      <c r="S95" s="5">
        <v>10612</v>
      </c>
      <c r="T95" s="5">
        <v>10896</v>
      </c>
      <c r="U95" s="5">
        <v>15840</v>
      </c>
      <c r="V95" s="5">
        <v>21455</v>
      </c>
      <c r="W95" s="5">
        <v>22343</v>
      </c>
      <c r="X95" s="5">
        <v>22504</v>
      </c>
      <c r="Y95" s="5">
        <v>23361</v>
      </c>
      <c r="Z95" s="5">
        <v>24135</v>
      </c>
      <c r="AA95" s="5">
        <v>24719</v>
      </c>
      <c r="AB95" s="5">
        <v>24922</v>
      </c>
      <c r="AC95" s="5">
        <v>25397</v>
      </c>
      <c r="AD95" s="5">
        <v>26248</v>
      </c>
      <c r="AE95" s="5">
        <v>27274</v>
      </c>
      <c r="AF95" s="5">
        <v>29414</v>
      </c>
      <c r="AG95" s="5">
        <v>29616</v>
      </c>
      <c r="AH95" s="5">
        <v>29792</v>
      </c>
      <c r="AI95" s="5">
        <v>29081</v>
      </c>
      <c r="AJ95" s="5">
        <v>29443</v>
      </c>
      <c r="AK95" s="5">
        <v>29120</v>
      </c>
      <c r="AL95" s="5">
        <v>29707</v>
      </c>
      <c r="AM95" s="5">
        <v>30622</v>
      </c>
      <c r="AN95" s="5">
        <v>32012</v>
      </c>
      <c r="AO95" s="5">
        <v>31772</v>
      </c>
      <c r="AP95" s="5">
        <v>29455</v>
      </c>
      <c r="AQ95" s="5">
        <v>26647</v>
      </c>
      <c r="AR95" s="5">
        <v>29567</v>
      </c>
      <c r="AS95" s="5">
        <v>33819</v>
      </c>
      <c r="AT95" s="5">
        <v>36033</v>
      </c>
      <c r="AU95" s="5">
        <v>36736</v>
      </c>
      <c r="AV95" s="5">
        <v>43533</v>
      </c>
      <c r="AW95" s="5">
        <v>43871</v>
      </c>
      <c r="AX95" s="5">
        <v>44992</v>
      </c>
      <c r="AY95" s="5">
        <v>45088</v>
      </c>
      <c r="AZ95" s="5">
        <v>45947</v>
      </c>
      <c r="BA95" s="5">
        <v>46366</v>
      </c>
      <c r="BB95" s="5">
        <v>48995</v>
      </c>
      <c r="BC95" s="5">
        <v>50070</v>
      </c>
      <c r="BD95" s="5">
        <v>52013</v>
      </c>
      <c r="BE95" s="5">
        <v>53840</v>
      </c>
      <c r="BF95" s="5">
        <v>55308</v>
      </c>
      <c r="BG95" s="5">
        <v>57101</v>
      </c>
      <c r="BH95" s="5">
        <v>58993</v>
      </c>
      <c r="BI95" s="5">
        <v>61275</v>
      </c>
      <c r="BJ95" s="5">
        <v>61811</v>
      </c>
      <c r="BK95" s="5">
        <v>63555</v>
      </c>
      <c r="BL95" s="5">
        <v>64394</v>
      </c>
      <c r="BM95" s="5">
        <v>66431</v>
      </c>
      <c r="BN95" s="5">
        <v>68405</v>
      </c>
      <c r="BO95" s="5">
        <v>67133</v>
      </c>
      <c r="BP95" s="5">
        <v>66253</v>
      </c>
      <c r="BQ95" s="5">
        <v>65246</v>
      </c>
      <c r="BR95" s="5">
        <v>65522</v>
      </c>
      <c r="BS95" s="5">
        <v>66403</v>
      </c>
      <c r="BT95" s="5">
        <v>67736</v>
      </c>
      <c r="BU95" s="5">
        <v>67927</v>
      </c>
      <c r="BV95" s="5">
        <v>67117</v>
      </c>
      <c r="BW95" s="5">
        <v>65606</v>
      </c>
      <c r="BX95" s="5">
        <v>64696</v>
      </c>
      <c r="BY95" s="5">
        <v>63664</v>
      </c>
      <c r="BZ95" s="5">
        <v>65558</v>
      </c>
      <c r="CA95" s="5">
        <v>67289</v>
      </c>
      <c r="CB95" s="5">
        <v>68913</v>
      </c>
      <c r="CC95" s="5">
        <v>70525</v>
      </c>
      <c r="CD95" s="5">
        <v>72295</v>
      </c>
    </row>
    <row r="96" spans="1:82" x14ac:dyDescent="0.25">
      <c r="A96" s="5" t="str">
        <f>"91 jaar"</f>
        <v>91 jaar</v>
      </c>
      <c r="B96" s="5">
        <v>8073</v>
      </c>
      <c r="C96" s="5">
        <v>8426</v>
      </c>
      <c r="D96" s="5">
        <v>9430</v>
      </c>
      <c r="E96" s="5">
        <v>9289</v>
      </c>
      <c r="F96" s="5">
        <v>9638</v>
      </c>
      <c r="G96" s="5">
        <v>10393</v>
      </c>
      <c r="H96" s="5">
        <v>10521</v>
      </c>
      <c r="I96" s="5">
        <v>10742</v>
      </c>
      <c r="J96" s="5">
        <v>11385</v>
      </c>
      <c r="K96" s="5">
        <v>11793</v>
      </c>
      <c r="L96" s="5">
        <v>11457</v>
      </c>
      <c r="M96" s="5">
        <v>12084</v>
      </c>
      <c r="N96" s="5">
        <v>12069</v>
      </c>
      <c r="O96" s="5">
        <v>12715</v>
      </c>
      <c r="P96" s="5">
        <v>13066</v>
      </c>
      <c r="Q96" s="5">
        <v>13358</v>
      </c>
      <c r="R96" s="5">
        <v>11580</v>
      </c>
      <c r="S96" s="5">
        <v>9706</v>
      </c>
      <c r="T96" s="5">
        <v>8832</v>
      </c>
      <c r="U96" s="5">
        <v>9122</v>
      </c>
      <c r="V96" s="5">
        <v>13187</v>
      </c>
      <c r="W96" s="5">
        <v>17985</v>
      </c>
      <c r="X96" s="5">
        <v>18719</v>
      </c>
      <c r="Y96" s="5">
        <v>18842</v>
      </c>
      <c r="Z96" s="5">
        <v>19741</v>
      </c>
      <c r="AA96" s="5">
        <v>20283</v>
      </c>
      <c r="AB96" s="5">
        <v>20983</v>
      </c>
      <c r="AC96" s="5">
        <v>21008</v>
      </c>
      <c r="AD96" s="5">
        <v>21419</v>
      </c>
      <c r="AE96" s="5">
        <v>22169</v>
      </c>
      <c r="AF96" s="5">
        <v>23077</v>
      </c>
      <c r="AG96" s="5">
        <v>24918</v>
      </c>
      <c r="AH96" s="5">
        <v>25127</v>
      </c>
      <c r="AI96" s="5">
        <v>25321</v>
      </c>
      <c r="AJ96" s="5">
        <v>24749</v>
      </c>
      <c r="AK96" s="5">
        <v>25101</v>
      </c>
      <c r="AL96" s="5">
        <v>24854</v>
      </c>
      <c r="AM96" s="5">
        <v>25391</v>
      </c>
      <c r="AN96" s="5">
        <v>26208</v>
      </c>
      <c r="AO96" s="5">
        <v>27432</v>
      </c>
      <c r="AP96" s="5">
        <v>27270</v>
      </c>
      <c r="AQ96" s="5">
        <v>25311</v>
      </c>
      <c r="AR96" s="5">
        <v>22937</v>
      </c>
      <c r="AS96" s="5">
        <v>25484</v>
      </c>
      <c r="AT96" s="5">
        <v>29186</v>
      </c>
      <c r="AU96" s="5">
        <v>31140</v>
      </c>
      <c r="AV96" s="5">
        <v>31798</v>
      </c>
      <c r="AW96" s="5">
        <v>37693</v>
      </c>
      <c r="AX96" s="5">
        <v>38030</v>
      </c>
      <c r="AY96" s="5">
        <v>39058</v>
      </c>
      <c r="AZ96" s="5">
        <v>39192</v>
      </c>
      <c r="BA96" s="5">
        <v>39989</v>
      </c>
      <c r="BB96" s="5">
        <v>40411</v>
      </c>
      <c r="BC96" s="5">
        <v>42757</v>
      </c>
      <c r="BD96" s="5">
        <v>43748</v>
      </c>
      <c r="BE96" s="5">
        <v>45502</v>
      </c>
      <c r="BF96" s="5">
        <v>47171</v>
      </c>
      <c r="BG96" s="5">
        <v>48512</v>
      </c>
      <c r="BH96" s="5">
        <v>50143</v>
      </c>
      <c r="BI96" s="5">
        <v>51862</v>
      </c>
      <c r="BJ96" s="5">
        <v>53935</v>
      </c>
      <c r="BK96" s="5">
        <v>54469</v>
      </c>
      <c r="BL96" s="5">
        <v>56073</v>
      </c>
      <c r="BM96" s="5">
        <v>56877</v>
      </c>
      <c r="BN96" s="5">
        <v>58735</v>
      </c>
      <c r="BO96" s="5">
        <v>60552</v>
      </c>
      <c r="BP96" s="5">
        <v>59482</v>
      </c>
      <c r="BQ96" s="5">
        <v>58771</v>
      </c>
      <c r="BR96" s="5">
        <v>57932</v>
      </c>
      <c r="BS96" s="5">
        <v>58234</v>
      </c>
      <c r="BT96" s="5">
        <v>59073</v>
      </c>
      <c r="BU96" s="5">
        <v>60325</v>
      </c>
      <c r="BV96" s="5">
        <v>60559</v>
      </c>
      <c r="BW96" s="5">
        <v>59889</v>
      </c>
      <c r="BX96" s="5">
        <v>58593</v>
      </c>
      <c r="BY96" s="5">
        <v>57838</v>
      </c>
      <c r="BZ96" s="5">
        <v>56973</v>
      </c>
      <c r="CA96" s="5">
        <v>58743</v>
      </c>
      <c r="CB96" s="5">
        <v>60360</v>
      </c>
      <c r="CC96" s="5">
        <v>61879</v>
      </c>
      <c r="CD96" s="5">
        <v>63389</v>
      </c>
    </row>
    <row r="97" spans="1:82" x14ac:dyDescent="0.25">
      <c r="A97" s="5" t="str">
        <f>"92 jaar"</f>
        <v>92 jaar</v>
      </c>
      <c r="B97" s="5">
        <v>5898</v>
      </c>
      <c r="C97" s="5">
        <v>6325</v>
      </c>
      <c r="D97" s="5">
        <v>6719</v>
      </c>
      <c r="E97" s="5">
        <v>7375</v>
      </c>
      <c r="F97" s="5">
        <v>7410</v>
      </c>
      <c r="G97" s="5">
        <v>7681</v>
      </c>
      <c r="H97" s="5">
        <v>8206</v>
      </c>
      <c r="I97" s="5">
        <v>8374</v>
      </c>
      <c r="J97" s="5">
        <v>8546</v>
      </c>
      <c r="K97" s="5">
        <v>9037</v>
      </c>
      <c r="L97" s="5">
        <v>9411</v>
      </c>
      <c r="M97" s="5">
        <v>9214</v>
      </c>
      <c r="N97" s="5">
        <v>9636</v>
      </c>
      <c r="O97" s="5">
        <v>9522</v>
      </c>
      <c r="P97" s="5">
        <v>10230</v>
      </c>
      <c r="Q97" s="5">
        <v>10442</v>
      </c>
      <c r="R97" s="5">
        <v>10843</v>
      </c>
      <c r="S97" s="5">
        <v>9380</v>
      </c>
      <c r="T97" s="5">
        <v>7857</v>
      </c>
      <c r="U97" s="5">
        <v>7131</v>
      </c>
      <c r="V97" s="5">
        <v>7405</v>
      </c>
      <c r="W97" s="5">
        <v>10852</v>
      </c>
      <c r="X97" s="5">
        <v>14539</v>
      </c>
      <c r="Y97" s="5">
        <v>15312</v>
      </c>
      <c r="Z97" s="5">
        <v>15646</v>
      </c>
      <c r="AA97" s="5">
        <v>16117</v>
      </c>
      <c r="AB97" s="5">
        <v>16763</v>
      </c>
      <c r="AC97" s="5">
        <v>17220</v>
      </c>
      <c r="AD97" s="5">
        <v>17332</v>
      </c>
      <c r="AE97" s="5">
        <v>17691</v>
      </c>
      <c r="AF97" s="5">
        <v>18351</v>
      </c>
      <c r="AG97" s="5">
        <v>19130</v>
      </c>
      <c r="AH97" s="5">
        <v>20679</v>
      </c>
      <c r="AI97" s="5">
        <v>20890</v>
      </c>
      <c r="AJ97" s="5">
        <v>21082</v>
      </c>
      <c r="AK97" s="5">
        <v>20635</v>
      </c>
      <c r="AL97" s="5">
        <v>20957</v>
      </c>
      <c r="AM97" s="5">
        <v>20780</v>
      </c>
      <c r="AN97" s="5">
        <v>21263</v>
      </c>
      <c r="AO97" s="5">
        <v>21973</v>
      </c>
      <c r="AP97" s="5">
        <v>23027</v>
      </c>
      <c r="AQ97" s="5">
        <v>22930</v>
      </c>
      <c r="AR97" s="5">
        <v>21312</v>
      </c>
      <c r="AS97" s="5">
        <v>19333</v>
      </c>
      <c r="AT97" s="5">
        <v>21518</v>
      </c>
      <c r="AU97" s="5">
        <v>24669</v>
      </c>
      <c r="AV97" s="5">
        <v>26356</v>
      </c>
      <c r="AW97" s="5">
        <v>26949</v>
      </c>
      <c r="AX97" s="5">
        <v>31970</v>
      </c>
      <c r="AY97" s="5">
        <v>32296</v>
      </c>
      <c r="AZ97" s="5">
        <v>33215</v>
      </c>
      <c r="BA97" s="5">
        <v>33370</v>
      </c>
      <c r="BB97" s="5">
        <v>34092</v>
      </c>
      <c r="BC97" s="5">
        <v>34501</v>
      </c>
      <c r="BD97" s="5">
        <v>36552</v>
      </c>
      <c r="BE97" s="5">
        <v>37441</v>
      </c>
      <c r="BF97" s="5">
        <v>38991</v>
      </c>
      <c r="BG97" s="5">
        <v>40484</v>
      </c>
      <c r="BH97" s="5">
        <v>41682</v>
      </c>
      <c r="BI97" s="5">
        <v>43138</v>
      </c>
      <c r="BJ97" s="5">
        <v>44656</v>
      </c>
      <c r="BK97" s="5">
        <v>46519</v>
      </c>
      <c r="BL97" s="5">
        <v>47030</v>
      </c>
      <c r="BM97" s="5">
        <v>48470</v>
      </c>
      <c r="BN97" s="5">
        <v>49221</v>
      </c>
      <c r="BO97" s="5">
        <v>50880</v>
      </c>
      <c r="BP97" s="5">
        <v>52514</v>
      </c>
      <c r="BQ97" s="5">
        <v>51640</v>
      </c>
      <c r="BR97" s="5">
        <v>51083</v>
      </c>
      <c r="BS97" s="5">
        <v>50399</v>
      </c>
      <c r="BT97" s="5">
        <v>50723</v>
      </c>
      <c r="BU97" s="5">
        <v>51513</v>
      </c>
      <c r="BV97" s="5">
        <v>52646</v>
      </c>
      <c r="BW97" s="5">
        <v>52915</v>
      </c>
      <c r="BX97" s="5">
        <v>52388</v>
      </c>
      <c r="BY97" s="5">
        <v>51293</v>
      </c>
      <c r="BZ97" s="5">
        <v>50682</v>
      </c>
      <c r="CA97" s="5">
        <v>49980</v>
      </c>
      <c r="CB97" s="5">
        <v>51594</v>
      </c>
      <c r="CC97" s="5">
        <v>53078</v>
      </c>
      <c r="CD97" s="5">
        <v>54473</v>
      </c>
    </row>
    <row r="98" spans="1:82" x14ac:dyDescent="0.25">
      <c r="A98" s="5" t="str">
        <f>"93 jaar"</f>
        <v>93 jaar</v>
      </c>
      <c r="B98" s="5">
        <v>4384</v>
      </c>
      <c r="C98" s="5">
        <v>4581</v>
      </c>
      <c r="D98" s="5">
        <v>4843</v>
      </c>
      <c r="E98" s="5">
        <v>5066</v>
      </c>
      <c r="F98" s="5">
        <v>5692</v>
      </c>
      <c r="G98" s="5">
        <v>5787</v>
      </c>
      <c r="H98" s="5">
        <v>5967</v>
      </c>
      <c r="I98" s="5">
        <v>6443</v>
      </c>
      <c r="J98" s="5">
        <v>6617</v>
      </c>
      <c r="K98" s="5">
        <v>6649</v>
      </c>
      <c r="L98" s="5">
        <v>7037</v>
      </c>
      <c r="M98" s="5">
        <v>7384</v>
      </c>
      <c r="N98" s="5">
        <v>7109</v>
      </c>
      <c r="O98" s="5">
        <v>7420</v>
      </c>
      <c r="P98" s="5">
        <v>7388</v>
      </c>
      <c r="Q98" s="5">
        <v>8063</v>
      </c>
      <c r="R98" s="5">
        <v>8262</v>
      </c>
      <c r="S98" s="5">
        <v>8676</v>
      </c>
      <c r="T98" s="5">
        <v>7415</v>
      </c>
      <c r="U98" s="5">
        <v>6260</v>
      </c>
      <c r="V98" s="5">
        <v>5758</v>
      </c>
      <c r="W98" s="5">
        <v>5978</v>
      </c>
      <c r="X98" s="5">
        <v>8589</v>
      </c>
      <c r="Y98" s="5">
        <v>11620</v>
      </c>
      <c r="Z98" s="5">
        <v>12341</v>
      </c>
      <c r="AA98" s="5">
        <v>12497</v>
      </c>
      <c r="AB98" s="5">
        <v>12998</v>
      </c>
      <c r="AC98" s="5">
        <v>13550</v>
      </c>
      <c r="AD98" s="5">
        <v>13879</v>
      </c>
      <c r="AE98" s="5">
        <v>13998</v>
      </c>
      <c r="AF98" s="5">
        <v>14303</v>
      </c>
      <c r="AG98" s="5">
        <v>14865</v>
      </c>
      <c r="AH98" s="5">
        <v>15518</v>
      </c>
      <c r="AI98" s="5">
        <v>16793</v>
      </c>
      <c r="AJ98" s="5">
        <v>16995</v>
      </c>
      <c r="AK98" s="5">
        <v>17173</v>
      </c>
      <c r="AL98" s="5">
        <v>16827</v>
      </c>
      <c r="AM98" s="5">
        <v>17113</v>
      </c>
      <c r="AN98" s="5">
        <v>16994</v>
      </c>
      <c r="AO98" s="5">
        <v>17413</v>
      </c>
      <c r="AP98" s="5">
        <v>18025</v>
      </c>
      <c r="AQ98" s="5">
        <v>18914</v>
      </c>
      <c r="AR98" s="5">
        <v>18861</v>
      </c>
      <c r="AS98" s="5">
        <v>17546</v>
      </c>
      <c r="AT98" s="5">
        <v>15946</v>
      </c>
      <c r="AU98" s="5">
        <v>17774</v>
      </c>
      <c r="AV98" s="5">
        <v>20404</v>
      </c>
      <c r="AW98" s="5">
        <v>21828</v>
      </c>
      <c r="AX98" s="5">
        <v>22352</v>
      </c>
      <c r="AY98" s="5">
        <v>26527</v>
      </c>
      <c r="AZ98" s="5">
        <v>26844</v>
      </c>
      <c r="BA98" s="5">
        <v>27635</v>
      </c>
      <c r="BB98" s="5">
        <v>27794</v>
      </c>
      <c r="BC98" s="5">
        <v>28438</v>
      </c>
      <c r="BD98" s="5">
        <v>28823</v>
      </c>
      <c r="BE98" s="5">
        <v>30574</v>
      </c>
      <c r="BF98" s="5">
        <v>31363</v>
      </c>
      <c r="BG98" s="5">
        <v>32698</v>
      </c>
      <c r="BH98" s="5">
        <v>33998</v>
      </c>
      <c r="BI98" s="5">
        <v>35048</v>
      </c>
      <c r="BJ98" s="5">
        <v>36311</v>
      </c>
      <c r="BK98" s="5">
        <v>37633</v>
      </c>
      <c r="BL98" s="5">
        <v>39251</v>
      </c>
      <c r="BM98" s="5">
        <v>39737</v>
      </c>
      <c r="BN98" s="5">
        <v>41001</v>
      </c>
      <c r="BO98" s="5">
        <v>41680</v>
      </c>
      <c r="BP98" s="5">
        <v>43138</v>
      </c>
      <c r="BQ98" s="5">
        <v>44578</v>
      </c>
      <c r="BR98" s="5">
        <v>43882</v>
      </c>
      <c r="BS98" s="5">
        <v>43465</v>
      </c>
      <c r="BT98" s="5">
        <v>42919</v>
      </c>
      <c r="BU98" s="5">
        <v>43240</v>
      </c>
      <c r="BV98" s="5">
        <v>43973</v>
      </c>
      <c r="BW98" s="5">
        <v>44971</v>
      </c>
      <c r="BX98" s="5">
        <v>45262</v>
      </c>
      <c r="BY98" s="5">
        <v>44850</v>
      </c>
      <c r="BZ98" s="5">
        <v>43956</v>
      </c>
      <c r="CA98" s="5">
        <v>43479</v>
      </c>
      <c r="CB98" s="5">
        <v>42917</v>
      </c>
      <c r="CC98" s="5">
        <v>44366</v>
      </c>
      <c r="CD98" s="5">
        <v>45699</v>
      </c>
    </row>
    <row r="99" spans="1:82" x14ac:dyDescent="0.25">
      <c r="A99" s="5" t="str">
        <f>"94 jaar"</f>
        <v>94 jaar</v>
      </c>
      <c r="B99" s="5">
        <v>3087</v>
      </c>
      <c r="C99" s="5">
        <v>3288</v>
      </c>
      <c r="D99" s="5">
        <v>3486</v>
      </c>
      <c r="E99" s="5">
        <v>3627</v>
      </c>
      <c r="F99" s="5">
        <v>3830</v>
      </c>
      <c r="G99" s="5">
        <v>4339</v>
      </c>
      <c r="H99" s="5">
        <v>4355</v>
      </c>
      <c r="I99" s="5">
        <v>4540</v>
      </c>
      <c r="J99" s="5">
        <v>4974</v>
      </c>
      <c r="K99" s="5">
        <v>5046</v>
      </c>
      <c r="L99" s="5">
        <v>5085</v>
      </c>
      <c r="M99" s="5">
        <v>5391</v>
      </c>
      <c r="N99" s="5">
        <v>5580</v>
      </c>
      <c r="O99" s="5">
        <v>5279</v>
      </c>
      <c r="P99" s="5">
        <v>5694</v>
      </c>
      <c r="Q99" s="5">
        <v>5604</v>
      </c>
      <c r="R99" s="5">
        <v>6242</v>
      </c>
      <c r="S99" s="5">
        <v>6394</v>
      </c>
      <c r="T99" s="5">
        <v>6627</v>
      </c>
      <c r="U99" s="5">
        <v>5780</v>
      </c>
      <c r="V99" s="5">
        <v>4901</v>
      </c>
      <c r="W99" s="5">
        <v>4495</v>
      </c>
      <c r="X99" s="5">
        <v>4606</v>
      </c>
      <c r="Y99" s="5">
        <v>6674</v>
      </c>
      <c r="Z99" s="5">
        <v>9239</v>
      </c>
      <c r="AA99" s="5">
        <v>9509</v>
      </c>
      <c r="AB99" s="5">
        <v>9831</v>
      </c>
      <c r="AC99" s="5">
        <v>10243</v>
      </c>
      <c r="AD99" s="5">
        <v>10655</v>
      </c>
      <c r="AE99" s="5">
        <v>10922</v>
      </c>
      <c r="AF99" s="5">
        <v>11051</v>
      </c>
      <c r="AG99" s="5">
        <v>11306</v>
      </c>
      <c r="AH99" s="5">
        <v>11758</v>
      </c>
      <c r="AI99" s="5">
        <v>12301</v>
      </c>
      <c r="AJ99" s="5">
        <v>13328</v>
      </c>
      <c r="AK99" s="5">
        <v>13510</v>
      </c>
      <c r="AL99" s="5">
        <v>13677</v>
      </c>
      <c r="AM99" s="5">
        <v>13409</v>
      </c>
      <c r="AN99" s="5">
        <v>13659</v>
      </c>
      <c r="AO99" s="5">
        <v>13590</v>
      </c>
      <c r="AP99" s="5">
        <v>13932</v>
      </c>
      <c r="AQ99" s="5">
        <v>14440</v>
      </c>
      <c r="AR99" s="5">
        <v>15184</v>
      </c>
      <c r="AS99" s="5">
        <v>15166</v>
      </c>
      <c r="AT99" s="5">
        <v>14122</v>
      </c>
      <c r="AU99" s="5">
        <v>12855</v>
      </c>
      <c r="AV99" s="5">
        <v>14352</v>
      </c>
      <c r="AW99" s="5">
        <v>16495</v>
      </c>
      <c r="AX99" s="5">
        <v>17667</v>
      </c>
      <c r="AY99" s="5">
        <v>18119</v>
      </c>
      <c r="AZ99" s="5">
        <v>21507</v>
      </c>
      <c r="BA99" s="5">
        <v>21796</v>
      </c>
      <c r="BB99" s="5">
        <v>22468</v>
      </c>
      <c r="BC99" s="5">
        <v>22621</v>
      </c>
      <c r="BD99" s="5">
        <v>23179</v>
      </c>
      <c r="BE99" s="5">
        <v>23526</v>
      </c>
      <c r="BF99" s="5">
        <v>24987</v>
      </c>
      <c r="BG99" s="5">
        <v>25667</v>
      </c>
      <c r="BH99" s="5">
        <v>26791</v>
      </c>
      <c r="BI99" s="5">
        <v>27898</v>
      </c>
      <c r="BJ99" s="5">
        <v>28792</v>
      </c>
      <c r="BK99" s="5">
        <v>29859</v>
      </c>
      <c r="BL99" s="5">
        <v>30989</v>
      </c>
      <c r="BM99" s="5">
        <v>32367</v>
      </c>
      <c r="BN99" s="5">
        <v>32804</v>
      </c>
      <c r="BO99" s="5">
        <v>33891</v>
      </c>
      <c r="BP99" s="5">
        <v>34488</v>
      </c>
      <c r="BQ99" s="5">
        <v>35739</v>
      </c>
      <c r="BR99" s="5">
        <v>36970</v>
      </c>
      <c r="BS99" s="5">
        <v>36435</v>
      </c>
      <c r="BT99" s="5">
        <v>36136</v>
      </c>
      <c r="BU99" s="5">
        <v>35720</v>
      </c>
      <c r="BV99" s="5">
        <v>36023</v>
      </c>
      <c r="BW99" s="5">
        <v>36667</v>
      </c>
      <c r="BX99" s="5">
        <v>37550</v>
      </c>
      <c r="BY99" s="5">
        <v>37838</v>
      </c>
      <c r="BZ99" s="5">
        <v>37539</v>
      </c>
      <c r="CA99" s="5">
        <v>36818</v>
      </c>
      <c r="CB99" s="5">
        <v>36463</v>
      </c>
      <c r="CC99" s="5">
        <v>36021</v>
      </c>
      <c r="CD99" s="5">
        <v>37283</v>
      </c>
    </row>
    <row r="100" spans="1:82" x14ac:dyDescent="0.25">
      <c r="A100" s="5" t="str">
        <f>"95 jaar"</f>
        <v>95 jaar</v>
      </c>
      <c r="B100" s="5">
        <v>2190</v>
      </c>
      <c r="C100" s="5">
        <v>2283</v>
      </c>
      <c r="D100" s="5">
        <v>2416</v>
      </c>
      <c r="E100" s="5">
        <v>2509</v>
      </c>
      <c r="F100" s="5">
        <v>2692</v>
      </c>
      <c r="G100" s="5">
        <v>2811</v>
      </c>
      <c r="H100" s="5">
        <v>3198</v>
      </c>
      <c r="I100" s="5">
        <v>3236</v>
      </c>
      <c r="J100" s="5">
        <v>3428</v>
      </c>
      <c r="K100" s="5">
        <v>3642</v>
      </c>
      <c r="L100" s="5">
        <v>3798</v>
      </c>
      <c r="M100" s="5">
        <v>3801</v>
      </c>
      <c r="N100" s="5">
        <v>3953</v>
      </c>
      <c r="O100" s="5">
        <v>4076</v>
      </c>
      <c r="P100" s="5">
        <v>3956</v>
      </c>
      <c r="Q100" s="5">
        <v>4289</v>
      </c>
      <c r="R100" s="5">
        <v>4243</v>
      </c>
      <c r="S100" s="5">
        <v>4747</v>
      </c>
      <c r="T100" s="5">
        <v>4786</v>
      </c>
      <c r="U100" s="5">
        <v>5019</v>
      </c>
      <c r="V100" s="5">
        <v>4358</v>
      </c>
      <c r="W100" s="5">
        <v>3799</v>
      </c>
      <c r="X100" s="5">
        <v>3362</v>
      </c>
      <c r="Y100" s="5">
        <v>3463</v>
      </c>
      <c r="Z100" s="5">
        <v>5152</v>
      </c>
      <c r="AA100" s="5">
        <v>6963</v>
      </c>
      <c r="AB100" s="5">
        <v>7270</v>
      </c>
      <c r="AC100" s="5">
        <v>7528</v>
      </c>
      <c r="AD100" s="5">
        <v>7838</v>
      </c>
      <c r="AE100" s="5">
        <v>8168</v>
      </c>
      <c r="AF100" s="5">
        <v>8396</v>
      </c>
      <c r="AG100" s="5">
        <v>8507</v>
      </c>
      <c r="AH100" s="5">
        <v>8713</v>
      </c>
      <c r="AI100" s="5">
        <v>9077</v>
      </c>
      <c r="AJ100" s="5">
        <v>9507</v>
      </c>
      <c r="AK100" s="5">
        <v>10321</v>
      </c>
      <c r="AL100" s="5">
        <v>10470</v>
      </c>
      <c r="AM100" s="5">
        <v>10617</v>
      </c>
      <c r="AN100" s="5">
        <v>10422</v>
      </c>
      <c r="AO100" s="5">
        <v>10637</v>
      </c>
      <c r="AP100" s="5">
        <v>10593</v>
      </c>
      <c r="AQ100" s="5">
        <v>10881</v>
      </c>
      <c r="AR100" s="5">
        <v>11281</v>
      </c>
      <c r="AS100" s="5">
        <v>11893</v>
      </c>
      <c r="AT100" s="5">
        <v>11897</v>
      </c>
      <c r="AU100" s="5">
        <v>11086</v>
      </c>
      <c r="AV100" s="5">
        <v>10110</v>
      </c>
      <c r="AW100" s="5">
        <v>11297</v>
      </c>
      <c r="AX100" s="5">
        <v>13014</v>
      </c>
      <c r="AY100" s="5">
        <v>13953</v>
      </c>
      <c r="AZ100" s="5">
        <v>14337</v>
      </c>
      <c r="BA100" s="5">
        <v>17013</v>
      </c>
      <c r="BB100" s="5">
        <v>17271</v>
      </c>
      <c r="BC100" s="5">
        <v>17822</v>
      </c>
      <c r="BD100" s="5">
        <v>17972</v>
      </c>
      <c r="BE100" s="5">
        <v>18444</v>
      </c>
      <c r="BF100" s="5">
        <v>18743</v>
      </c>
      <c r="BG100" s="5">
        <v>19938</v>
      </c>
      <c r="BH100" s="5">
        <v>20506</v>
      </c>
      <c r="BI100" s="5">
        <v>21433</v>
      </c>
      <c r="BJ100" s="5">
        <v>22353</v>
      </c>
      <c r="BK100" s="5">
        <v>23094</v>
      </c>
      <c r="BL100" s="5">
        <v>23979</v>
      </c>
      <c r="BM100" s="5">
        <v>24918</v>
      </c>
      <c r="BN100" s="5">
        <v>26054</v>
      </c>
      <c r="BO100" s="5">
        <v>26447</v>
      </c>
      <c r="BP100" s="5">
        <v>27353</v>
      </c>
      <c r="BQ100" s="5">
        <v>27869</v>
      </c>
      <c r="BR100" s="5">
        <v>28907</v>
      </c>
      <c r="BS100" s="5">
        <v>29940</v>
      </c>
      <c r="BT100" s="5">
        <v>29545</v>
      </c>
      <c r="BU100" s="5">
        <v>29337</v>
      </c>
      <c r="BV100" s="5">
        <v>29032</v>
      </c>
      <c r="BW100" s="5">
        <v>29312</v>
      </c>
      <c r="BX100" s="5">
        <v>29870</v>
      </c>
      <c r="BY100" s="5">
        <v>30615</v>
      </c>
      <c r="BZ100" s="5">
        <v>30885</v>
      </c>
      <c r="CA100" s="5">
        <v>30674</v>
      </c>
      <c r="CB100" s="5">
        <v>30113</v>
      </c>
      <c r="CC100" s="5">
        <v>29860</v>
      </c>
      <c r="CD100" s="5">
        <v>29528</v>
      </c>
    </row>
    <row r="101" spans="1:82" x14ac:dyDescent="0.25">
      <c r="A101" s="5" t="str">
        <f>"96 jaar"</f>
        <v>96 jaar</v>
      </c>
      <c r="B101" s="5">
        <v>1447</v>
      </c>
      <c r="C101" s="5">
        <v>1559</v>
      </c>
      <c r="D101" s="5">
        <v>1657</v>
      </c>
      <c r="E101" s="5">
        <v>1683</v>
      </c>
      <c r="F101" s="5">
        <v>1780</v>
      </c>
      <c r="G101" s="5">
        <v>1928</v>
      </c>
      <c r="H101" s="5">
        <v>2022</v>
      </c>
      <c r="I101" s="5">
        <v>2326</v>
      </c>
      <c r="J101" s="5">
        <v>2384</v>
      </c>
      <c r="K101" s="5">
        <v>2470</v>
      </c>
      <c r="L101" s="5">
        <v>2562</v>
      </c>
      <c r="M101" s="5">
        <v>2752</v>
      </c>
      <c r="N101" s="5">
        <v>2735</v>
      </c>
      <c r="O101" s="5">
        <v>2782</v>
      </c>
      <c r="P101" s="5">
        <v>2974</v>
      </c>
      <c r="Q101" s="5">
        <v>2843</v>
      </c>
      <c r="R101" s="5">
        <v>3076</v>
      </c>
      <c r="S101" s="5">
        <v>3199</v>
      </c>
      <c r="T101" s="5">
        <v>3387</v>
      </c>
      <c r="U101" s="5">
        <v>3528</v>
      </c>
      <c r="V101" s="5">
        <v>3697</v>
      </c>
      <c r="W101" s="5">
        <v>3214</v>
      </c>
      <c r="X101" s="5">
        <v>2790</v>
      </c>
      <c r="Y101" s="5">
        <v>2476</v>
      </c>
      <c r="Z101" s="5">
        <v>2565</v>
      </c>
      <c r="AA101" s="5">
        <v>3845</v>
      </c>
      <c r="AB101" s="5">
        <v>5206</v>
      </c>
      <c r="AC101" s="5">
        <v>5340</v>
      </c>
      <c r="AD101" s="5">
        <v>5593</v>
      </c>
      <c r="AE101" s="5">
        <v>5842</v>
      </c>
      <c r="AF101" s="5">
        <v>6104</v>
      </c>
      <c r="AG101" s="5">
        <v>6288</v>
      </c>
      <c r="AH101" s="5">
        <v>6383</v>
      </c>
      <c r="AI101" s="5">
        <v>6542</v>
      </c>
      <c r="AJ101" s="5">
        <v>6831</v>
      </c>
      <c r="AK101" s="5">
        <v>7155</v>
      </c>
      <c r="AL101" s="5">
        <v>7780</v>
      </c>
      <c r="AM101" s="5">
        <v>7902</v>
      </c>
      <c r="AN101" s="5">
        <v>8031</v>
      </c>
      <c r="AO101" s="5">
        <v>7892</v>
      </c>
      <c r="AP101" s="5">
        <v>8068</v>
      </c>
      <c r="AQ101" s="5">
        <v>8051</v>
      </c>
      <c r="AR101" s="5">
        <v>8284</v>
      </c>
      <c r="AS101" s="5">
        <v>8603</v>
      </c>
      <c r="AT101" s="5">
        <v>9074</v>
      </c>
      <c r="AU101" s="5">
        <v>9100</v>
      </c>
      <c r="AV101" s="5">
        <v>8484</v>
      </c>
      <c r="AW101" s="5">
        <v>7754</v>
      </c>
      <c r="AX101" s="5">
        <v>8673</v>
      </c>
      <c r="AY101" s="5">
        <v>10008</v>
      </c>
      <c r="AZ101" s="5">
        <v>10739</v>
      </c>
      <c r="BA101" s="5">
        <v>11055</v>
      </c>
      <c r="BB101" s="5">
        <v>13126</v>
      </c>
      <c r="BC101" s="5">
        <v>13342</v>
      </c>
      <c r="BD101" s="5">
        <v>13794</v>
      </c>
      <c r="BE101" s="5">
        <v>13927</v>
      </c>
      <c r="BF101" s="5">
        <v>14321</v>
      </c>
      <c r="BG101" s="5">
        <v>14567</v>
      </c>
      <c r="BH101" s="5">
        <v>15513</v>
      </c>
      <c r="BI101" s="5">
        <v>15976</v>
      </c>
      <c r="BJ101" s="5">
        <v>16721</v>
      </c>
      <c r="BK101" s="5">
        <v>17475</v>
      </c>
      <c r="BL101" s="5">
        <v>18073</v>
      </c>
      <c r="BM101" s="5">
        <v>18790</v>
      </c>
      <c r="BN101" s="5">
        <v>19551</v>
      </c>
      <c r="BO101" s="5">
        <v>20467</v>
      </c>
      <c r="BP101" s="5">
        <v>20799</v>
      </c>
      <c r="BQ101" s="5">
        <v>21542</v>
      </c>
      <c r="BR101" s="5">
        <v>21976</v>
      </c>
      <c r="BS101" s="5">
        <v>22818</v>
      </c>
      <c r="BT101" s="5">
        <v>23664</v>
      </c>
      <c r="BU101" s="5">
        <v>23389</v>
      </c>
      <c r="BV101" s="5">
        <v>23244</v>
      </c>
      <c r="BW101" s="5">
        <v>23031</v>
      </c>
      <c r="BX101" s="5">
        <v>23274</v>
      </c>
      <c r="BY101" s="5">
        <v>23758</v>
      </c>
      <c r="BZ101" s="5">
        <v>24371</v>
      </c>
      <c r="CA101" s="5">
        <v>24627</v>
      </c>
      <c r="CB101" s="5">
        <v>24471</v>
      </c>
      <c r="CC101" s="5">
        <v>24053</v>
      </c>
      <c r="CD101" s="5">
        <v>23880</v>
      </c>
    </row>
    <row r="102" spans="1:82" x14ac:dyDescent="0.25">
      <c r="A102" s="5" t="str">
        <f>"97 jaar"</f>
        <v>97 jaar</v>
      </c>
      <c r="B102" s="5">
        <v>926</v>
      </c>
      <c r="C102" s="5">
        <v>1023</v>
      </c>
      <c r="D102" s="5">
        <v>1079</v>
      </c>
      <c r="E102" s="5">
        <v>1188</v>
      </c>
      <c r="F102" s="5">
        <v>1179</v>
      </c>
      <c r="G102" s="5">
        <v>1236</v>
      </c>
      <c r="H102" s="5">
        <v>1330</v>
      </c>
      <c r="I102" s="5">
        <v>1434</v>
      </c>
      <c r="J102" s="5">
        <v>1656</v>
      </c>
      <c r="K102" s="5">
        <v>1671</v>
      </c>
      <c r="L102" s="5">
        <v>1762</v>
      </c>
      <c r="M102" s="5">
        <v>1852</v>
      </c>
      <c r="N102" s="5">
        <v>1957</v>
      </c>
      <c r="O102" s="5">
        <v>1899</v>
      </c>
      <c r="P102" s="5">
        <v>1978</v>
      </c>
      <c r="Q102" s="5">
        <v>2068</v>
      </c>
      <c r="R102" s="5">
        <v>2039</v>
      </c>
      <c r="S102" s="5">
        <v>2179</v>
      </c>
      <c r="T102" s="5">
        <v>2279</v>
      </c>
      <c r="U102" s="5">
        <v>2371</v>
      </c>
      <c r="V102" s="5">
        <v>2534</v>
      </c>
      <c r="W102" s="5">
        <v>2711</v>
      </c>
      <c r="X102" s="5">
        <v>2291</v>
      </c>
      <c r="Y102" s="5">
        <v>1998</v>
      </c>
      <c r="Z102" s="5">
        <v>1815</v>
      </c>
      <c r="AA102" s="5">
        <v>1820</v>
      </c>
      <c r="AB102" s="5">
        <v>2754</v>
      </c>
      <c r="AC102" s="5">
        <v>3747</v>
      </c>
      <c r="AD102" s="5">
        <v>3844</v>
      </c>
      <c r="AE102" s="5">
        <v>4037</v>
      </c>
      <c r="AF102" s="5">
        <v>4229</v>
      </c>
      <c r="AG102" s="5">
        <v>4432</v>
      </c>
      <c r="AH102" s="5">
        <v>4563</v>
      </c>
      <c r="AI102" s="5">
        <v>4640</v>
      </c>
      <c r="AJ102" s="5">
        <v>4769</v>
      </c>
      <c r="AK102" s="5">
        <v>4983</v>
      </c>
      <c r="AL102" s="5">
        <v>5226</v>
      </c>
      <c r="AM102" s="5">
        <v>5692</v>
      </c>
      <c r="AN102" s="5">
        <v>5793</v>
      </c>
      <c r="AO102" s="5">
        <v>5898</v>
      </c>
      <c r="AP102" s="5">
        <v>5794</v>
      </c>
      <c r="AQ102" s="5">
        <v>5941</v>
      </c>
      <c r="AR102" s="5">
        <v>5939</v>
      </c>
      <c r="AS102" s="5">
        <v>6119</v>
      </c>
      <c r="AT102" s="5">
        <v>6358</v>
      </c>
      <c r="AU102" s="5">
        <v>6725</v>
      </c>
      <c r="AV102" s="5">
        <v>6751</v>
      </c>
      <c r="AW102" s="5">
        <v>6298</v>
      </c>
      <c r="AX102" s="5">
        <v>5771</v>
      </c>
      <c r="AY102" s="5">
        <v>6467</v>
      </c>
      <c r="AZ102" s="5">
        <v>7465</v>
      </c>
      <c r="BA102" s="5">
        <v>8019</v>
      </c>
      <c r="BB102" s="5">
        <v>8278</v>
      </c>
      <c r="BC102" s="5">
        <v>9824</v>
      </c>
      <c r="BD102" s="5">
        <v>10002</v>
      </c>
      <c r="BE102" s="5">
        <v>10354</v>
      </c>
      <c r="BF102" s="5">
        <v>10464</v>
      </c>
      <c r="BG102" s="5">
        <v>10780</v>
      </c>
      <c r="BH102" s="5">
        <v>10981</v>
      </c>
      <c r="BI102" s="5">
        <v>11709</v>
      </c>
      <c r="BJ102" s="5">
        <v>12078</v>
      </c>
      <c r="BK102" s="5">
        <v>12661</v>
      </c>
      <c r="BL102" s="5">
        <v>13246</v>
      </c>
      <c r="BM102" s="5">
        <v>13715</v>
      </c>
      <c r="BN102" s="5">
        <v>14288</v>
      </c>
      <c r="BO102" s="5">
        <v>14880</v>
      </c>
      <c r="BP102" s="5">
        <v>15598</v>
      </c>
      <c r="BQ102" s="5">
        <v>15872</v>
      </c>
      <c r="BR102" s="5">
        <v>16463</v>
      </c>
      <c r="BS102" s="5">
        <v>16808</v>
      </c>
      <c r="BT102" s="5">
        <v>17474</v>
      </c>
      <c r="BU102" s="5">
        <v>18148</v>
      </c>
      <c r="BV102" s="5">
        <v>17955</v>
      </c>
      <c r="BW102" s="5">
        <v>17866</v>
      </c>
      <c r="BX102" s="5">
        <v>17716</v>
      </c>
      <c r="BY102" s="5">
        <v>17926</v>
      </c>
      <c r="BZ102" s="5">
        <v>18317</v>
      </c>
      <c r="CA102" s="5">
        <v>18822</v>
      </c>
      <c r="CB102" s="5">
        <v>19041</v>
      </c>
      <c r="CC102" s="5">
        <v>18939</v>
      </c>
      <c r="CD102" s="5">
        <v>18635</v>
      </c>
    </row>
    <row r="103" spans="1:82" x14ac:dyDescent="0.25">
      <c r="A103" s="5" t="str">
        <f>"98 jaar"</f>
        <v>98 jaar</v>
      </c>
      <c r="B103" s="5">
        <v>582</v>
      </c>
      <c r="C103" s="5">
        <v>619</v>
      </c>
      <c r="D103" s="5">
        <v>720</v>
      </c>
      <c r="E103" s="5">
        <v>730</v>
      </c>
      <c r="F103" s="5">
        <v>818</v>
      </c>
      <c r="G103" s="5">
        <v>806</v>
      </c>
      <c r="H103" s="5">
        <v>863</v>
      </c>
      <c r="I103" s="5">
        <v>909</v>
      </c>
      <c r="J103" s="5">
        <v>988</v>
      </c>
      <c r="K103" s="5">
        <v>1128</v>
      </c>
      <c r="L103" s="5">
        <v>1142</v>
      </c>
      <c r="M103" s="5">
        <v>1204</v>
      </c>
      <c r="N103" s="5">
        <v>1270</v>
      </c>
      <c r="O103" s="5">
        <v>1323</v>
      </c>
      <c r="P103" s="5">
        <v>1296</v>
      </c>
      <c r="Q103" s="5">
        <v>1368</v>
      </c>
      <c r="R103" s="5">
        <v>1414</v>
      </c>
      <c r="S103" s="5">
        <v>1457</v>
      </c>
      <c r="T103" s="5">
        <v>1549</v>
      </c>
      <c r="U103" s="5">
        <v>1638</v>
      </c>
      <c r="V103" s="5">
        <v>1665</v>
      </c>
      <c r="W103" s="5">
        <v>1813</v>
      </c>
      <c r="X103" s="5">
        <v>1861</v>
      </c>
      <c r="Y103" s="5">
        <v>1603</v>
      </c>
      <c r="Z103" s="5">
        <v>1398</v>
      </c>
      <c r="AA103" s="5">
        <v>1241</v>
      </c>
      <c r="AB103" s="5">
        <v>1257</v>
      </c>
      <c r="AC103" s="5">
        <v>1919</v>
      </c>
      <c r="AD103" s="5">
        <v>2607</v>
      </c>
      <c r="AE103" s="5">
        <v>2684</v>
      </c>
      <c r="AF103" s="5">
        <v>2818</v>
      </c>
      <c r="AG103" s="5">
        <v>2965</v>
      </c>
      <c r="AH103" s="5">
        <v>3115</v>
      </c>
      <c r="AI103" s="5">
        <v>3212</v>
      </c>
      <c r="AJ103" s="5">
        <v>3267</v>
      </c>
      <c r="AK103" s="5">
        <v>3363</v>
      </c>
      <c r="AL103" s="5">
        <v>3521</v>
      </c>
      <c r="AM103" s="5">
        <v>3701</v>
      </c>
      <c r="AN103" s="5">
        <v>4030</v>
      </c>
      <c r="AO103" s="5">
        <v>4114</v>
      </c>
      <c r="AP103" s="5">
        <v>4188</v>
      </c>
      <c r="AQ103" s="5">
        <v>4117</v>
      </c>
      <c r="AR103" s="5">
        <v>4236</v>
      </c>
      <c r="AS103" s="5">
        <v>4235</v>
      </c>
      <c r="AT103" s="5">
        <v>4373</v>
      </c>
      <c r="AU103" s="5">
        <v>4548</v>
      </c>
      <c r="AV103" s="5">
        <v>4811</v>
      </c>
      <c r="AW103" s="5">
        <v>4845</v>
      </c>
      <c r="AX103" s="5">
        <v>4529</v>
      </c>
      <c r="AY103" s="5">
        <v>4150</v>
      </c>
      <c r="AZ103" s="5">
        <v>4655</v>
      </c>
      <c r="BA103" s="5">
        <v>5385</v>
      </c>
      <c r="BB103" s="5">
        <v>5793</v>
      </c>
      <c r="BC103" s="5">
        <v>5996</v>
      </c>
      <c r="BD103" s="5">
        <v>7117</v>
      </c>
      <c r="BE103" s="5">
        <v>7256</v>
      </c>
      <c r="BF103" s="5">
        <v>7523</v>
      </c>
      <c r="BG103" s="5">
        <v>7608</v>
      </c>
      <c r="BH103" s="5">
        <v>7850</v>
      </c>
      <c r="BI103" s="5">
        <v>8004</v>
      </c>
      <c r="BJ103" s="5">
        <v>8552</v>
      </c>
      <c r="BK103" s="5">
        <v>8829</v>
      </c>
      <c r="BL103" s="5">
        <v>9271</v>
      </c>
      <c r="BM103" s="5">
        <v>9718</v>
      </c>
      <c r="BN103" s="5">
        <v>10079</v>
      </c>
      <c r="BO103" s="5">
        <v>10509</v>
      </c>
      <c r="BP103" s="5">
        <v>10958</v>
      </c>
      <c r="BQ103" s="5">
        <v>11498</v>
      </c>
      <c r="BR103" s="5">
        <v>11718</v>
      </c>
      <c r="BS103" s="5">
        <v>12176</v>
      </c>
      <c r="BT103" s="5">
        <v>12436</v>
      </c>
      <c r="BU103" s="5">
        <v>12951</v>
      </c>
      <c r="BV103" s="5">
        <v>13464</v>
      </c>
      <c r="BW103" s="5">
        <v>13335</v>
      </c>
      <c r="BX103" s="5">
        <v>13293</v>
      </c>
      <c r="BY103" s="5">
        <v>13193</v>
      </c>
      <c r="BZ103" s="5">
        <v>13364</v>
      </c>
      <c r="CA103" s="5">
        <v>13680</v>
      </c>
      <c r="CB103" s="5">
        <v>14062</v>
      </c>
      <c r="CC103" s="5">
        <v>14247</v>
      </c>
      <c r="CD103" s="5">
        <v>14177</v>
      </c>
    </row>
    <row r="104" spans="1:82" x14ac:dyDescent="0.25">
      <c r="A104" s="5" t="str">
        <f>"99 jaar"</f>
        <v>99 jaar</v>
      </c>
      <c r="B104" s="5">
        <v>327</v>
      </c>
      <c r="C104" s="5">
        <v>388</v>
      </c>
      <c r="D104" s="5">
        <v>417</v>
      </c>
      <c r="E104" s="5">
        <v>474</v>
      </c>
      <c r="F104" s="5">
        <v>508</v>
      </c>
      <c r="G104" s="5">
        <v>570</v>
      </c>
      <c r="H104" s="5">
        <v>562</v>
      </c>
      <c r="I104" s="5">
        <v>557</v>
      </c>
      <c r="J104" s="5">
        <v>600</v>
      </c>
      <c r="K104" s="5">
        <v>665</v>
      </c>
      <c r="L104" s="5">
        <v>751</v>
      </c>
      <c r="M104" s="5">
        <v>774</v>
      </c>
      <c r="N104" s="5">
        <v>784</v>
      </c>
      <c r="O104" s="5">
        <v>789</v>
      </c>
      <c r="P104" s="5">
        <v>898</v>
      </c>
      <c r="Q104" s="5">
        <v>848</v>
      </c>
      <c r="R104" s="5">
        <v>902</v>
      </c>
      <c r="S104" s="5">
        <v>1006</v>
      </c>
      <c r="T104" s="5">
        <v>976</v>
      </c>
      <c r="U104" s="5">
        <v>1059</v>
      </c>
      <c r="V104" s="5">
        <v>1138</v>
      </c>
      <c r="W104" s="5">
        <v>1166</v>
      </c>
      <c r="X104" s="5">
        <v>1219</v>
      </c>
      <c r="Y104" s="5">
        <v>1242</v>
      </c>
      <c r="Z104" s="5">
        <v>1105</v>
      </c>
      <c r="AA104" s="5">
        <v>899</v>
      </c>
      <c r="AB104" s="5">
        <v>838</v>
      </c>
      <c r="AC104" s="5">
        <v>861</v>
      </c>
      <c r="AD104" s="5">
        <v>1288</v>
      </c>
      <c r="AE104" s="5">
        <v>1754</v>
      </c>
      <c r="AF104" s="5">
        <v>1804</v>
      </c>
      <c r="AG104" s="5">
        <v>1899</v>
      </c>
      <c r="AH104" s="5">
        <v>2015</v>
      </c>
      <c r="AI104" s="5">
        <v>2113</v>
      </c>
      <c r="AJ104" s="5">
        <v>2183</v>
      </c>
      <c r="AK104" s="5">
        <v>2219</v>
      </c>
      <c r="AL104" s="5">
        <v>2289</v>
      </c>
      <c r="AM104" s="5">
        <v>2408</v>
      </c>
      <c r="AN104" s="5">
        <v>2530</v>
      </c>
      <c r="AO104" s="5">
        <v>2758</v>
      </c>
      <c r="AP104" s="5">
        <v>2814</v>
      </c>
      <c r="AQ104" s="5">
        <v>2870</v>
      </c>
      <c r="AR104" s="5">
        <v>2822</v>
      </c>
      <c r="AS104" s="5">
        <v>2907</v>
      </c>
      <c r="AT104" s="5">
        <v>2917</v>
      </c>
      <c r="AU104" s="5">
        <v>3012</v>
      </c>
      <c r="AV104" s="5">
        <v>3144</v>
      </c>
      <c r="AW104" s="5">
        <v>3334</v>
      </c>
      <c r="AX104" s="5">
        <v>3356</v>
      </c>
      <c r="AY104" s="5">
        <v>3137</v>
      </c>
      <c r="AZ104" s="5">
        <v>2881</v>
      </c>
      <c r="BA104" s="5">
        <v>3240</v>
      </c>
      <c r="BB104" s="5">
        <v>3741</v>
      </c>
      <c r="BC104" s="5">
        <v>4040</v>
      </c>
      <c r="BD104" s="5">
        <v>4187</v>
      </c>
      <c r="BE104" s="5">
        <v>4969</v>
      </c>
      <c r="BF104" s="5">
        <v>5071</v>
      </c>
      <c r="BG104" s="5">
        <v>5270</v>
      </c>
      <c r="BH104" s="5">
        <v>5334</v>
      </c>
      <c r="BI104" s="5">
        <v>5509</v>
      </c>
      <c r="BJ104" s="5">
        <v>5627</v>
      </c>
      <c r="BK104" s="5">
        <v>6017</v>
      </c>
      <c r="BL104" s="5">
        <v>6223</v>
      </c>
      <c r="BM104" s="5">
        <v>6544</v>
      </c>
      <c r="BN104" s="5">
        <v>6868</v>
      </c>
      <c r="BO104" s="5">
        <v>7131</v>
      </c>
      <c r="BP104" s="5">
        <v>7445</v>
      </c>
      <c r="BQ104" s="5">
        <v>7779</v>
      </c>
      <c r="BR104" s="5">
        <v>8166</v>
      </c>
      <c r="BS104" s="5">
        <v>8342</v>
      </c>
      <c r="BT104" s="5">
        <v>8669</v>
      </c>
      <c r="BU104" s="5">
        <v>8871</v>
      </c>
      <c r="BV104" s="5">
        <v>9258</v>
      </c>
      <c r="BW104" s="5">
        <v>9633</v>
      </c>
      <c r="BX104" s="5">
        <v>9550</v>
      </c>
      <c r="BY104" s="5">
        <v>9532</v>
      </c>
      <c r="BZ104" s="5">
        <v>9467</v>
      </c>
      <c r="CA104" s="5">
        <v>9599</v>
      </c>
      <c r="CB104" s="5">
        <v>9837</v>
      </c>
      <c r="CC104" s="5">
        <v>10124</v>
      </c>
      <c r="CD104" s="5">
        <v>10273</v>
      </c>
    </row>
    <row r="105" spans="1:82" x14ac:dyDescent="0.25">
      <c r="A105" s="5" t="str">
        <f>"100 jaar"</f>
        <v>100 jaar</v>
      </c>
      <c r="B105" s="5">
        <v>217</v>
      </c>
      <c r="C105" s="5">
        <v>224</v>
      </c>
      <c r="D105" s="5">
        <v>250</v>
      </c>
      <c r="E105" s="5">
        <v>247</v>
      </c>
      <c r="F105" s="5">
        <v>282</v>
      </c>
      <c r="G105" s="5">
        <v>363</v>
      </c>
      <c r="H105" s="5">
        <v>371</v>
      </c>
      <c r="I105" s="5">
        <v>386</v>
      </c>
      <c r="J105" s="5">
        <v>382</v>
      </c>
      <c r="K105" s="5">
        <v>370</v>
      </c>
      <c r="L105" s="5">
        <v>431</v>
      </c>
      <c r="M105" s="5">
        <v>477</v>
      </c>
      <c r="N105" s="5">
        <v>504</v>
      </c>
      <c r="O105" s="5">
        <v>508</v>
      </c>
      <c r="P105" s="5">
        <v>552</v>
      </c>
      <c r="Q105" s="5">
        <v>592</v>
      </c>
      <c r="R105" s="5">
        <v>553</v>
      </c>
      <c r="S105" s="5">
        <v>600</v>
      </c>
      <c r="T105" s="5">
        <v>656</v>
      </c>
      <c r="U105" s="5">
        <v>633</v>
      </c>
      <c r="V105" s="5">
        <v>692</v>
      </c>
      <c r="W105" s="5">
        <v>779</v>
      </c>
      <c r="X105" s="5">
        <v>764</v>
      </c>
      <c r="Y105" s="5">
        <v>786</v>
      </c>
      <c r="Z105" s="5">
        <v>830</v>
      </c>
      <c r="AA105" s="5">
        <v>691</v>
      </c>
      <c r="AB105" s="5">
        <v>607</v>
      </c>
      <c r="AC105" s="5">
        <v>566</v>
      </c>
      <c r="AD105" s="5">
        <v>551</v>
      </c>
      <c r="AE105" s="5">
        <v>834</v>
      </c>
      <c r="AF105" s="5">
        <v>1140</v>
      </c>
      <c r="AG105" s="5">
        <v>1171</v>
      </c>
      <c r="AH105" s="5">
        <v>1233</v>
      </c>
      <c r="AI105" s="5">
        <v>1314</v>
      </c>
      <c r="AJ105" s="5">
        <v>1379</v>
      </c>
      <c r="AK105" s="5">
        <v>1431</v>
      </c>
      <c r="AL105" s="5">
        <v>1456</v>
      </c>
      <c r="AM105" s="5">
        <v>1509</v>
      </c>
      <c r="AN105" s="5">
        <v>1585</v>
      </c>
      <c r="AO105" s="5">
        <v>1666</v>
      </c>
      <c r="AP105" s="5">
        <v>1817</v>
      </c>
      <c r="AQ105" s="5">
        <v>1860</v>
      </c>
      <c r="AR105" s="5">
        <v>1892</v>
      </c>
      <c r="AS105" s="5">
        <v>1868</v>
      </c>
      <c r="AT105" s="5">
        <v>1925</v>
      </c>
      <c r="AU105" s="5">
        <v>1935</v>
      </c>
      <c r="AV105" s="5">
        <v>1999</v>
      </c>
      <c r="AW105" s="5">
        <v>2093</v>
      </c>
      <c r="AX105" s="5">
        <v>2214</v>
      </c>
      <c r="AY105" s="5">
        <v>2227</v>
      </c>
      <c r="AZ105" s="5">
        <v>2093</v>
      </c>
      <c r="BA105" s="5">
        <v>1922</v>
      </c>
      <c r="BB105" s="5">
        <v>2165</v>
      </c>
      <c r="BC105" s="5">
        <v>2500</v>
      </c>
      <c r="BD105" s="5">
        <v>2698</v>
      </c>
      <c r="BE105" s="5">
        <v>2807</v>
      </c>
      <c r="BF105" s="5">
        <v>3328</v>
      </c>
      <c r="BG105" s="5">
        <v>3404</v>
      </c>
      <c r="BH105" s="5">
        <v>3543</v>
      </c>
      <c r="BI105" s="5">
        <v>3582</v>
      </c>
      <c r="BJ105" s="5">
        <v>3711</v>
      </c>
      <c r="BK105" s="5">
        <v>3797</v>
      </c>
      <c r="BL105" s="5">
        <v>4064</v>
      </c>
      <c r="BM105" s="5">
        <v>4209</v>
      </c>
      <c r="BN105" s="5">
        <v>4430</v>
      </c>
      <c r="BO105" s="5">
        <v>4654</v>
      </c>
      <c r="BP105" s="5">
        <v>4841</v>
      </c>
      <c r="BQ105" s="5">
        <v>5065</v>
      </c>
      <c r="BR105" s="5">
        <v>5301</v>
      </c>
      <c r="BS105" s="5">
        <v>5571</v>
      </c>
      <c r="BT105" s="5">
        <v>5697</v>
      </c>
      <c r="BU105" s="5">
        <v>5923</v>
      </c>
      <c r="BV105" s="5">
        <v>6063</v>
      </c>
      <c r="BW105" s="5">
        <v>6343</v>
      </c>
      <c r="BX105" s="5">
        <v>6609</v>
      </c>
      <c r="BY105" s="5">
        <v>6555</v>
      </c>
      <c r="BZ105" s="5">
        <v>6554</v>
      </c>
      <c r="CA105" s="5">
        <v>6514</v>
      </c>
      <c r="CB105" s="5">
        <v>6614</v>
      </c>
      <c r="CC105" s="5">
        <v>6785</v>
      </c>
      <c r="CD105" s="5">
        <v>6995</v>
      </c>
    </row>
    <row r="106" spans="1:82" x14ac:dyDescent="0.25">
      <c r="A106" s="5" t="str">
        <f>"101 jaar"</f>
        <v>101 jaar</v>
      </c>
      <c r="B106" s="5">
        <v>152</v>
      </c>
      <c r="C106" s="5">
        <v>121</v>
      </c>
      <c r="D106" s="5">
        <v>132</v>
      </c>
      <c r="E106" s="5">
        <v>167</v>
      </c>
      <c r="F106" s="5">
        <v>164</v>
      </c>
      <c r="G106" s="5">
        <v>172</v>
      </c>
      <c r="H106" s="5">
        <v>230</v>
      </c>
      <c r="I106" s="5">
        <v>226</v>
      </c>
      <c r="J106" s="5">
        <v>249</v>
      </c>
      <c r="K106" s="5">
        <v>231</v>
      </c>
      <c r="L106" s="5">
        <v>239</v>
      </c>
      <c r="M106" s="5">
        <v>275</v>
      </c>
      <c r="N106" s="5">
        <v>296</v>
      </c>
      <c r="O106" s="5">
        <v>290</v>
      </c>
      <c r="P106" s="5">
        <v>327</v>
      </c>
      <c r="Q106" s="5">
        <v>330</v>
      </c>
      <c r="R106" s="5">
        <v>365</v>
      </c>
      <c r="S106" s="5">
        <v>325</v>
      </c>
      <c r="T106" s="5">
        <v>367</v>
      </c>
      <c r="U106" s="5">
        <v>421</v>
      </c>
      <c r="V106" s="5">
        <v>407</v>
      </c>
      <c r="W106" s="5">
        <v>448</v>
      </c>
      <c r="X106" s="5">
        <v>498</v>
      </c>
      <c r="Y106" s="5">
        <v>490</v>
      </c>
      <c r="Z106" s="5">
        <v>499</v>
      </c>
      <c r="AA106" s="5">
        <v>508</v>
      </c>
      <c r="AB106" s="5">
        <v>450</v>
      </c>
      <c r="AC106" s="5">
        <v>372</v>
      </c>
      <c r="AD106" s="5">
        <v>348</v>
      </c>
      <c r="AE106" s="5">
        <v>343</v>
      </c>
      <c r="AF106" s="5">
        <v>518</v>
      </c>
      <c r="AG106" s="5">
        <v>712</v>
      </c>
      <c r="AH106" s="5">
        <v>735</v>
      </c>
      <c r="AI106" s="5">
        <v>772</v>
      </c>
      <c r="AJ106" s="5">
        <v>824</v>
      </c>
      <c r="AK106" s="5">
        <v>867</v>
      </c>
      <c r="AL106" s="5">
        <v>899</v>
      </c>
      <c r="AM106" s="5">
        <v>918</v>
      </c>
      <c r="AN106" s="5">
        <v>951</v>
      </c>
      <c r="AO106" s="5">
        <v>1000</v>
      </c>
      <c r="AP106" s="5">
        <v>1044</v>
      </c>
      <c r="AQ106" s="5">
        <v>1145</v>
      </c>
      <c r="AR106" s="5">
        <v>1177</v>
      </c>
      <c r="AS106" s="5">
        <v>1198</v>
      </c>
      <c r="AT106" s="5">
        <v>1182</v>
      </c>
      <c r="AU106" s="5">
        <v>1227</v>
      </c>
      <c r="AV106" s="5">
        <v>1235</v>
      </c>
      <c r="AW106" s="5">
        <v>1269</v>
      </c>
      <c r="AX106" s="5">
        <v>1334</v>
      </c>
      <c r="AY106" s="5">
        <v>1416</v>
      </c>
      <c r="AZ106" s="5">
        <v>1421</v>
      </c>
      <c r="BA106" s="5">
        <v>1339</v>
      </c>
      <c r="BB106" s="5">
        <v>1234</v>
      </c>
      <c r="BC106" s="5">
        <v>1395</v>
      </c>
      <c r="BD106" s="5">
        <v>1607</v>
      </c>
      <c r="BE106" s="5">
        <v>1732</v>
      </c>
      <c r="BF106" s="5">
        <v>1807</v>
      </c>
      <c r="BG106" s="5">
        <v>2145</v>
      </c>
      <c r="BH106" s="5">
        <v>2194</v>
      </c>
      <c r="BI106" s="5">
        <v>2287</v>
      </c>
      <c r="BJ106" s="5">
        <v>2320</v>
      </c>
      <c r="BK106" s="5">
        <v>2397</v>
      </c>
      <c r="BL106" s="5">
        <v>2457</v>
      </c>
      <c r="BM106" s="5">
        <v>2629</v>
      </c>
      <c r="BN106" s="5">
        <v>2725</v>
      </c>
      <c r="BO106" s="5">
        <v>2876</v>
      </c>
      <c r="BP106" s="5">
        <v>3024</v>
      </c>
      <c r="BQ106" s="5">
        <v>3146</v>
      </c>
      <c r="BR106" s="5">
        <v>3286</v>
      </c>
      <c r="BS106" s="5">
        <v>3457</v>
      </c>
      <c r="BT106" s="5">
        <v>3638</v>
      </c>
      <c r="BU106" s="5">
        <v>3725</v>
      </c>
      <c r="BV106" s="5">
        <v>3879</v>
      </c>
      <c r="BW106" s="5">
        <v>3971</v>
      </c>
      <c r="BX106" s="5">
        <v>4158</v>
      </c>
      <c r="BY106" s="5">
        <v>4339</v>
      </c>
      <c r="BZ106" s="5">
        <v>4305</v>
      </c>
      <c r="CA106" s="5">
        <v>4308</v>
      </c>
      <c r="CB106" s="5">
        <v>4284</v>
      </c>
      <c r="CC106" s="5">
        <v>4362</v>
      </c>
      <c r="CD106" s="5">
        <v>4478</v>
      </c>
    </row>
    <row r="107" spans="1:82" x14ac:dyDescent="0.25">
      <c r="A107" s="5" t="str">
        <f>"102 jaar"</f>
        <v>102 jaar</v>
      </c>
      <c r="B107" s="5">
        <v>83</v>
      </c>
      <c r="C107" s="5">
        <v>78</v>
      </c>
      <c r="D107" s="5">
        <v>77</v>
      </c>
      <c r="E107" s="5">
        <v>70</v>
      </c>
      <c r="F107" s="5">
        <v>101</v>
      </c>
      <c r="G107" s="5">
        <v>104</v>
      </c>
      <c r="H107" s="5">
        <v>100</v>
      </c>
      <c r="I107" s="5">
        <v>146</v>
      </c>
      <c r="J107" s="5">
        <v>136</v>
      </c>
      <c r="K107" s="5">
        <v>158</v>
      </c>
      <c r="L107" s="5">
        <v>131</v>
      </c>
      <c r="M107" s="5">
        <v>150</v>
      </c>
      <c r="N107" s="5">
        <v>152</v>
      </c>
      <c r="O107" s="5">
        <v>167</v>
      </c>
      <c r="P107" s="5">
        <v>180</v>
      </c>
      <c r="Q107" s="5">
        <v>177</v>
      </c>
      <c r="R107" s="5">
        <v>206</v>
      </c>
      <c r="S107" s="5">
        <v>223</v>
      </c>
      <c r="T107" s="5">
        <v>179</v>
      </c>
      <c r="U107" s="5">
        <v>230</v>
      </c>
      <c r="V107" s="5">
        <v>235</v>
      </c>
      <c r="W107" s="5">
        <v>265</v>
      </c>
      <c r="X107" s="5">
        <v>252</v>
      </c>
      <c r="Y107" s="5">
        <v>305</v>
      </c>
      <c r="Z107" s="5">
        <v>310</v>
      </c>
      <c r="AA107" s="5">
        <v>301</v>
      </c>
      <c r="AB107" s="5">
        <v>332</v>
      </c>
      <c r="AC107" s="5">
        <v>250</v>
      </c>
      <c r="AD107" s="5">
        <v>224</v>
      </c>
      <c r="AE107" s="5">
        <v>207</v>
      </c>
      <c r="AF107" s="5">
        <v>210</v>
      </c>
      <c r="AG107" s="5">
        <v>315</v>
      </c>
      <c r="AH107" s="5">
        <v>428</v>
      </c>
      <c r="AI107" s="5">
        <v>441</v>
      </c>
      <c r="AJ107" s="5">
        <v>451</v>
      </c>
      <c r="AK107" s="5">
        <v>493</v>
      </c>
      <c r="AL107" s="5">
        <v>519</v>
      </c>
      <c r="AM107" s="5">
        <v>532</v>
      </c>
      <c r="AN107" s="5">
        <v>547</v>
      </c>
      <c r="AO107" s="5">
        <v>571</v>
      </c>
      <c r="AP107" s="5">
        <v>607</v>
      </c>
      <c r="AQ107" s="5">
        <v>630</v>
      </c>
      <c r="AR107" s="5">
        <v>691</v>
      </c>
      <c r="AS107" s="5">
        <v>710</v>
      </c>
      <c r="AT107" s="5">
        <v>725</v>
      </c>
      <c r="AU107" s="5">
        <v>713</v>
      </c>
      <c r="AV107" s="5">
        <v>747</v>
      </c>
      <c r="AW107" s="5">
        <v>750</v>
      </c>
      <c r="AX107" s="5">
        <v>775</v>
      </c>
      <c r="AY107" s="5">
        <v>814</v>
      </c>
      <c r="AZ107" s="5">
        <v>860</v>
      </c>
      <c r="BA107" s="5">
        <v>871</v>
      </c>
      <c r="BB107" s="5">
        <v>816</v>
      </c>
      <c r="BC107" s="5">
        <v>758</v>
      </c>
      <c r="BD107" s="5">
        <v>854</v>
      </c>
      <c r="BE107" s="5">
        <v>984</v>
      </c>
      <c r="BF107" s="5">
        <v>1059</v>
      </c>
      <c r="BG107" s="5">
        <v>1107</v>
      </c>
      <c r="BH107" s="5">
        <v>1317</v>
      </c>
      <c r="BI107" s="5">
        <v>1344</v>
      </c>
      <c r="BJ107" s="5">
        <v>1402</v>
      </c>
      <c r="BK107" s="5">
        <v>1423</v>
      </c>
      <c r="BL107" s="5">
        <v>1471</v>
      </c>
      <c r="BM107" s="5">
        <v>1512</v>
      </c>
      <c r="BN107" s="5">
        <v>1620</v>
      </c>
      <c r="BO107" s="5">
        <v>1685</v>
      </c>
      <c r="BP107" s="5">
        <v>1782</v>
      </c>
      <c r="BQ107" s="5">
        <v>1874</v>
      </c>
      <c r="BR107" s="5">
        <v>1952</v>
      </c>
      <c r="BS107" s="5">
        <v>2038</v>
      </c>
      <c r="BT107" s="5">
        <v>2146</v>
      </c>
      <c r="BU107" s="5">
        <v>2262</v>
      </c>
      <c r="BV107" s="5">
        <v>2324</v>
      </c>
      <c r="BW107" s="5">
        <v>2421</v>
      </c>
      <c r="BX107" s="5">
        <v>2477</v>
      </c>
      <c r="BY107" s="5">
        <v>2592</v>
      </c>
      <c r="BZ107" s="5">
        <v>2707</v>
      </c>
      <c r="CA107" s="5">
        <v>2692</v>
      </c>
      <c r="CB107" s="5">
        <v>2700</v>
      </c>
      <c r="CC107" s="5">
        <v>2688</v>
      </c>
      <c r="CD107" s="5">
        <v>2738</v>
      </c>
    </row>
    <row r="108" spans="1:82" x14ac:dyDescent="0.25">
      <c r="A108" s="5" t="str">
        <f>"103 jaar"</f>
        <v>103 jaar</v>
      </c>
      <c r="B108" s="5">
        <v>47</v>
      </c>
      <c r="C108" s="5">
        <v>54</v>
      </c>
      <c r="D108" s="5">
        <v>35</v>
      </c>
      <c r="E108" s="5">
        <v>45</v>
      </c>
      <c r="F108" s="5">
        <v>43</v>
      </c>
      <c r="G108" s="5">
        <v>54</v>
      </c>
      <c r="H108" s="5">
        <v>62</v>
      </c>
      <c r="I108" s="5">
        <v>59</v>
      </c>
      <c r="J108" s="5">
        <v>88</v>
      </c>
      <c r="K108" s="5">
        <v>69</v>
      </c>
      <c r="L108" s="5">
        <v>83</v>
      </c>
      <c r="M108" s="5">
        <v>77</v>
      </c>
      <c r="N108" s="5">
        <v>94</v>
      </c>
      <c r="O108" s="5">
        <v>80</v>
      </c>
      <c r="P108" s="5">
        <v>93</v>
      </c>
      <c r="Q108" s="5">
        <v>95</v>
      </c>
      <c r="R108" s="5">
        <v>102</v>
      </c>
      <c r="S108" s="5">
        <v>119</v>
      </c>
      <c r="T108" s="5">
        <v>150</v>
      </c>
      <c r="U108" s="5">
        <v>117</v>
      </c>
      <c r="V108" s="5">
        <v>141</v>
      </c>
      <c r="W108" s="5">
        <v>145</v>
      </c>
      <c r="X108" s="5">
        <v>153</v>
      </c>
      <c r="Y108" s="5">
        <v>130</v>
      </c>
      <c r="Z108" s="5">
        <v>193</v>
      </c>
      <c r="AA108" s="5">
        <v>170</v>
      </c>
      <c r="AB108" s="5">
        <v>176</v>
      </c>
      <c r="AC108" s="5">
        <v>221</v>
      </c>
      <c r="AD108" s="5">
        <v>142</v>
      </c>
      <c r="AE108" s="5">
        <v>124</v>
      </c>
      <c r="AF108" s="5">
        <v>120</v>
      </c>
      <c r="AG108" s="5">
        <v>121</v>
      </c>
      <c r="AH108" s="5">
        <v>173</v>
      </c>
      <c r="AI108" s="5">
        <v>236</v>
      </c>
      <c r="AJ108" s="5">
        <v>251</v>
      </c>
      <c r="AK108" s="5">
        <v>257</v>
      </c>
      <c r="AL108" s="5">
        <v>280</v>
      </c>
      <c r="AM108" s="5">
        <v>290</v>
      </c>
      <c r="AN108" s="5">
        <v>300</v>
      </c>
      <c r="AO108" s="5">
        <v>315</v>
      </c>
      <c r="AP108" s="5">
        <v>324</v>
      </c>
      <c r="AQ108" s="5">
        <v>347</v>
      </c>
      <c r="AR108" s="5">
        <v>358</v>
      </c>
      <c r="AS108" s="5">
        <v>389</v>
      </c>
      <c r="AT108" s="5">
        <v>402</v>
      </c>
      <c r="AU108" s="5">
        <v>417</v>
      </c>
      <c r="AV108" s="5">
        <v>400</v>
      </c>
      <c r="AW108" s="5">
        <v>421</v>
      </c>
      <c r="AX108" s="5">
        <v>429</v>
      </c>
      <c r="AY108" s="5">
        <v>446</v>
      </c>
      <c r="AZ108" s="5">
        <v>467</v>
      </c>
      <c r="BA108" s="5">
        <v>497</v>
      </c>
      <c r="BB108" s="5">
        <v>504</v>
      </c>
      <c r="BC108" s="5">
        <v>476</v>
      </c>
      <c r="BD108" s="5">
        <v>432</v>
      </c>
      <c r="BE108" s="5">
        <v>500</v>
      </c>
      <c r="BF108" s="5">
        <v>571</v>
      </c>
      <c r="BG108" s="5">
        <v>618</v>
      </c>
      <c r="BH108" s="5">
        <v>639</v>
      </c>
      <c r="BI108" s="5">
        <v>774</v>
      </c>
      <c r="BJ108" s="5">
        <v>793</v>
      </c>
      <c r="BK108" s="5">
        <v>823</v>
      </c>
      <c r="BL108" s="5">
        <v>840</v>
      </c>
      <c r="BM108" s="5">
        <v>863</v>
      </c>
      <c r="BN108" s="5">
        <v>889</v>
      </c>
      <c r="BO108" s="5">
        <v>949</v>
      </c>
      <c r="BP108" s="5">
        <v>998</v>
      </c>
      <c r="BQ108" s="5">
        <v>1044</v>
      </c>
      <c r="BR108" s="5">
        <v>1102</v>
      </c>
      <c r="BS108" s="5">
        <v>1145</v>
      </c>
      <c r="BT108" s="5">
        <v>1200</v>
      </c>
      <c r="BU108" s="5">
        <v>1262</v>
      </c>
      <c r="BV108" s="5">
        <v>1336</v>
      </c>
      <c r="BW108" s="5">
        <v>1372</v>
      </c>
      <c r="BX108" s="5">
        <v>1429</v>
      </c>
      <c r="BY108" s="5">
        <v>1465</v>
      </c>
      <c r="BZ108" s="5">
        <v>1532</v>
      </c>
      <c r="CA108" s="5">
        <v>1604</v>
      </c>
      <c r="CB108" s="5">
        <v>1596</v>
      </c>
      <c r="CC108" s="5">
        <v>1607</v>
      </c>
      <c r="CD108" s="5">
        <v>1599</v>
      </c>
    </row>
    <row r="109" spans="1:82" x14ac:dyDescent="0.25">
      <c r="A109" s="5" t="str">
        <f>"104 jaar"</f>
        <v>104 jaar</v>
      </c>
      <c r="B109" s="5">
        <v>23</v>
      </c>
      <c r="C109" s="5">
        <v>22</v>
      </c>
      <c r="D109" s="5">
        <v>30</v>
      </c>
      <c r="E109" s="5">
        <v>19</v>
      </c>
      <c r="F109" s="5">
        <v>19</v>
      </c>
      <c r="G109" s="5">
        <v>19</v>
      </c>
      <c r="H109" s="5">
        <v>26</v>
      </c>
      <c r="I109" s="5">
        <v>32</v>
      </c>
      <c r="J109" s="5">
        <v>29</v>
      </c>
      <c r="K109" s="5">
        <v>53</v>
      </c>
      <c r="L109" s="5">
        <v>37</v>
      </c>
      <c r="M109" s="5">
        <v>49</v>
      </c>
      <c r="N109" s="5">
        <v>46</v>
      </c>
      <c r="O109" s="5">
        <v>60</v>
      </c>
      <c r="P109" s="5">
        <v>45</v>
      </c>
      <c r="Q109" s="5">
        <v>55</v>
      </c>
      <c r="R109" s="5">
        <v>55</v>
      </c>
      <c r="S109" s="5">
        <v>60</v>
      </c>
      <c r="T109" s="5">
        <v>63</v>
      </c>
      <c r="U109" s="5">
        <v>95</v>
      </c>
      <c r="V109" s="5">
        <v>72</v>
      </c>
      <c r="W109" s="5">
        <v>76</v>
      </c>
      <c r="X109" s="5">
        <v>88</v>
      </c>
      <c r="Y109" s="5">
        <v>93</v>
      </c>
      <c r="Z109" s="5">
        <v>70</v>
      </c>
      <c r="AA109" s="5">
        <v>99</v>
      </c>
      <c r="AB109" s="5">
        <v>89</v>
      </c>
      <c r="AC109" s="5">
        <v>101</v>
      </c>
      <c r="AD109" s="5">
        <v>110</v>
      </c>
      <c r="AE109" s="5">
        <v>68</v>
      </c>
      <c r="AF109" s="5">
        <v>54</v>
      </c>
      <c r="AG109" s="5">
        <v>61</v>
      </c>
      <c r="AH109" s="5">
        <v>57</v>
      </c>
      <c r="AI109" s="5">
        <v>78</v>
      </c>
      <c r="AJ109" s="5">
        <v>125</v>
      </c>
      <c r="AK109" s="5">
        <v>125</v>
      </c>
      <c r="AL109" s="5">
        <v>138</v>
      </c>
      <c r="AM109" s="5">
        <v>148</v>
      </c>
      <c r="AN109" s="5">
        <v>146</v>
      </c>
      <c r="AO109" s="5">
        <v>160</v>
      </c>
      <c r="AP109" s="5">
        <v>165</v>
      </c>
      <c r="AQ109" s="5">
        <v>173</v>
      </c>
      <c r="AR109" s="5">
        <v>180</v>
      </c>
      <c r="AS109" s="5">
        <v>190</v>
      </c>
      <c r="AT109" s="5">
        <v>205</v>
      </c>
      <c r="AU109" s="5">
        <v>208</v>
      </c>
      <c r="AV109" s="5">
        <v>218</v>
      </c>
      <c r="AW109" s="5">
        <v>212</v>
      </c>
      <c r="AX109" s="5">
        <v>224</v>
      </c>
      <c r="AY109" s="5">
        <v>230</v>
      </c>
      <c r="AZ109" s="5">
        <v>234</v>
      </c>
      <c r="BA109" s="5">
        <v>245</v>
      </c>
      <c r="BB109" s="5">
        <v>267</v>
      </c>
      <c r="BC109" s="5">
        <v>274</v>
      </c>
      <c r="BD109" s="5">
        <v>254</v>
      </c>
      <c r="BE109" s="5">
        <v>232</v>
      </c>
      <c r="BF109" s="5">
        <v>267</v>
      </c>
      <c r="BG109" s="5">
        <v>307</v>
      </c>
      <c r="BH109" s="5">
        <v>333</v>
      </c>
      <c r="BI109" s="5">
        <v>350</v>
      </c>
      <c r="BJ109" s="5">
        <v>421</v>
      </c>
      <c r="BK109" s="5">
        <v>432</v>
      </c>
      <c r="BL109" s="5">
        <v>449</v>
      </c>
      <c r="BM109" s="5">
        <v>459</v>
      </c>
      <c r="BN109" s="5">
        <v>475</v>
      </c>
      <c r="BO109" s="5">
        <v>493</v>
      </c>
      <c r="BP109" s="5">
        <v>527</v>
      </c>
      <c r="BQ109" s="5">
        <v>549</v>
      </c>
      <c r="BR109" s="5">
        <v>573</v>
      </c>
      <c r="BS109" s="5">
        <v>612</v>
      </c>
      <c r="BT109" s="5">
        <v>635</v>
      </c>
      <c r="BU109" s="5">
        <v>667</v>
      </c>
      <c r="BV109" s="5">
        <v>700</v>
      </c>
      <c r="BW109" s="5">
        <v>742</v>
      </c>
      <c r="BX109" s="5">
        <v>763</v>
      </c>
      <c r="BY109" s="5">
        <v>796</v>
      </c>
      <c r="BZ109" s="5">
        <v>817</v>
      </c>
      <c r="CA109" s="5">
        <v>855</v>
      </c>
      <c r="CB109" s="5">
        <v>895</v>
      </c>
      <c r="CC109" s="5">
        <v>897</v>
      </c>
      <c r="CD109" s="5">
        <v>904</v>
      </c>
    </row>
    <row r="110" spans="1:82" x14ac:dyDescent="0.25">
      <c r="A110" s="5" t="str">
        <f>"105 jaar"</f>
        <v>105 jaar</v>
      </c>
      <c r="B110" s="5">
        <v>13</v>
      </c>
      <c r="C110" s="5">
        <v>15</v>
      </c>
      <c r="D110" s="5">
        <v>9</v>
      </c>
      <c r="E110" s="5">
        <v>17</v>
      </c>
      <c r="F110" s="5">
        <v>10</v>
      </c>
      <c r="G110" s="5">
        <v>8</v>
      </c>
      <c r="H110" s="5">
        <v>10</v>
      </c>
      <c r="I110" s="5">
        <v>17</v>
      </c>
      <c r="J110" s="5">
        <v>18</v>
      </c>
      <c r="K110" s="5">
        <v>15</v>
      </c>
      <c r="L110" s="5">
        <v>37</v>
      </c>
      <c r="M110" s="5">
        <v>21</v>
      </c>
      <c r="N110" s="5">
        <v>25</v>
      </c>
      <c r="O110" s="5">
        <v>23</v>
      </c>
      <c r="P110" s="5">
        <v>30</v>
      </c>
      <c r="Q110" s="5">
        <v>22</v>
      </c>
      <c r="R110" s="5">
        <v>30</v>
      </c>
      <c r="S110" s="5">
        <v>24</v>
      </c>
      <c r="T110" s="5">
        <v>30</v>
      </c>
      <c r="U110" s="5">
        <v>32</v>
      </c>
      <c r="V110" s="5">
        <v>48</v>
      </c>
      <c r="W110" s="5">
        <v>38</v>
      </c>
      <c r="X110" s="5">
        <v>39</v>
      </c>
      <c r="Y110" s="5">
        <v>44</v>
      </c>
      <c r="Z110" s="5">
        <v>56</v>
      </c>
      <c r="AA110" s="5">
        <v>39</v>
      </c>
      <c r="AB110" s="5">
        <v>60</v>
      </c>
      <c r="AC110" s="5">
        <v>43</v>
      </c>
      <c r="AD110" s="5">
        <v>37</v>
      </c>
      <c r="AE110" s="5">
        <v>46</v>
      </c>
      <c r="AF110" s="5">
        <v>26</v>
      </c>
      <c r="AG110" s="5">
        <v>23</v>
      </c>
      <c r="AH110" s="5">
        <v>21</v>
      </c>
      <c r="AI110" s="5">
        <v>22</v>
      </c>
      <c r="AJ110" s="5">
        <v>35</v>
      </c>
      <c r="AK110" s="5">
        <v>54</v>
      </c>
      <c r="AL110" s="5">
        <v>56</v>
      </c>
      <c r="AM110" s="5">
        <v>59</v>
      </c>
      <c r="AN110" s="5">
        <v>67</v>
      </c>
      <c r="AO110" s="5">
        <v>63</v>
      </c>
      <c r="AP110" s="5">
        <v>73</v>
      </c>
      <c r="AQ110" s="5">
        <v>73</v>
      </c>
      <c r="AR110" s="5">
        <v>78</v>
      </c>
      <c r="AS110" s="5">
        <v>83</v>
      </c>
      <c r="AT110" s="5">
        <v>86</v>
      </c>
      <c r="AU110" s="5">
        <v>99</v>
      </c>
      <c r="AV110" s="5">
        <v>96</v>
      </c>
      <c r="AW110" s="5">
        <v>97</v>
      </c>
      <c r="AX110" s="5">
        <v>96</v>
      </c>
      <c r="AY110" s="5">
        <v>108</v>
      </c>
      <c r="AZ110" s="5">
        <v>107</v>
      </c>
      <c r="BA110" s="5">
        <v>115</v>
      </c>
      <c r="BB110" s="5">
        <v>119</v>
      </c>
      <c r="BC110" s="5">
        <v>128</v>
      </c>
      <c r="BD110" s="5">
        <v>132</v>
      </c>
      <c r="BE110" s="5">
        <v>120</v>
      </c>
      <c r="BF110" s="5">
        <v>109</v>
      </c>
      <c r="BG110" s="5">
        <v>132</v>
      </c>
      <c r="BH110" s="5">
        <v>154</v>
      </c>
      <c r="BI110" s="5">
        <v>167</v>
      </c>
      <c r="BJ110" s="5">
        <v>174</v>
      </c>
      <c r="BK110" s="5">
        <v>206</v>
      </c>
      <c r="BL110" s="5">
        <v>214</v>
      </c>
      <c r="BM110" s="5">
        <v>224</v>
      </c>
      <c r="BN110" s="5">
        <v>233</v>
      </c>
      <c r="BO110" s="5">
        <v>237</v>
      </c>
      <c r="BP110" s="5">
        <v>245</v>
      </c>
      <c r="BQ110" s="5">
        <v>266</v>
      </c>
      <c r="BR110" s="5">
        <v>279</v>
      </c>
      <c r="BS110" s="5">
        <v>289</v>
      </c>
      <c r="BT110" s="5">
        <v>312</v>
      </c>
      <c r="BU110" s="5">
        <v>327</v>
      </c>
      <c r="BV110" s="5">
        <v>343</v>
      </c>
      <c r="BW110" s="5">
        <v>363</v>
      </c>
      <c r="BX110" s="5">
        <v>384</v>
      </c>
      <c r="BY110" s="5">
        <v>398</v>
      </c>
      <c r="BZ110" s="5">
        <v>420</v>
      </c>
      <c r="CA110" s="5">
        <v>432</v>
      </c>
      <c r="CB110" s="5">
        <v>453</v>
      </c>
      <c r="CC110" s="5">
        <v>468</v>
      </c>
      <c r="CD110" s="5">
        <v>466</v>
      </c>
    </row>
    <row r="111" spans="1:82" x14ac:dyDescent="0.25">
      <c r="A111" s="5" t="str">
        <f>"106 jaar"</f>
        <v>106 jaar</v>
      </c>
      <c r="B111" s="5">
        <v>6</v>
      </c>
      <c r="C111" s="5">
        <v>6</v>
      </c>
      <c r="D111" s="5">
        <v>7</v>
      </c>
      <c r="E111" s="5">
        <v>3</v>
      </c>
      <c r="F111" s="5">
        <v>7</v>
      </c>
      <c r="G111" s="5">
        <v>6</v>
      </c>
      <c r="H111" s="5">
        <v>8</v>
      </c>
      <c r="I111" s="5">
        <v>8</v>
      </c>
      <c r="J111" s="5">
        <v>11</v>
      </c>
      <c r="K111" s="5">
        <v>10</v>
      </c>
      <c r="L111" s="5">
        <v>7</v>
      </c>
      <c r="M111" s="5">
        <v>22</v>
      </c>
      <c r="N111" s="5">
        <v>12</v>
      </c>
      <c r="O111" s="5">
        <v>14</v>
      </c>
      <c r="P111" s="5">
        <v>12</v>
      </c>
      <c r="Q111" s="5">
        <v>16</v>
      </c>
      <c r="R111" s="5">
        <v>11</v>
      </c>
      <c r="S111" s="5">
        <v>16</v>
      </c>
      <c r="T111" s="5">
        <v>12</v>
      </c>
      <c r="U111" s="5">
        <v>11</v>
      </c>
      <c r="V111" s="5">
        <v>18</v>
      </c>
      <c r="W111" s="5">
        <v>22</v>
      </c>
      <c r="X111" s="5">
        <v>20</v>
      </c>
      <c r="Y111" s="5">
        <v>21</v>
      </c>
      <c r="Z111" s="5">
        <v>24</v>
      </c>
      <c r="AA111" s="5">
        <v>29</v>
      </c>
      <c r="AB111" s="5">
        <v>16</v>
      </c>
      <c r="AC111" s="5">
        <v>31</v>
      </c>
      <c r="AD111" s="5">
        <v>12</v>
      </c>
      <c r="AE111" s="5">
        <v>12</v>
      </c>
      <c r="AF111" s="5">
        <v>14</v>
      </c>
      <c r="AG111" s="5">
        <v>8</v>
      </c>
      <c r="AH111" s="5">
        <v>5</v>
      </c>
      <c r="AI111" s="5">
        <v>3</v>
      </c>
      <c r="AJ111" s="5">
        <v>6</v>
      </c>
      <c r="AK111" s="5">
        <v>14</v>
      </c>
      <c r="AL111" s="5">
        <v>19</v>
      </c>
      <c r="AM111" s="5">
        <v>20</v>
      </c>
      <c r="AN111" s="5">
        <v>16</v>
      </c>
      <c r="AO111" s="5">
        <v>22</v>
      </c>
      <c r="AP111" s="5">
        <v>23</v>
      </c>
      <c r="AQ111" s="5">
        <v>28</v>
      </c>
      <c r="AR111" s="5">
        <v>25</v>
      </c>
      <c r="AS111" s="5">
        <v>28</v>
      </c>
      <c r="AT111" s="5">
        <v>30</v>
      </c>
      <c r="AU111" s="5">
        <v>26</v>
      </c>
      <c r="AV111" s="5">
        <v>33</v>
      </c>
      <c r="AW111" s="5">
        <v>33</v>
      </c>
      <c r="AX111" s="5">
        <v>35</v>
      </c>
      <c r="AY111" s="5">
        <v>30</v>
      </c>
      <c r="AZ111" s="5">
        <v>39</v>
      </c>
      <c r="BA111" s="5">
        <v>41</v>
      </c>
      <c r="BB111" s="5">
        <v>48</v>
      </c>
      <c r="BC111" s="5">
        <v>47</v>
      </c>
      <c r="BD111" s="5">
        <v>49</v>
      </c>
      <c r="BE111" s="5">
        <v>48</v>
      </c>
      <c r="BF111" s="5">
        <v>48</v>
      </c>
      <c r="BG111" s="5">
        <v>42</v>
      </c>
      <c r="BH111" s="5">
        <v>56</v>
      </c>
      <c r="BI111" s="5">
        <v>66</v>
      </c>
      <c r="BJ111" s="5">
        <v>70</v>
      </c>
      <c r="BK111" s="5">
        <v>75</v>
      </c>
      <c r="BL111" s="5">
        <v>87</v>
      </c>
      <c r="BM111" s="5">
        <v>91</v>
      </c>
      <c r="BN111" s="5">
        <v>95</v>
      </c>
      <c r="BO111" s="5">
        <v>100</v>
      </c>
      <c r="BP111" s="5">
        <v>104</v>
      </c>
      <c r="BQ111" s="5">
        <v>106</v>
      </c>
      <c r="BR111" s="5">
        <v>115</v>
      </c>
      <c r="BS111" s="5">
        <v>124</v>
      </c>
      <c r="BT111" s="5">
        <v>135</v>
      </c>
      <c r="BU111" s="5">
        <v>142</v>
      </c>
      <c r="BV111" s="5">
        <v>146</v>
      </c>
      <c r="BW111" s="5">
        <v>156</v>
      </c>
      <c r="BX111" s="5">
        <v>165</v>
      </c>
      <c r="BY111" s="5">
        <v>182</v>
      </c>
      <c r="BZ111" s="5">
        <v>185</v>
      </c>
      <c r="CA111" s="5">
        <v>195</v>
      </c>
      <c r="CB111" s="5">
        <v>198</v>
      </c>
      <c r="CC111" s="5">
        <v>208</v>
      </c>
      <c r="CD111" s="5">
        <v>217</v>
      </c>
    </row>
    <row r="112" spans="1:82" x14ac:dyDescent="0.25">
      <c r="A112" s="5" t="str">
        <f>"107 jaar"</f>
        <v>107 jaar</v>
      </c>
      <c r="B112" s="5">
        <v>2</v>
      </c>
      <c r="C112" s="5">
        <v>4</v>
      </c>
      <c r="D112" s="5">
        <v>3</v>
      </c>
      <c r="E112" s="5">
        <v>1</v>
      </c>
      <c r="F112" s="5">
        <v>3</v>
      </c>
      <c r="G112" s="5">
        <v>5</v>
      </c>
      <c r="H112" s="5">
        <v>4</v>
      </c>
      <c r="I112" s="5">
        <v>7</v>
      </c>
      <c r="J112" s="5">
        <v>5</v>
      </c>
      <c r="K112" s="5">
        <v>5</v>
      </c>
      <c r="L112" s="5">
        <v>7</v>
      </c>
      <c r="M112" s="5">
        <v>1</v>
      </c>
      <c r="N112" s="5">
        <v>18</v>
      </c>
      <c r="O112" s="5">
        <v>8</v>
      </c>
      <c r="P112" s="5">
        <v>5</v>
      </c>
      <c r="Q112" s="5">
        <v>8</v>
      </c>
      <c r="R112" s="5">
        <v>9</v>
      </c>
      <c r="S112" s="5">
        <v>5</v>
      </c>
      <c r="T112" s="5">
        <v>12</v>
      </c>
      <c r="U112" s="5">
        <v>5</v>
      </c>
      <c r="V112" s="5">
        <v>6</v>
      </c>
      <c r="W112" s="5">
        <v>8</v>
      </c>
      <c r="X112" s="5">
        <v>12</v>
      </c>
      <c r="Y112" s="5">
        <v>9</v>
      </c>
      <c r="Z112" s="5">
        <v>11</v>
      </c>
      <c r="AA112" s="5">
        <v>12</v>
      </c>
      <c r="AB112" s="5">
        <v>16</v>
      </c>
      <c r="AC112" s="5">
        <v>7</v>
      </c>
      <c r="AD112" s="5">
        <v>7</v>
      </c>
      <c r="AE112" s="5">
        <v>2</v>
      </c>
      <c r="AF112" s="5">
        <v>2</v>
      </c>
      <c r="AG112" s="5">
        <v>4</v>
      </c>
      <c r="AH112" s="5">
        <v>1</v>
      </c>
      <c r="AI112" s="5">
        <v>1</v>
      </c>
      <c r="AJ112" s="5">
        <v>1</v>
      </c>
      <c r="AK112" s="5">
        <v>2</v>
      </c>
      <c r="AL112" s="5">
        <v>1</v>
      </c>
      <c r="AM112" s="5">
        <v>6</v>
      </c>
      <c r="AN112" s="5">
        <v>6</v>
      </c>
      <c r="AO112" s="5">
        <v>5</v>
      </c>
      <c r="AP112" s="5">
        <v>7</v>
      </c>
      <c r="AQ112" s="5">
        <v>6</v>
      </c>
      <c r="AR112" s="5">
        <v>7</v>
      </c>
      <c r="AS112" s="5">
        <v>8</v>
      </c>
      <c r="AT112" s="5">
        <v>8</v>
      </c>
      <c r="AU112" s="5">
        <v>9</v>
      </c>
      <c r="AV112" s="5">
        <v>8</v>
      </c>
      <c r="AW112" s="5">
        <v>9</v>
      </c>
      <c r="AX112" s="5">
        <v>10</v>
      </c>
      <c r="AY112" s="5">
        <v>8</v>
      </c>
      <c r="AZ112" s="5">
        <v>9</v>
      </c>
      <c r="BA112" s="5">
        <v>9</v>
      </c>
      <c r="BB112" s="5">
        <v>10</v>
      </c>
      <c r="BC112" s="5">
        <v>12</v>
      </c>
      <c r="BD112" s="5">
        <v>11</v>
      </c>
      <c r="BE112" s="5">
        <v>12</v>
      </c>
      <c r="BF112" s="5">
        <v>12</v>
      </c>
      <c r="BG112" s="5">
        <v>12</v>
      </c>
      <c r="BH112" s="5">
        <v>11</v>
      </c>
      <c r="BI112" s="5">
        <v>14</v>
      </c>
      <c r="BJ112" s="5">
        <v>19</v>
      </c>
      <c r="BK112" s="5">
        <v>24</v>
      </c>
      <c r="BL112" s="5">
        <v>27</v>
      </c>
      <c r="BM112" s="5">
        <v>29</v>
      </c>
      <c r="BN112" s="5">
        <v>31</v>
      </c>
      <c r="BO112" s="5">
        <v>33</v>
      </c>
      <c r="BP112" s="5">
        <v>34</v>
      </c>
      <c r="BQ112" s="5">
        <v>40</v>
      </c>
      <c r="BR112" s="5">
        <v>40</v>
      </c>
      <c r="BS112" s="5">
        <v>44</v>
      </c>
      <c r="BT112" s="5">
        <v>50</v>
      </c>
      <c r="BU112" s="5">
        <v>52</v>
      </c>
      <c r="BV112" s="5">
        <v>53</v>
      </c>
      <c r="BW112" s="5">
        <v>57</v>
      </c>
      <c r="BX112" s="5">
        <v>58</v>
      </c>
      <c r="BY112" s="5">
        <v>66</v>
      </c>
      <c r="BZ112" s="5">
        <v>69</v>
      </c>
      <c r="CA112" s="5">
        <v>76</v>
      </c>
      <c r="CB112" s="5">
        <v>82</v>
      </c>
      <c r="CC112" s="5">
        <v>85</v>
      </c>
      <c r="CD112" s="5">
        <v>86</v>
      </c>
    </row>
    <row r="113" spans="1:83" x14ac:dyDescent="0.25">
      <c r="A113" s="5" t="str">
        <f>"108 jaar"</f>
        <v>108 jaar</v>
      </c>
      <c r="B113" s="5">
        <v>1</v>
      </c>
      <c r="C113" s="5">
        <v>1</v>
      </c>
      <c r="D113" s="5">
        <v>3</v>
      </c>
      <c r="E113" s="5">
        <v>1</v>
      </c>
      <c r="F113" s="5">
        <v>0</v>
      </c>
      <c r="G113" s="5">
        <v>2</v>
      </c>
      <c r="H113" s="5">
        <v>3</v>
      </c>
      <c r="I113" s="5">
        <v>2</v>
      </c>
      <c r="J113" s="5">
        <v>4</v>
      </c>
      <c r="K113" s="5">
        <v>2</v>
      </c>
      <c r="L113" s="5">
        <v>4</v>
      </c>
      <c r="M113" s="5">
        <v>5</v>
      </c>
      <c r="N113" s="5">
        <v>1</v>
      </c>
      <c r="O113" s="5">
        <v>10</v>
      </c>
      <c r="P113" s="5">
        <v>2</v>
      </c>
      <c r="Q113" s="5">
        <v>2</v>
      </c>
      <c r="R113" s="5">
        <v>5</v>
      </c>
      <c r="S113" s="5">
        <v>5</v>
      </c>
      <c r="T113" s="5">
        <v>6</v>
      </c>
      <c r="U113" s="5">
        <v>7</v>
      </c>
      <c r="V113" s="5">
        <v>4</v>
      </c>
      <c r="W113" s="5">
        <v>4</v>
      </c>
      <c r="X113" s="5">
        <v>2</v>
      </c>
      <c r="Y113" s="5">
        <v>7</v>
      </c>
      <c r="Z113" s="5">
        <v>1</v>
      </c>
      <c r="AA113" s="5">
        <v>4</v>
      </c>
      <c r="AB113" s="5">
        <v>7</v>
      </c>
      <c r="AC113" s="5">
        <v>9</v>
      </c>
      <c r="AD113" s="5">
        <v>0</v>
      </c>
      <c r="AE113" s="5">
        <v>1</v>
      </c>
      <c r="AF113" s="5">
        <v>0</v>
      </c>
      <c r="AG113" s="5">
        <v>0</v>
      </c>
      <c r="AH113" s="5">
        <v>1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2</v>
      </c>
      <c r="AO113" s="5">
        <v>0</v>
      </c>
      <c r="AP113" s="5">
        <v>1</v>
      </c>
      <c r="AQ113" s="5">
        <v>1</v>
      </c>
      <c r="AR113" s="5">
        <v>1</v>
      </c>
      <c r="AS113" s="5">
        <v>1</v>
      </c>
      <c r="AT113" s="5">
        <v>1</v>
      </c>
      <c r="AU113" s="5">
        <v>0</v>
      </c>
      <c r="AV113" s="5">
        <v>1</v>
      </c>
      <c r="AW113" s="5">
        <v>1</v>
      </c>
      <c r="AX113" s="5">
        <v>1</v>
      </c>
      <c r="AY113" s="5">
        <v>1</v>
      </c>
      <c r="AZ113" s="5">
        <v>1</v>
      </c>
      <c r="BA113" s="5">
        <v>1</v>
      </c>
      <c r="BB113" s="5">
        <v>0</v>
      </c>
      <c r="BC113" s="5">
        <v>1</v>
      </c>
      <c r="BD113" s="5">
        <v>1</v>
      </c>
      <c r="BE113" s="5">
        <v>1</v>
      </c>
      <c r="BF113" s="5">
        <v>1</v>
      </c>
      <c r="BG113" s="5">
        <v>3</v>
      </c>
      <c r="BH113" s="5">
        <v>2</v>
      </c>
      <c r="BI113" s="5">
        <v>1</v>
      </c>
      <c r="BJ113" s="5">
        <v>4</v>
      </c>
      <c r="BK113" s="5">
        <v>7</v>
      </c>
      <c r="BL113" s="5">
        <v>8</v>
      </c>
      <c r="BM113" s="5">
        <v>8</v>
      </c>
      <c r="BN113" s="5">
        <v>8</v>
      </c>
      <c r="BO113" s="5">
        <v>8</v>
      </c>
      <c r="BP113" s="5">
        <v>9</v>
      </c>
      <c r="BQ113" s="5">
        <v>9</v>
      </c>
      <c r="BR113" s="5">
        <v>11</v>
      </c>
      <c r="BS113" s="5">
        <v>11</v>
      </c>
      <c r="BT113" s="5">
        <v>11</v>
      </c>
      <c r="BU113" s="5">
        <v>11</v>
      </c>
      <c r="BV113" s="5">
        <v>11</v>
      </c>
      <c r="BW113" s="5">
        <v>14</v>
      </c>
      <c r="BX113" s="5">
        <v>15</v>
      </c>
      <c r="BY113" s="5">
        <v>17</v>
      </c>
      <c r="BZ113" s="5">
        <v>18</v>
      </c>
      <c r="CA113" s="5">
        <v>21</v>
      </c>
      <c r="CB113" s="5">
        <v>23</v>
      </c>
      <c r="CC113" s="5">
        <v>26</v>
      </c>
      <c r="CD113" s="5">
        <v>26</v>
      </c>
    </row>
    <row r="114" spans="1:83" x14ac:dyDescent="0.25">
      <c r="A114" s="5" t="str">
        <f>"109 jaar"</f>
        <v>109 jaar</v>
      </c>
      <c r="B114" s="5">
        <v>1</v>
      </c>
      <c r="C114" s="5">
        <v>1</v>
      </c>
      <c r="D114" s="5">
        <v>0</v>
      </c>
      <c r="E114" s="5">
        <v>3</v>
      </c>
      <c r="F114" s="5">
        <v>0</v>
      </c>
      <c r="G114" s="5">
        <v>0</v>
      </c>
      <c r="H114" s="5">
        <v>1</v>
      </c>
      <c r="I114" s="5">
        <v>1</v>
      </c>
      <c r="J114" s="5">
        <v>1</v>
      </c>
      <c r="K114" s="5">
        <v>4</v>
      </c>
      <c r="L114" s="5">
        <v>2</v>
      </c>
      <c r="M114" s="5">
        <v>3</v>
      </c>
      <c r="N114" s="5">
        <v>3</v>
      </c>
      <c r="O114" s="5">
        <v>1</v>
      </c>
      <c r="P114" s="5">
        <v>1</v>
      </c>
      <c r="Q114" s="5">
        <v>0</v>
      </c>
      <c r="R114" s="5">
        <v>1</v>
      </c>
      <c r="S114" s="5">
        <v>3</v>
      </c>
      <c r="T114" s="5">
        <v>2</v>
      </c>
      <c r="U114" s="5">
        <v>5</v>
      </c>
      <c r="V114" s="5">
        <v>2</v>
      </c>
      <c r="W114" s="5">
        <v>2</v>
      </c>
      <c r="X114" s="5">
        <v>1</v>
      </c>
      <c r="Y114" s="5">
        <v>2</v>
      </c>
      <c r="Z114" s="5">
        <v>4</v>
      </c>
      <c r="AA114" s="5">
        <v>1</v>
      </c>
      <c r="AB114" s="5">
        <v>2</v>
      </c>
      <c r="AC114" s="5">
        <v>5</v>
      </c>
      <c r="AD114" s="5">
        <v>1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1</v>
      </c>
      <c r="BP114" s="5">
        <v>1</v>
      </c>
      <c r="BQ114" s="5">
        <v>1</v>
      </c>
      <c r="BR114" s="5">
        <v>1</v>
      </c>
      <c r="BS114" s="5">
        <v>1</v>
      </c>
      <c r="BT114" s="5">
        <v>1</v>
      </c>
      <c r="BU114" s="5">
        <v>1</v>
      </c>
      <c r="BV114" s="5">
        <v>1</v>
      </c>
      <c r="BW114" s="5">
        <v>1</v>
      </c>
      <c r="BX114" s="5">
        <v>1</v>
      </c>
      <c r="BY114" s="5">
        <v>4</v>
      </c>
      <c r="BZ114" s="5">
        <v>3</v>
      </c>
      <c r="CA114" s="5">
        <v>3</v>
      </c>
      <c r="CB114" s="5">
        <v>4</v>
      </c>
      <c r="CC114" s="5">
        <v>5</v>
      </c>
      <c r="CD114" s="5">
        <v>5</v>
      </c>
    </row>
    <row r="115" spans="1:83" ht="15.75" thickBot="1" x14ac:dyDescent="0.3">
      <c r="A115" s="2" t="str">
        <f>"110 jaar en meer"</f>
        <v>110 jaar en meer</v>
      </c>
      <c r="B115" s="2">
        <v>0</v>
      </c>
      <c r="C115" s="2">
        <v>1</v>
      </c>
      <c r="D115" s="2">
        <v>2</v>
      </c>
      <c r="E115" s="2">
        <v>1</v>
      </c>
      <c r="F115" s="2">
        <v>4</v>
      </c>
      <c r="G115" s="2">
        <v>2</v>
      </c>
      <c r="H115" s="2">
        <v>2</v>
      </c>
      <c r="I115" s="2">
        <v>1</v>
      </c>
      <c r="J115" s="2">
        <v>2</v>
      </c>
      <c r="K115" s="2">
        <v>0</v>
      </c>
      <c r="L115" s="2">
        <v>2</v>
      </c>
      <c r="M115" s="2">
        <v>3</v>
      </c>
      <c r="N115" s="2">
        <v>3</v>
      </c>
      <c r="O115" s="2">
        <v>2</v>
      </c>
      <c r="P115" s="2">
        <v>0</v>
      </c>
      <c r="Q115" s="2">
        <v>1</v>
      </c>
      <c r="R115" s="2">
        <v>1</v>
      </c>
      <c r="S115" s="2">
        <v>1</v>
      </c>
      <c r="T115" s="2">
        <v>2</v>
      </c>
      <c r="U115" s="2">
        <v>3</v>
      </c>
      <c r="V115" s="2">
        <v>5</v>
      </c>
      <c r="W115" s="2">
        <v>5</v>
      </c>
      <c r="X115" s="2">
        <v>3</v>
      </c>
      <c r="Y115" s="2">
        <v>3</v>
      </c>
      <c r="Z115" s="2">
        <v>3</v>
      </c>
      <c r="AA115" s="2">
        <v>6</v>
      </c>
      <c r="AB115" s="2">
        <v>3</v>
      </c>
      <c r="AC115" s="2">
        <v>1</v>
      </c>
      <c r="AD115" s="2">
        <v>2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</row>
    <row r="117" spans="1:83" x14ac:dyDescent="0.25">
      <c r="A117" s="1" t="s">
        <v>6</v>
      </c>
    </row>
    <row r="118" spans="1:83" x14ac:dyDescent="0.25">
      <c r="A118" t="s">
        <v>1</v>
      </c>
    </row>
    <row r="119" spans="1:83" ht="15.75" thickBot="1" x14ac:dyDescent="0.3">
      <c r="A119" t="s">
        <v>2</v>
      </c>
    </row>
    <row r="120" spans="1:83" x14ac:dyDescent="0.25">
      <c r="A120" s="3"/>
      <c r="B120" s="4" t="str">
        <f>"1991"</f>
        <v>1991</v>
      </c>
      <c r="C120" s="4" t="str">
        <f>"1992"</f>
        <v>1992</v>
      </c>
      <c r="D120" s="4" t="str">
        <f>"1993"</f>
        <v>1993</v>
      </c>
      <c r="E120" s="4" t="str">
        <f>"1994"</f>
        <v>1994</v>
      </c>
      <c r="F120" s="4" t="str">
        <f>"1995"</f>
        <v>1995</v>
      </c>
      <c r="G120" s="4" t="str">
        <f>"1996"</f>
        <v>1996</v>
      </c>
      <c r="H120" s="4" t="str">
        <f>"1997"</f>
        <v>1997</v>
      </c>
      <c r="I120" s="4" t="str">
        <f>"1998"</f>
        <v>1998</v>
      </c>
      <c r="J120" s="4" t="str">
        <f>"1999"</f>
        <v>1999</v>
      </c>
      <c r="K120" s="4" t="str">
        <f>"2000"</f>
        <v>2000</v>
      </c>
      <c r="L120" s="4" t="str">
        <f>"2001"</f>
        <v>2001</v>
      </c>
      <c r="M120" s="4" t="str">
        <f>"2002"</f>
        <v>2002</v>
      </c>
      <c r="N120" s="4" t="str">
        <f>"2003"</f>
        <v>2003</v>
      </c>
      <c r="O120" s="4" t="str">
        <f>"2004"</f>
        <v>2004</v>
      </c>
      <c r="P120" s="4" t="str">
        <f>"2005"</f>
        <v>2005</v>
      </c>
      <c r="Q120" s="4" t="str">
        <f>"2006"</f>
        <v>2006</v>
      </c>
      <c r="R120" s="4" t="str">
        <f>"2007"</f>
        <v>2007</v>
      </c>
      <c r="S120" s="4" t="str">
        <f>"2008"</f>
        <v>2008</v>
      </c>
      <c r="T120" s="4" t="str">
        <f>"2009"</f>
        <v>2009</v>
      </c>
      <c r="U120" s="4" t="str">
        <f>"2010"</f>
        <v>2010</v>
      </c>
      <c r="V120" s="4" t="str">
        <f>"2011"</f>
        <v>2011</v>
      </c>
      <c r="W120" s="4" t="str">
        <f>"2012"</f>
        <v>2012</v>
      </c>
      <c r="X120" s="4" t="str">
        <f>"2013"</f>
        <v>2013</v>
      </c>
      <c r="Y120" s="4" t="str">
        <f>"2014"</f>
        <v>2014</v>
      </c>
      <c r="Z120" s="4" t="str">
        <f>"2015"</f>
        <v>2015</v>
      </c>
      <c r="AA120" s="4" t="str">
        <f>"2016"</f>
        <v>2016</v>
      </c>
      <c r="AB120" s="4" t="str">
        <f>"2017"</f>
        <v>2017</v>
      </c>
      <c r="AC120" s="4" t="str">
        <f>"2018"</f>
        <v>2018</v>
      </c>
      <c r="AD120" s="4" t="str">
        <f>"2019"</f>
        <v>2019</v>
      </c>
      <c r="AE120" s="4" t="str">
        <f>"2020"</f>
        <v>2020</v>
      </c>
      <c r="AF120" s="4" t="str">
        <f>"2021"</f>
        <v>2021</v>
      </c>
      <c r="AG120" s="4" t="str">
        <f>"2022"</f>
        <v>2022</v>
      </c>
      <c r="AH120" s="4" t="str">
        <f>"2023"</f>
        <v>2023</v>
      </c>
      <c r="AI120" s="4" t="str">
        <f>"2024"</f>
        <v>2024</v>
      </c>
      <c r="AJ120" s="4" t="str">
        <f>"2025"</f>
        <v>2025</v>
      </c>
      <c r="AK120" s="4" t="str">
        <f>"2026"</f>
        <v>2026</v>
      </c>
      <c r="AL120" s="4" t="str">
        <f>"2027"</f>
        <v>2027</v>
      </c>
      <c r="AM120" s="4" t="str">
        <f>"2028"</f>
        <v>2028</v>
      </c>
      <c r="AN120" s="4" t="str">
        <f>"2029"</f>
        <v>2029</v>
      </c>
      <c r="AO120" s="4" t="str">
        <f>"2030"</f>
        <v>2030</v>
      </c>
      <c r="AP120" s="4" t="str">
        <f>"2031"</f>
        <v>2031</v>
      </c>
      <c r="AQ120" s="4" t="str">
        <f>"2032"</f>
        <v>2032</v>
      </c>
      <c r="AR120" s="4" t="str">
        <f>"2033"</f>
        <v>2033</v>
      </c>
      <c r="AS120" s="4" t="str">
        <f>"2034"</f>
        <v>2034</v>
      </c>
      <c r="AT120" s="4" t="str">
        <f>"2035"</f>
        <v>2035</v>
      </c>
      <c r="AU120" s="4" t="str">
        <f>"2036"</f>
        <v>2036</v>
      </c>
      <c r="AV120" s="4" t="str">
        <f>"2037"</f>
        <v>2037</v>
      </c>
      <c r="AW120" s="4" t="str">
        <f>"2038"</f>
        <v>2038</v>
      </c>
      <c r="AX120" s="4" t="str">
        <f>"2039"</f>
        <v>2039</v>
      </c>
      <c r="AY120" s="4" t="str">
        <f>"2040"</f>
        <v>2040</v>
      </c>
      <c r="AZ120" s="4" t="str">
        <f>"2041"</f>
        <v>2041</v>
      </c>
      <c r="BA120" s="4" t="str">
        <f>"2042"</f>
        <v>2042</v>
      </c>
      <c r="BB120" s="4" t="str">
        <f>"2043"</f>
        <v>2043</v>
      </c>
      <c r="BC120" s="4" t="str">
        <f>"2044"</f>
        <v>2044</v>
      </c>
      <c r="BD120" s="4" t="str">
        <f>"2045"</f>
        <v>2045</v>
      </c>
      <c r="BE120" s="4" t="str">
        <f>"2046"</f>
        <v>2046</v>
      </c>
      <c r="BF120" s="4" t="str">
        <f>"2047"</f>
        <v>2047</v>
      </c>
      <c r="BG120" s="4" t="str">
        <f>"2048"</f>
        <v>2048</v>
      </c>
      <c r="BH120" s="4" t="str">
        <f>"2049"</f>
        <v>2049</v>
      </c>
      <c r="BI120" s="4" t="str">
        <f>"2050"</f>
        <v>2050</v>
      </c>
      <c r="BJ120" s="4" t="str">
        <f>"2051"</f>
        <v>2051</v>
      </c>
      <c r="BK120" s="4" t="str">
        <f>"2052"</f>
        <v>2052</v>
      </c>
      <c r="BL120" s="4" t="str">
        <f>"2053"</f>
        <v>2053</v>
      </c>
      <c r="BM120" s="4" t="str">
        <f>"2054"</f>
        <v>2054</v>
      </c>
      <c r="BN120" s="4" t="str">
        <f>"2055"</f>
        <v>2055</v>
      </c>
      <c r="BO120" s="4" t="str">
        <f>"2056"</f>
        <v>2056</v>
      </c>
      <c r="BP120" s="4" t="str">
        <f>"2057"</f>
        <v>2057</v>
      </c>
      <c r="BQ120" s="4" t="str">
        <f>"2058"</f>
        <v>2058</v>
      </c>
      <c r="BR120" s="4" t="str">
        <f>"2059"</f>
        <v>2059</v>
      </c>
      <c r="BS120" s="4" t="str">
        <f>"2060"</f>
        <v>2060</v>
      </c>
      <c r="BT120" s="4" t="str">
        <f>"2061"</f>
        <v>2061</v>
      </c>
      <c r="BU120" s="4" t="str">
        <f>"2062"</f>
        <v>2062</v>
      </c>
      <c r="BV120" s="4" t="str">
        <f>"2063"</f>
        <v>2063</v>
      </c>
      <c r="BW120" s="4" t="str">
        <f>"2064"</f>
        <v>2064</v>
      </c>
      <c r="BX120" s="4" t="str">
        <f>"2065"</f>
        <v>2065</v>
      </c>
      <c r="BY120" s="4" t="str">
        <f>"2066"</f>
        <v>2066</v>
      </c>
      <c r="BZ120" s="4" t="str">
        <f>"2067"</f>
        <v>2067</v>
      </c>
      <c r="CA120" s="4" t="str">
        <f>"2068"</f>
        <v>2068</v>
      </c>
      <c r="CB120" s="4" t="str">
        <f>"2069"</f>
        <v>2069</v>
      </c>
      <c r="CC120" s="4" t="str">
        <f>"2070"</f>
        <v>2070</v>
      </c>
      <c r="CD120" s="4" t="str">
        <f>"2071"</f>
        <v>2071</v>
      </c>
      <c r="CE120" s="1"/>
    </row>
    <row r="121" spans="1:83" x14ac:dyDescent="0.25">
      <c r="A121" s="5" t="str">
        <f>"0 jaar"</f>
        <v>0 jaar</v>
      </c>
      <c r="B121" s="5">
        <v>63352</v>
      </c>
      <c r="C121" s="5">
        <v>64289</v>
      </c>
      <c r="D121" s="5">
        <v>63484</v>
      </c>
      <c r="E121" s="5">
        <v>61255</v>
      </c>
      <c r="F121" s="5">
        <v>59337</v>
      </c>
      <c r="G121" s="5">
        <v>58539</v>
      </c>
      <c r="H121" s="5">
        <v>58842</v>
      </c>
      <c r="I121" s="5">
        <v>58980</v>
      </c>
      <c r="J121" s="5">
        <v>58261</v>
      </c>
      <c r="K121" s="5">
        <v>57548</v>
      </c>
      <c r="L121" s="5">
        <v>58625</v>
      </c>
      <c r="M121" s="5">
        <v>57807</v>
      </c>
      <c r="N121" s="5">
        <v>57076</v>
      </c>
      <c r="O121" s="5">
        <v>57364</v>
      </c>
      <c r="P121" s="5">
        <v>59546</v>
      </c>
      <c r="Q121" s="5">
        <v>60747</v>
      </c>
      <c r="R121" s="5">
        <v>62084</v>
      </c>
      <c r="S121" s="5">
        <v>61863</v>
      </c>
      <c r="T121" s="5">
        <v>64989</v>
      </c>
      <c r="U121" s="5">
        <v>64925</v>
      </c>
      <c r="V121" s="5">
        <v>66102</v>
      </c>
      <c r="W121" s="5">
        <v>65475</v>
      </c>
      <c r="X121" s="5">
        <v>64718</v>
      </c>
      <c r="Y121" s="5">
        <v>63861</v>
      </c>
      <c r="Z121" s="5">
        <v>63807</v>
      </c>
      <c r="AA121" s="5">
        <v>62310</v>
      </c>
      <c r="AB121" s="5">
        <v>62071</v>
      </c>
      <c r="AC121" s="5">
        <v>60918</v>
      </c>
      <c r="AD121" s="5">
        <v>61222</v>
      </c>
      <c r="AE121" s="5">
        <v>62012</v>
      </c>
      <c r="AF121" s="5">
        <v>62771</v>
      </c>
      <c r="AG121" s="5">
        <v>63453</v>
      </c>
      <c r="AH121" s="5">
        <v>64053</v>
      </c>
      <c r="AI121" s="5">
        <v>64550</v>
      </c>
      <c r="AJ121" s="5">
        <v>65015</v>
      </c>
      <c r="AK121" s="5">
        <v>65489</v>
      </c>
      <c r="AL121" s="5">
        <v>66005</v>
      </c>
      <c r="AM121" s="5">
        <v>66565</v>
      </c>
      <c r="AN121" s="5">
        <v>67242</v>
      </c>
      <c r="AO121" s="5">
        <v>68070</v>
      </c>
      <c r="AP121" s="5">
        <v>69042</v>
      </c>
      <c r="AQ121" s="5">
        <v>69119</v>
      </c>
      <c r="AR121" s="5">
        <v>69282</v>
      </c>
      <c r="AS121" s="5">
        <v>69519</v>
      </c>
      <c r="AT121" s="5">
        <v>69796</v>
      </c>
      <c r="AU121" s="5">
        <v>70077</v>
      </c>
      <c r="AV121" s="5">
        <v>70357</v>
      </c>
      <c r="AW121" s="5">
        <v>70590</v>
      </c>
      <c r="AX121" s="5">
        <v>70751</v>
      </c>
      <c r="AY121" s="5">
        <v>70834</v>
      </c>
      <c r="AZ121" s="5">
        <v>70844</v>
      </c>
      <c r="BA121" s="5">
        <v>70785</v>
      </c>
      <c r="BB121" s="5">
        <v>70675</v>
      </c>
      <c r="BC121" s="5">
        <v>70546</v>
      </c>
      <c r="BD121" s="5">
        <v>70406</v>
      </c>
      <c r="BE121" s="5">
        <v>70305</v>
      </c>
      <c r="BF121" s="5">
        <v>70253</v>
      </c>
      <c r="BG121" s="5">
        <v>70260</v>
      </c>
      <c r="BH121" s="5">
        <v>70336</v>
      </c>
      <c r="BI121" s="5">
        <v>70477</v>
      </c>
      <c r="BJ121" s="5">
        <v>70669</v>
      </c>
      <c r="BK121" s="5">
        <v>70913</v>
      </c>
      <c r="BL121" s="5">
        <v>71202</v>
      </c>
      <c r="BM121" s="5">
        <v>71525</v>
      </c>
      <c r="BN121" s="5">
        <v>71876</v>
      </c>
      <c r="BO121" s="5">
        <v>72252</v>
      </c>
      <c r="BP121" s="5">
        <v>72639</v>
      </c>
      <c r="BQ121" s="5">
        <v>73029</v>
      </c>
      <c r="BR121" s="5">
        <v>73411</v>
      </c>
      <c r="BS121" s="5">
        <v>73786</v>
      </c>
      <c r="BT121" s="5">
        <v>74132</v>
      </c>
      <c r="BU121" s="5">
        <v>74458</v>
      </c>
      <c r="BV121" s="5">
        <v>74753</v>
      </c>
      <c r="BW121" s="5">
        <v>75013</v>
      </c>
      <c r="BX121" s="5">
        <v>75254</v>
      </c>
      <c r="BY121" s="5">
        <v>75457</v>
      </c>
      <c r="BZ121" s="5">
        <v>75629</v>
      </c>
      <c r="CA121" s="5">
        <v>75767</v>
      </c>
      <c r="CB121" s="5">
        <v>75883</v>
      </c>
      <c r="CC121" s="5">
        <v>75969</v>
      </c>
      <c r="CD121" s="5">
        <v>76035</v>
      </c>
    </row>
    <row r="122" spans="1:83" x14ac:dyDescent="0.25">
      <c r="A122" s="5" t="str">
        <f>"1 jaar"</f>
        <v>1 jaar</v>
      </c>
      <c r="B122" s="5">
        <v>62263</v>
      </c>
      <c r="C122" s="5">
        <v>63778</v>
      </c>
      <c r="D122" s="5">
        <v>64615</v>
      </c>
      <c r="E122" s="5">
        <v>63803</v>
      </c>
      <c r="F122" s="5">
        <v>61651</v>
      </c>
      <c r="G122" s="5">
        <v>59503</v>
      </c>
      <c r="H122" s="5">
        <v>58902</v>
      </c>
      <c r="I122" s="5">
        <v>59192</v>
      </c>
      <c r="J122" s="5">
        <v>59344</v>
      </c>
      <c r="K122" s="5">
        <v>58613</v>
      </c>
      <c r="L122" s="5">
        <v>57885</v>
      </c>
      <c r="M122" s="5">
        <v>59025</v>
      </c>
      <c r="N122" s="5">
        <v>58256</v>
      </c>
      <c r="O122" s="5">
        <v>57493</v>
      </c>
      <c r="P122" s="5">
        <v>57866</v>
      </c>
      <c r="Q122" s="5">
        <v>60194</v>
      </c>
      <c r="R122" s="5">
        <v>61406</v>
      </c>
      <c r="S122" s="5">
        <v>62850</v>
      </c>
      <c r="T122" s="5">
        <v>63726</v>
      </c>
      <c r="U122" s="5">
        <v>65716</v>
      </c>
      <c r="V122" s="5">
        <v>65874</v>
      </c>
      <c r="W122" s="5">
        <v>66845</v>
      </c>
      <c r="X122" s="5">
        <v>66029</v>
      </c>
      <c r="Y122" s="5">
        <v>65306</v>
      </c>
      <c r="Z122" s="5">
        <v>64314</v>
      </c>
      <c r="AA122" s="5">
        <v>64493</v>
      </c>
      <c r="AB122" s="5">
        <v>62932</v>
      </c>
      <c r="AC122" s="5">
        <v>62691</v>
      </c>
      <c r="AD122" s="5">
        <v>61508</v>
      </c>
      <c r="AE122" s="5">
        <v>61825</v>
      </c>
      <c r="AF122" s="5">
        <v>62624</v>
      </c>
      <c r="AG122" s="5">
        <v>63349</v>
      </c>
      <c r="AH122" s="5">
        <v>64006</v>
      </c>
      <c r="AI122" s="5">
        <v>64572</v>
      </c>
      <c r="AJ122" s="5">
        <v>65047</v>
      </c>
      <c r="AK122" s="5">
        <v>65481</v>
      </c>
      <c r="AL122" s="5">
        <v>65942</v>
      </c>
      <c r="AM122" s="5">
        <v>66451</v>
      </c>
      <c r="AN122" s="5">
        <v>67009</v>
      </c>
      <c r="AO122" s="5">
        <v>67682</v>
      </c>
      <c r="AP122" s="5">
        <v>68508</v>
      </c>
      <c r="AQ122" s="5">
        <v>69481</v>
      </c>
      <c r="AR122" s="5">
        <v>69567</v>
      </c>
      <c r="AS122" s="5">
        <v>69736</v>
      </c>
      <c r="AT122" s="5">
        <v>69980</v>
      </c>
      <c r="AU122" s="5">
        <v>70258</v>
      </c>
      <c r="AV122" s="5">
        <v>70542</v>
      </c>
      <c r="AW122" s="5">
        <v>70823</v>
      </c>
      <c r="AX122" s="5">
        <v>71056</v>
      </c>
      <c r="AY122" s="5">
        <v>71218</v>
      </c>
      <c r="AZ122" s="5">
        <v>71300</v>
      </c>
      <c r="BA122" s="5">
        <v>71311</v>
      </c>
      <c r="BB122" s="5">
        <v>71254</v>
      </c>
      <c r="BC122" s="5">
        <v>71141</v>
      </c>
      <c r="BD122" s="5">
        <v>71016</v>
      </c>
      <c r="BE122" s="5">
        <v>70875</v>
      </c>
      <c r="BF122" s="5">
        <v>70775</v>
      </c>
      <c r="BG122" s="5">
        <v>70723</v>
      </c>
      <c r="BH122" s="5">
        <v>70733</v>
      </c>
      <c r="BI122" s="5">
        <v>70811</v>
      </c>
      <c r="BJ122" s="5">
        <v>70951</v>
      </c>
      <c r="BK122" s="5">
        <v>71140</v>
      </c>
      <c r="BL122" s="5">
        <v>71388</v>
      </c>
      <c r="BM122" s="5">
        <v>71675</v>
      </c>
      <c r="BN122" s="5">
        <v>72002</v>
      </c>
      <c r="BO122" s="5">
        <v>72355</v>
      </c>
      <c r="BP122" s="5">
        <v>72727</v>
      </c>
      <c r="BQ122" s="5">
        <v>73118</v>
      </c>
      <c r="BR122" s="5">
        <v>73510</v>
      </c>
      <c r="BS122" s="5">
        <v>73891</v>
      </c>
      <c r="BT122" s="5">
        <v>74263</v>
      </c>
      <c r="BU122" s="5">
        <v>74611</v>
      </c>
      <c r="BV122" s="5">
        <v>74938</v>
      </c>
      <c r="BW122" s="5">
        <v>75231</v>
      </c>
      <c r="BX122" s="5">
        <v>75493</v>
      </c>
      <c r="BY122" s="5">
        <v>75735</v>
      </c>
      <c r="BZ122" s="5">
        <v>75938</v>
      </c>
      <c r="CA122" s="5">
        <v>76111</v>
      </c>
      <c r="CB122" s="5">
        <v>76250</v>
      </c>
      <c r="CC122" s="5">
        <v>76366</v>
      </c>
      <c r="CD122" s="5">
        <v>76451</v>
      </c>
    </row>
    <row r="123" spans="1:83" x14ac:dyDescent="0.25">
      <c r="A123" s="5" t="str">
        <f>"2 jaar"</f>
        <v>2 jaar</v>
      </c>
      <c r="B123" s="5">
        <v>62003</v>
      </c>
      <c r="C123" s="5">
        <v>62598</v>
      </c>
      <c r="D123" s="5">
        <v>64135</v>
      </c>
      <c r="E123" s="5">
        <v>64878</v>
      </c>
      <c r="F123" s="5">
        <v>64031</v>
      </c>
      <c r="G123" s="5">
        <v>61698</v>
      </c>
      <c r="H123" s="5">
        <v>59706</v>
      </c>
      <c r="I123" s="5">
        <v>59053</v>
      </c>
      <c r="J123" s="5">
        <v>59456</v>
      </c>
      <c r="K123" s="5">
        <v>59582</v>
      </c>
      <c r="L123" s="5">
        <v>58763</v>
      </c>
      <c r="M123" s="5">
        <v>58188</v>
      </c>
      <c r="N123" s="5">
        <v>59334</v>
      </c>
      <c r="O123" s="5">
        <v>58551</v>
      </c>
      <c r="P123" s="5">
        <v>57854</v>
      </c>
      <c r="Q123" s="5">
        <v>58401</v>
      </c>
      <c r="R123" s="5">
        <v>60724</v>
      </c>
      <c r="S123" s="5">
        <v>61932</v>
      </c>
      <c r="T123" s="5">
        <v>63409</v>
      </c>
      <c r="U123" s="5">
        <v>64309</v>
      </c>
      <c r="V123" s="5">
        <v>66427</v>
      </c>
      <c r="W123" s="5">
        <v>66482</v>
      </c>
      <c r="X123" s="5">
        <v>67243</v>
      </c>
      <c r="Y123" s="5">
        <v>66375</v>
      </c>
      <c r="Z123" s="5">
        <v>65710</v>
      </c>
      <c r="AA123" s="5">
        <v>64806</v>
      </c>
      <c r="AB123" s="5">
        <v>64974</v>
      </c>
      <c r="AC123" s="5">
        <v>63374</v>
      </c>
      <c r="AD123" s="5">
        <v>63176</v>
      </c>
      <c r="AE123" s="5">
        <v>61992</v>
      </c>
      <c r="AF123" s="5">
        <v>62323</v>
      </c>
      <c r="AG123" s="5">
        <v>63093</v>
      </c>
      <c r="AH123" s="5">
        <v>63785</v>
      </c>
      <c r="AI123" s="5">
        <v>64419</v>
      </c>
      <c r="AJ123" s="5">
        <v>64958</v>
      </c>
      <c r="AK123" s="5">
        <v>65405</v>
      </c>
      <c r="AL123" s="5">
        <v>65818</v>
      </c>
      <c r="AM123" s="5">
        <v>66277</v>
      </c>
      <c r="AN123" s="5">
        <v>66778</v>
      </c>
      <c r="AO123" s="5">
        <v>67342</v>
      </c>
      <c r="AP123" s="5">
        <v>68012</v>
      </c>
      <c r="AQ123" s="5">
        <v>68840</v>
      </c>
      <c r="AR123" s="5">
        <v>69813</v>
      </c>
      <c r="AS123" s="5">
        <v>69905</v>
      </c>
      <c r="AT123" s="5">
        <v>70079</v>
      </c>
      <c r="AU123" s="5">
        <v>70329</v>
      </c>
      <c r="AV123" s="5">
        <v>70605</v>
      </c>
      <c r="AW123" s="5">
        <v>70889</v>
      </c>
      <c r="AX123" s="5">
        <v>71174</v>
      </c>
      <c r="AY123" s="5">
        <v>71405</v>
      </c>
      <c r="AZ123" s="5">
        <v>71566</v>
      </c>
      <c r="BA123" s="5">
        <v>71648</v>
      </c>
      <c r="BB123" s="5">
        <v>71660</v>
      </c>
      <c r="BC123" s="5">
        <v>71602</v>
      </c>
      <c r="BD123" s="5">
        <v>71490</v>
      </c>
      <c r="BE123" s="5">
        <v>71368</v>
      </c>
      <c r="BF123" s="5">
        <v>71227</v>
      </c>
      <c r="BG123" s="5">
        <v>71125</v>
      </c>
      <c r="BH123" s="5">
        <v>71074</v>
      </c>
      <c r="BI123" s="5">
        <v>71083</v>
      </c>
      <c r="BJ123" s="5">
        <v>71163</v>
      </c>
      <c r="BK123" s="5">
        <v>71307</v>
      </c>
      <c r="BL123" s="5">
        <v>71495</v>
      </c>
      <c r="BM123" s="5">
        <v>71742</v>
      </c>
      <c r="BN123" s="5">
        <v>72030</v>
      </c>
      <c r="BO123" s="5">
        <v>72356</v>
      </c>
      <c r="BP123" s="5">
        <v>72710</v>
      </c>
      <c r="BQ123" s="5">
        <v>73079</v>
      </c>
      <c r="BR123" s="5">
        <v>73473</v>
      </c>
      <c r="BS123" s="5">
        <v>73864</v>
      </c>
      <c r="BT123" s="5">
        <v>74243</v>
      </c>
      <c r="BU123" s="5">
        <v>74616</v>
      </c>
      <c r="BV123" s="5">
        <v>74965</v>
      </c>
      <c r="BW123" s="5">
        <v>75289</v>
      </c>
      <c r="BX123" s="5">
        <v>75583</v>
      </c>
      <c r="BY123" s="5">
        <v>75843</v>
      </c>
      <c r="BZ123" s="5">
        <v>76087</v>
      </c>
      <c r="CA123" s="5">
        <v>76288</v>
      </c>
      <c r="CB123" s="5">
        <v>76463</v>
      </c>
      <c r="CC123" s="5">
        <v>76601</v>
      </c>
      <c r="CD123" s="5">
        <v>76718</v>
      </c>
    </row>
    <row r="124" spans="1:83" x14ac:dyDescent="0.25">
      <c r="A124" s="5" t="str">
        <f>"3 jaar"</f>
        <v>3 jaar</v>
      </c>
      <c r="B124" s="5">
        <v>60860</v>
      </c>
      <c r="C124" s="5">
        <v>62261</v>
      </c>
      <c r="D124" s="5">
        <v>62855</v>
      </c>
      <c r="E124" s="5">
        <v>64335</v>
      </c>
      <c r="F124" s="5">
        <v>65109</v>
      </c>
      <c r="G124" s="5">
        <v>64108</v>
      </c>
      <c r="H124" s="5">
        <v>61854</v>
      </c>
      <c r="I124" s="5">
        <v>59850</v>
      </c>
      <c r="J124" s="5">
        <v>59170</v>
      </c>
      <c r="K124" s="5">
        <v>59653</v>
      </c>
      <c r="L124" s="5">
        <v>59691</v>
      </c>
      <c r="M124" s="5">
        <v>59029</v>
      </c>
      <c r="N124" s="5">
        <v>58558</v>
      </c>
      <c r="O124" s="5">
        <v>59589</v>
      </c>
      <c r="P124" s="5">
        <v>58826</v>
      </c>
      <c r="Q124" s="5">
        <v>58280</v>
      </c>
      <c r="R124" s="5">
        <v>58904</v>
      </c>
      <c r="S124" s="5">
        <v>61190</v>
      </c>
      <c r="T124" s="5">
        <v>62439</v>
      </c>
      <c r="U124" s="5">
        <v>63915</v>
      </c>
      <c r="V124" s="5">
        <v>65053</v>
      </c>
      <c r="W124" s="5">
        <v>66953</v>
      </c>
      <c r="X124" s="5">
        <v>66858</v>
      </c>
      <c r="Y124" s="5">
        <v>67576</v>
      </c>
      <c r="Z124" s="5">
        <v>66729</v>
      </c>
      <c r="AA124" s="5">
        <v>66063</v>
      </c>
      <c r="AB124" s="5">
        <v>65252</v>
      </c>
      <c r="AC124" s="5">
        <v>65331</v>
      </c>
      <c r="AD124" s="5">
        <v>63755</v>
      </c>
      <c r="AE124" s="5">
        <v>63554</v>
      </c>
      <c r="AF124" s="5">
        <v>62373</v>
      </c>
      <c r="AG124" s="5">
        <v>62686</v>
      </c>
      <c r="AH124" s="5">
        <v>63433</v>
      </c>
      <c r="AI124" s="5">
        <v>64101</v>
      </c>
      <c r="AJ124" s="5">
        <v>64702</v>
      </c>
      <c r="AK124" s="5">
        <v>65215</v>
      </c>
      <c r="AL124" s="5">
        <v>65644</v>
      </c>
      <c r="AM124" s="5">
        <v>66053</v>
      </c>
      <c r="AN124" s="5">
        <v>66512</v>
      </c>
      <c r="AO124" s="5">
        <v>67007</v>
      </c>
      <c r="AP124" s="5">
        <v>67567</v>
      </c>
      <c r="AQ124" s="5">
        <v>68243</v>
      </c>
      <c r="AR124" s="5">
        <v>69075</v>
      </c>
      <c r="AS124" s="5">
        <v>70050</v>
      </c>
      <c r="AT124" s="5">
        <v>70152</v>
      </c>
      <c r="AU124" s="5">
        <v>70330</v>
      </c>
      <c r="AV124" s="5">
        <v>70581</v>
      </c>
      <c r="AW124" s="5">
        <v>70859</v>
      </c>
      <c r="AX124" s="5">
        <v>71144</v>
      </c>
      <c r="AY124" s="5">
        <v>71427</v>
      </c>
      <c r="AZ124" s="5">
        <v>71658</v>
      </c>
      <c r="BA124" s="5">
        <v>71819</v>
      </c>
      <c r="BB124" s="5">
        <v>71901</v>
      </c>
      <c r="BC124" s="5">
        <v>71912</v>
      </c>
      <c r="BD124" s="5">
        <v>71849</v>
      </c>
      <c r="BE124" s="5">
        <v>71735</v>
      </c>
      <c r="BF124" s="5">
        <v>71617</v>
      </c>
      <c r="BG124" s="5">
        <v>71477</v>
      </c>
      <c r="BH124" s="5">
        <v>71374</v>
      </c>
      <c r="BI124" s="5">
        <v>71323</v>
      </c>
      <c r="BJ124" s="5">
        <v>71333</v>
      </c>
      <c r="BK124" s="5">
        <v>71410</v>
      </c>
      <c r="BL124" s="5">
        <v>71553</v>
      </c>
      <c r="BM124" s="5">
        <v>71742</v>
      </c>
      <c r="BN124" s="5">
        <v>71990</v>
      </c>
      <c r="BO124" s="5">
        <v>72277</v>
      </c>
      <c r="BP124" s="5">
        <v>72603</v>
      </c>
      <c r="BQ124" s="5">
        <v>72958</v>
      </c>
      <c r="BR124" s="5">
        <v>73327</v>
      </c>
      <c r="BS124" s="5">
        <v>73719</v>
      </c>
      <c r="BT124" s="5">
        <v>74110</v>
      </c>
      <c r="BU124" s="5">
        <v>74491</v>
      </c>
      <c r="BV124" s="5">
        <v>74863</v>
      </c>
      <c r="BW124" s="5">
        <v>75212</v>
      </c>
      <c r="BX124" s="5">
        <v>75536</v>
      </c>
      <c r="BY124" s="5">
        <v>75828</v>
      </c>
      <c r="BZ124" s="5">
        <v>76090</v>
      </c>
      <c r="CA124" s="5">
        <v>76335</v>
      </c>
      <c r="CB124" s="5">
        <v>76535</v>
      </c>
      <c r="CC124" s="5">
        <v>76709</v>
      </c>
      <c r="CD124" s="5">
        <v>76847</v>
      </c>
    </row>
    <row r="125" spans="1:83" x14ac:dyDescent="0.25">
      <c r="A125" s="5" t="str">
        <f>"4 jaar"</f>
        <v>4 jaar</v>
      </c>
      <c r="B125" s="5">
        <v>60980</v>
      </c>
      <c r="C125" s="5">
        <v>61072</v>
      </c>
      <c r="D125" s="5">
        <v>62468</v>
      </c>
      <c r="E125" s="5">
        <v>63043</v>
      </c>
      <c r="F125" s="5">
        <v>64507</v>
      </c>
      <c r="G125" s="5">
        <v>65182</v>
      </c>
      <c r="H125" s="5">
        <v>64235</v>
      </c>
      <c r="I125" s="5">
        <v>61944</v>
      </c>
      <c r="J125" s="5">
        <v>59985</v>
      </c>
      <c r="K125" s="5">
        <v>59341</v>
      </c>
      <c r="L125" s="5">
        <v>59745</v>
      </c>
      <c r="M125" s="5">
        <v>59952</v>
      </c>
      <c r="N125" s="5">
        <v>59343</v>
      </c>
      <c r="O125" s="5">
        <v>58824</v>
      </c>
      <c r="P125" s="5">
        <v>59915</v>
      </c>
      <c r="Q125" s="5">
        <v>59246</v>
      </c>
      <c r="R125" s="5">
        <v>58722</v>
      </c>
      <c r="S125" s="5">
        <v>59337</v>
      </c>
      <c r="T125" s="5">
        <v>61526</v>
      </c>
      <c r="U125" s="5">
        <v>62889</v>
      </c>
      <c r="V125" s="5">
        <v>64552</v>
      </c>
      <c r="W125" s="5">
        <v>65521</v>
      </c>
      <c r="X125" s="5">
        <v>67332</v>
      </c>
      <c r="Y125" s="5">
        <v>67133</v>
      </c>
      <c r="Z125" s="5">
        <v>67896</v>
      </c>
      <c r="AA125" s="5">
        <v>67128</v>
      </c>
      <c r="AB125" s="5">
        <v>66466</v>
      </c>
      <c r="AC125" s="5">
        <v>65627</v>
      </c>
      <c r="AD125" s="5">
        <v>65717</v>
      </c>
      <c r="AE125" s="5">
        <v>64149</v>
      </c>
      <c r="AF125" s="5">
        <v>63956</v>
      </c>
      <c r="AG125" s="5">
        <v>62747</v>
      </c>
      <c r="AH125" s="5">
        <v>63043</v>
      </c>
      <c r="AI125" s="5">
        <v>63762</v>
      </c>
      <c r="AJ125" s="5">
        <v>64408</v>
      </c>
      <c r="AK125" s="5">
        <v>64980</v>
      </c>
      <c r="AL125" s="5">
        <v>65476</v>
      </c>
      <c r="AM125" s="5">
        <v>65903</v>
      </c>
      <c r="AN125" s="5">
        <v>66308</v>
      </c>
      <c r="AO125" s="5">
        <v>66768</v>
      </c>
      <c r="AP125" s="5">
        <v>67254</v>
      </c>
      <c r="AQ125" s="5">
        <v>67819</v>
      </c>
      <c r="AR125" s="5">
        <v>68497</v>
      </c>
      <c r="AS125" s="5">
        <v>69336</v>
      </c>
      <c r="AT125" s="5">
        <v>70315</v>
      </c>
      <c r="AU125" s="5">
        <v>70421</v>
      </c>
      <c r="AV125" s="5">
        <v>70597</v>
      </c>
      <c r="AW125" s="5">
        <v>70850</v>
      </c>
      <c r="AX125" s="5">
        <v>71128</v>
      </c>
      <c r="AY125" s="5">
        <v>71410</v>
      </c>
      <c r="AZ125" s="5">
        <v>71694</v>
      </c>
      <c r="BA125" s="5">
        <v>71926</v>
      </c>
      <c r="BB125" s="5">
        <v>72089</v>
      </c>
      <c r="BC125" s="5">
        <v>72170</v>
      </c>
      <c r="BD125" s="5">
        <v>72178</v>
      </c>
      <c r="BE125" s="5">
        <v>72115</v>
      </c>
      <c r="BF125" s="5">
        <v>72002</v>
      </c>
      <c r="BG125" s="5">
        <v>71885</v>
      </c>
      <c r="BH125" s="5">
        <v>71745</v>
      </c>
      <c r="BI125" s="5">
        <v>71643</v>
      </c>
      <c r="BJ125" s="5">
        <v>71591</v>
      </c>
      <c r="BK125" s="5">
        <v>71602</v>
      </c>
      <c r="BL125" s="5">
        <v>71680</v>
      </c>
      <c r="BM125" s="5">
        <v>71822</v>
      </c>
      <c r="BN125" s="5">
        <v>72014</v>
      </c>
      <c r="BO125" s="5">
        <v>72260</v>
      </c>
      <c r="BP125" s="5">
        <v>72548</v>
      </c>
      <c r="BQ125" s="5">
        <v>72873</v>
      </c>
      <c r="BR125" s="5">
        <v>73225</v>
      </c>
      <c r="BS125" s="5">
        <v>73592</v>
      </c>
      <c r="BT125" s="5">
        <v>73986</v>
      </c>
      <c r="BU125" s="5">
        <v>74378</v>
      </c>
      <c r="BV125" s="5">
        <v>74759</v>
      </c>
      <c r="BW125" s="5">
        <v>75128</v>
      </c>
      <c r="BX125" s="5">
        <v>75477</v>
      </c>
      <c r="BY125" s="5">
        <v>75799</v>
      </c>
      <c r="BZ125" s="5">
        <v>76095</v>
      </c>
      <c r="CA125" s="5">
        <v>76357</v>
      </c>
      <c r="CB125" s="5">
        <v>76600</v>
      </c>
      <c r="CC125" s="5">
        <v>76799</v>
      </c>
      <c r="CD125" s="5">
        <v>76974</v>
      </c>
    </row>
    <row r="126" spans="1:83" x14ac:dyDescent="0.25">
      <c r="A126" s="5" t="str">
        <f>"5 jaar"</f>
        <v>5 jaar</v>
      </c>
      <c r="B126" s="5">
        <v>59088</v>
      </c>
      <c r="C126" s="5">
        <v>61171</v>
      </c>
      <c r="D126" s="5">
        <v>61280</v>
      </c>
      <c r="E126" s="5">
        <v>62597</v>
      </c>
      <c r="F126" s="5">
        <v>63245</v>
      </c>
      <c r="G126" s="5">
        <v>64531</v>
      </c>
      <c r="H126" s="5">
        <v>65333</v>
      </c>
      <c r="I126" s="5">
        <v>64347</v>
      </c>
      <c r="J126" s="5">
        <v>62005</v>
      </c>
      <c r="K126" s="5">
        <v>60153</v>
      </c>
      <c r="L126" s="5">
        <v>59459</v>
      </c>
      <c r="M126" s="5">
        <v>60046</v>
      </c>
      <c r="N126" s="5">
        <v>60219</v>
      </c>
      <c r="O126" s="5">
        <v>59595</v>
      </c>
      <c r="P126" s="5">
        <v>59065</v>
      </c>
      <c r="Q126" s="5">
        <v>60363</v>
      </c>
      <c r="R126" s="5">
        <v>59704</v>
      </c>
      <c r="S126" s="5">
        <v>59144</v>
      </c>
      <c r="T126" s="5">
        <v>59755</v>
      </c>
      <c r="U126" s="5">
        <v>61972</v>
      </c>
      <c r="V126" s="5">
        <v>63511</v>
      </c>
      <c r="W126" s="5">
        <v>65019</v>
      </c>
      <c r="X126" s="5">
        <v>65802</v>
      </c>
      <c r="Y126" s="5">
        <v>67584</v>
      </c>
      <c r="Z126" s="5">
        <v>67432</v>
      </c>
      <c r="AA126" s="5">
        <v>68264</v>
      </c>
      <c r="AB126" s="5">
        <v>67491</v>
      </c>
      <c r="AC126" s="5">
        <v>66868</v>
      </c>
      <c r="AD126" s="5">
        <v>66013</v>
      </c>
      <c r="AE126" s="5">
        <v>66111</v>
      </c>
      <c r="AF126" s="5">
        <v>64544</v>
      </c>
      <c r="AG126" s="5">
        <v>64330</v>
      </c>
      <c r="AH126" s="5">
        <v>63092</v>
      </c>
      <c r="AI126" s="5">
        <v>63369</v>
      </c>
      <c r="AJ126" s="5">
        <v>64070</v>
      </c>
      <c r="AK126" s="5">
        <v>64696</v>
      </c>
      <c r="AL126" s="5">
        <v>65252</v>
      </c>
      <c r="AM126" s="5">
        <v>65743</v>
      </c>
      <c r="AN126" s="5">
        <v>66169</v>
      </c>
      <c r="AO126" s="5">
        <v>66574</v>
      </c>
      <c r="AP126" s="5">
        <v>67029</v>
      </c>
      <c r="AQ126" s="5">
        <v>67519</v>
      </c>
      <c r="AR126" s="5">
        <v>68090</v>
      </c>
      <c r="AS126" s="5">
        <v>68769</v>
      </c>
      <c r="AT126" s="5">
        <v>69609</v>
      </c>
      <c r="AU126" s="5">
        <v>70588</v>
      </c>
      <c r="AV126" s="5">
        <v>70695</v>
      </c>
      <c r="AW126" s="5">
        <v>70874</v>
      </c>
      <c r="AX126" s="5">
        <v>71126</v>
      </c>
      <c r="AY126" s="5">
        <v>71406</v>
      </c>
      <c r="AZ126" s="5">
        <v>71688</v>
      </c>
      <c r="BA126" s="5">
        <v>71972</v>
      </c>
      <c r="BB126" s="5">
        <v>72209</v>
      </c>
      <c r="BC126" s="5">
        <v>72369</v>
      </c>
      <c r="BD126" s="5">
        <v>72448</v>
      </c>
      <c r="BE126" s="5">
        <v>72460</v>
      </c>
      <c r="BF126" s="5">
        <v>72393</v>
      </c>
      <c r="BG126" s="5">
        <v>72281</v>
      </c>
      <c r="BH126" s="5">
        <v>72161</v>
      </c>
      <c r="BI126" s="5">
        <v>72022</v>
      </c>
      <c r="BJ126" s="5">
        <v>71922</v>
      </c>
      <c r="BK126" s="5">
        <v>71871</v>
      </c>
      <c r="BL126" s="5">
        <v>71878</v>
      </c>
      <c r="BM126" s="5">
        <v>71958</v>
      </c>
      <c r="BN126" s="5">
        <v>72102</v>
      </c>
      <c r="BO126" s="5">
        <v>72292</v>
      </c>
      <c r="BP126" s="5">
        <v>72539</v>
      </c>
      <c r="BQ126" s="5">
        <v>72829</v>
      </c>
      <c r="BR126" s="5">
        <v>73157</v>
      </c>
      <c r="BS126" s="5">
        <v>73507</v>
      </c>
      <c r="BT126" s="5">
        <v>73872</v>
      </c>
      <c r="BU126" s="5">
        <v>74266</v>
      </c>
      <c r="BV126" s="5">
        <v>74657</v>
      </c>
      <c r="BW126" s="5">
        <v>75040</v>
      </c>
      <c r="BX126" s="5">
        <v>75405</v>
      </c>
      <c r="BY126" s="5">
        <v>75756</v>
      </c>
      <c r="BZ126" s="5">
        <v>76079</v>
      </c>
      <c r="CA126" s="5">
        <v>76374</v>
      </c>
      <c r="CB126" s="5">
        <v>76636</v>
      </c>
      <c r="CC126" s="5">
        <v>76877</v>
      </c>
      <c r="CD126" s="5">
        <v>77076</v>
      </c>
    </row>
    <row r="127" spans="1:83" x14ac:dyDescent="0.25">
      <c r="A127" s="5" t="str">
        <f>"6 jaar"</f>
        <v>6 jaar</v>
      </c>
      <c r="B127" s="5">
        <v>59772</v>
      </c>
      <c r="C127" s="5">
        <v>59267</v>
      </c>
      <c r="D127" s="5">
        <v>61394</v>
      </c>
      <c r="E127" s="5">
        <v>61433</v>
      </c>
      <c r="F127" s="5">
        <v>62776</v>
      </c>
      <c r="G127" s="5">
        <v>63246</v>
      </c>
      <c r="H127" s="5">
        <v>64625</v>
      </c>
      <c r="I127" s="5">
        <v>65442</v>
      </c>
      <c r="J127" s="5">
        <v>64489</v>
      </c>
      <c r="K127" s="5">
        <v>62205</v>
      </c>
      <c r="L127" s="5">
        <v>60192</v>
      </c>
      <c r="M127" s="5">
        <v>59726</v>
      </c>
      <c r="N127" s="5">
        <v>60267</v>
      </c>
      <c r="O127" s="5">
        <v>60460</v>
      </c>
      <c r="P127" s="5">
        <v>59860</v>
      </c>
      <c r="Q127" s="5">
        <v>59486</v>
      </c>
      <c r="R127" s="5">
        <v>60674</v>
      </c>
      <c r="S127" s="5">
        <v>60073</v>
      </c>
      <c r="T127" s="5">
        <v>59487</v>
      </c>
      <c r="U127" s="5">
        <v>60267</v>
      </c>
      <c r="V127" s="5">
        <v>62505</v>
      </c>
      <c r="W127" s="5">
        <v>63892</v>
      </c>
      <c r="X127" s="5">
        <v>65363</v>
      </c>
      <c r="Y127" s="5">
        <v>66093</v>
      </c>
      <c r="Z127" s="5">
        <v>67866</v>
      </c>
      <c r="AA127" s="5">
        <v>67845</v>
      </c>
      <c r="AB127" s="5">
        <v>68532</v>
      </c>
      <c r="AC127" s="5">
        <v>67821</v>
      </c>
      <c r="AD127" s="5">
        <v>67231</v>
      </c>
      <c r="AE127" s="5">
        <v>66372</v>
      </c>
      <c r="AF127" s="5">
        <v>66473</v>
      </c>
      <c r="AG127" s="5">
        <v>64891</v>
      </c>
      <c r="AH127" s="5">
        <v>64653</v>
      </c>
      <c r="AI127" s="5">
        <v>63394</v>
      </c>
      <c r="AJ127" s="5">
        <v>63650</v>
      </c>
      <c r="AK127" s="5">
        <v>64336</v>
      </c>
      <c r="AL127" s="5">
        <v>64947</v>
      </c>
      <c r="AM127" s="5">
        <v>65496</v>
      </c>
      <c r="AN127" s="5">
        <v>65985</v>
      </c>
      <c r="AO127" s="5">
        <v>66406</v>
      </c>
      <c r="AP127" s="5">
        <v>66808</v>
      </c>
      <c r="AQ127" s="5">
        <v>67266</v>
      </c>
      <c r="AR127" s="5">
        <v>67759</v>
      </c>
      <c r="AS127" s="5">
        <v>68335</v>
      </c>
      <c r="AT127" s="5">
        <v>69019</v>
      </c>
      <c r="AU127" s="5">
        <v>69861</v>
      </c>
      <c r="AV127" s="5">
        <v>70837</v>
      </c>
      <c r="AW127" s="5">
        <v>70944</v>
      </c>
      <c r="AX127" s="5">
        <v>71125</v>
      </c>
      <c r="AY127" s="5">
        <v>71377</v>
      </c>
      <c r="AZ127" s="5">
        <v>71659</v>
      </c>
      <c r="BA127" s="5">
        <v>71939</v>
      </c>
      <c r="BB127" s="5">
        <v>72223</v>
      </c>
      <c r="BC127" s="5">
        <v>72458</v>
      </c>
      <c r="BD127" s="5">
        <v>72619</v>
      </c>
      <c r="BE127" s="5">
        <v>72700</v>
      </c>
      <c r="BF127" s="5">
        <v>72712</v>
      </c>
      <c r="BG127" s="5">
        <v>72644</v>
      </c>
      <c r="BH127" s="5">
        <v>72531</v>
      </c>
      <c r="BI127" s="5">
        <v>72407</v>
      </c>
      <c r="BJ127" s="5">
        <v>72272</v>
      </c>
      <c r="BK127" s="5">
        <v>72170</v>
      </c>
      <c r="BL127" s="5">
        <v>72121</v>
      </c>
      <c r="BM127" s="5">
        <v>72126</v>
      </c>
      <c r="BN127" s="5">
        <v>72207</v>
      </c>
      <c r="BO127" s="5">
        <v>72354</v>
      </c>
      <c r="BP127" s="5">
        <v>72541</v>
      </c>
      <c r="BQ127" s="5">
        <v>72791</v>
      </c>
      <c r="BR127" s="5">
        <v>73080</v>
      </c>
      <c r="BS127" s="5">
        <v>73406</v>
      </c>
      <c r="BT127" s="5">
        <v>73758</v>
      </c>
      <c r="BU127" s="5">
        <v>74125</v>
      </c>
      <c r="BV127" s="5">
        <v>74517</v>
      </c>
      <c r="BW127" s="5">
        <v>74910</v>
      </c>
      <c r="BX127" s="5">
        <v>75294</v>
      </c>
      <c r="BY127" s="5">
        <v>75660</v>
      </c>
      <c r="BZ127" s="5">
        <v>76011</v>
      </c>
      <c r="CA127" s="5">
        <v>76332</v>
      </c>
      <c r="CB127" s="5">
        <v>76627</v>
      </c>
      <c r="CC127" s="5">
        <v>76890</v>
      </c>
      <c r="CD127" s="5">
        <v>77130</v>
      </c>
    </row>
    <row r="128" spans="1:83" x14ac:dyDescent="0.25">
      <c r="A128" s="5" t="str">
        <f>"7 jaar"</f>
        <v>7 jaar</v>
      </c>
      <c r="B128" s="5">
        <v>60617</v>
      </c>
      <c r="C128" s="5">
        <v>59892</v>
      </c>
      <c r="D128" s="5">
        <v>59464</v>
      </c>
      <c r="E128" s="5">
        <v>61519</v>
      </c>
      <c r="F128" s="5">
        <v>61557</v>
      </c>
      <c r="G128" s="5">
        <v>62815</v>
      </c>
      <c r="H128" s="5">
        <v>63352</v>
      </c>
      <c r="I128" s="5">
        <v>64750</v>
      </c>
      <c r="J128" s="5">
        <v>65515</v>
      </c>
      <c r="K128" s="5">
        <v>64669</v>
      </c>
      <c r="L128" s="5">
        <v>62244</v>
      </c>
      <c r="M128" s="5">
        <v>60492</v>
      </c>
      <c r="N128" s="5">
        <v>59955</v>
      </c>
      <c r="O128" s="5">
        <v>60444</v>
      </c>
      <c r="P128" s="5">
        <v>60702</v>
      </c>
      <c r="Q128" s="5">
        <v>60228</v>
      </c>
      <c r="R128" s="5">
        <v>59813</v>
      </c>
      <c r="S128" s="5">
        <v>61079</v>
      </c>
      <c r="T128" s="5">
        <v>60344</v>
      </c>
      <c r="U128" s="5">
        <v>59927</v>
      </c>
      <c r="V128" s="5">
        <v>60845</v>
      </c>
      <c r="W128" s="5">
        <v>62955</v>
      </c>
      <c r="X128" s="5">
        <v>64127</v>
      </c>
      <c r="Y128" s="5">
        <v>65553</v>
      </c>
      <c r="Z128" s="5">
        <v>66323</v>
      </c>
      <c r="AA128" s="5">
        <v>68258</v>
      </c>
      <c r="AB128" s="5">
        <v>68171</v>
      </c>
      <c r="AC128" s="5">
        <v>68953</v>
      </c>
      <c r="AD128" s="5">
        <v>68211</v>
      </c>
      <c r="AE128" s="5">
        <v>67615</v>
      </c>
      <c r="AF128" s="5">
        <v>66759</v>
      </c>
      <c r="AG128" s="5">
        <v>66834</v>
      </c>
      <c r="AH128" s="5">
        <v>65231</v>
      </c>
      <c r="AI128" s="5">
        <v>64969</v>
      </c>
      <c r="AJ128" s="5">
        <v>63685</v>
      </c>
      <c r="AK128" s="5">
        <v>63929</v>
      </c>
      <c r="AL128" s="5">
        <v>64600</v>
      </c>
      <c r="AM128" s="5">
        <v>65206</v>
      </c>
      <c r="AN128" s="5">
        <v>65755</v>
      </c>
      <c r="AO128" s="5">
        <v>66240</v>
      </c>
      <c r="AP128" s="5">
        <v>66655</v>
      </c>
      <c r="AQ128" s="5">
        <v>67064</v>
      </c>
      <c r="AR128" s="5">
        <v>67527</v>
      </c>
      <c r="AS128" s="5">
        <v>68023</v>
      </c>
      <c r="AT128" s="5">
        <v>68602</v>
      </c>
      <c r="AU128" s="5">
        <v>69287</v>
      </c>
      <c r="AV128" s="5">
        <v>70127</v>
      </c>
      <c r="AW128" s="5">
        <v>71103</v>
      </c>
      <c r="AX128" s="5">
        <v>71210</v>
      </c>
      <c r="AY128" s="5">
        <v>71391</v>
      </c>
      <c r="AZ128" s="5">
        <v>71644</v>
      </c>
      <c r="BA128" s="5">
        <v>71925</v>
      </c>
      <c r="BB128" s="5">
        <v>72205</v>
      </c>
      <c r="BC128" s="5">
        <v>72491</v>
      </c>
      <c r="BD128" s="5">
        <v>72726</v>
      </c>
      <c r="BE128" s="5">
        <v>72886</v>
      </c>
      <c r="BF128" s="5">
        <v>72968</v>
      </c>
      <c r="BG128" s="5">
        <v>72980</v>
      </c>
      <c r="BH128" s="5">
        <v>72913</v>
      </c>
      <c r="BI128" s="5">
        <v>72799</v>
      </c>
      <c r="BJ128" s="5">
        <v>72675</v>
      </c>
      <c r="BK128" s="5">
        <v>72540</v>
      </c>
      <c r="BL128" s="5">
        <v>72437</v>
      </c>
      <c r="BM128" s="5">
        <v>72388</v>
      </c>
      <c r="BN128" s="5">
        <v>72393</v>
      </c>
      <c r="BO128" s="5">
        <v>72473</v>
      </c>
      <c r="BP128" s="5">
        <v>72620</v>
      </c>
      <c r="BQ128" s="5">
        <v>72808</v>
      </c>
      <c r="BR128" s="5">
        <v>73057</v>
      </c>
      <c r="BS128" s="5">
        <v>73345</v>
      </c>
      <c r="BT128" s="5">
        <v>73673</v>
      </c>
      <c r="BU128" s="5">
        <v>74026</v>
      </c>
      <c r="BV128" s="5">
        <v>74394</v>
      </c>
      <c r="BW128" s="5">
        <v>74784</v>
      </c>
      <c r="BX128" s="5">
        <v>75176</v>
      </c>
      <c r="BY128" s="5">
        <v>75561</v>
      </c>
      <c r="BZ128" s="5">
        <v>75926</v>
      </c>
      <c r="CA128" s="5">
        <v>76280</v>
      </c>
      <c r="CB128" s="5">
        <v>76599</v>
      </c>
      <c r="CC128" s="5">
        <v>76895</v>
      </c>
      <c r="CD128" s="5">
        <v>77158</v>
      </c>
    </row>
    <row r="129" spans="1:82" x14ac:dyDescent="0.25">
      <c r="A129" s="5" t="str">
        <f>"8 jaar"</f>
        <v>8 jaar</v>
      </c>
      <c r="B129" s="5">
        <v>61945</v>
      </c>
      <c r="C129" s="5">
        <v>60686</v>
      </c>
      <c r="D129" s="5">
        <v>60012</v>
      </c>
      <c r="E129" s="5">
        <v>59572</v>
      </c>
      <c r="F129" s="5">
        <v>61641</v>
      </c>
      <c r="G129" s="5">
        <v>61571</v>
      </c>
      <c r="H129" s="5">
        <v>62923</v>
      </c>
      <c r="I129" s="5">
        <v>63427</v>
      </c>
      <c r="J129" s="5">
        <v>64830</v>
      </c>
      <c r="K129" s="5">
        <v>65628</v>
      </c>
      <c r="L129" s="5">
        <v>64716</v>
      </c>
      <c r="M129" s="5">
        <v>62525</v>
      </c>
      <c r="N129" s="5">
        <v>60758</v>
      </c>
      <c r="O129" s="5">
        <v>60175</v>
      </c>
      <c r="P129" s="5">
        <v>60717</v>
      </c>
      <c r="Q129" s="5">
        <v>61064</v>
      </c>
      <c r="R129" s="5">
        <v>60568</v>
      </c>
      <c r="S129" s="5">
        <v>60208</v>
      </c>
      <c r="T129" s="5">
        <v>61502</v>
      </c>
      <c r="U129" s="5">
        <v>60806</v>
      </c>
      <c r="V129" s="5">
        <v>60511</v>
      </c>
      <c r="W129" s="5">
        <v>61230</v>
      </c>
      <c r="X129" s="5">
        <v>63233</v>
      </c>
      <c r="Y129" s="5">
        <v>64400</v>
      </c>
      <c r="Z129" s="5">
        <v>65856</v>
      </c>
      <c r="AA129" s="5">
        <v>66637</v>
      </c>
      <c r="AB129" s="5">
        <v>68621</v>
      </c>
      <c r="AC129" s="5">
        <v>68490</v>
      </c>
      <c r="AD129" s="5">
        <v>69283</v>
      </c>
      <c r="AE129" s="5">
        <v>68538</v>
      </c>
      <c r="AF129" s="5">
        <v>67941</v>
      </c>
      <c r="AG129" s="5">
        <v>67060</v>
      </c>
      <c r="AH129" s="5">
        <v>67106</v>
      </c>
      <c r="AI129" s="5">
        <v>65486</v>
      </c>
      <c r="AJ129" s="5">
        <v>65202</v>
      </c>
      <c r="AK129" s="5">
        <v>63901</v>
      </c>
      <c r="AL129" s="5">
        <v>64133</v>
      </c>
      <c r="AM129" s="5">
        <v>64800</v>
      </c>
      <c r="AN129" s="5">
        <v>65405</v>
      </c>
      <c r="AO129" s="5">
        <v>65952</v>
      </c>
      <c r="AP129" s="5">
        <v>66435</v>
      </c>
      <c r="AQ129" s="5">
        <v>66857</v>
      </c>
      <c r="AR129" s="5">
        <v>67271</v>
      </c>
      <c r="AS129" s="5">
        <v>67735</v>
      </c>
      <c r="AT129" s="5">
        <v>68233</v>
      </c>
      <c r="AU129" s="5">
        <v>68817</v>
      </c>
      <c r="AV129" s="5">
        <v>69501</v>
      </c>
      <c r="AW129" s="5">
        <v>70341</v>
      </c>
      <c r="AX129" s="5">
        <v>71316</v>
      </c>
      <c r="AY129" s="5">
        <v>71424</v>
      </c>
      <c r="AZ129" s="5">
        <v>71605</v>
      </c>
      <c r="BA129" s="5">
        <v>71859</v>
      </c>
      <c r="BB129" s="5">
        <v>72139</v>
      </c>
      <c r="BC129" s="5">
        <v>72421</v>
      </c>
      <c r="BD129" s="5">
        <v>72704</v>
      </c>
      <c r="BE129" s="5">
        <v>72942</v>
      </c>
      <c r="BF129" s="5">
        <v>73100</v>
      </c>
      <c r="BG129" s="5">
        <v>73181</v>
      </c>
      <c r="BH129" s="5">
        <v>73193</v>
      </c>
      <c r="BI129" s="5">
        <v>73130</v>
      </c>
      <c r="BJ129" s="5">
        <v>73015</v>
      </c>
      <c r="BK129" s="5">
        <v>72890</v>
      </c>
      <c r="BL129" s="5">
        <v>72755</v>
      </c>
      <c r="BM129" s="5">
        <v>72652</v>
      </c>
      <c r="BN129" s="5">
        <v>72604</v>
      </c>
      <c r="BO129" s="5">
        <v>72608</v>
      </c>
      <c r="BP129" s="5">
        <v>72688</v>
      </c>
      <c r="BQ129" s="5">
        <v>72831</v>
      </c>
      <c r="BR129" s="5">
        <v>73016</v>
      </c>
      <c r="BS129" s="5">
        <v>73267</v>
      </c>
      <c r="BT129" s="5">
        <v>73551</v>
      </c>
      <c r="BU129" s="5">
        <v>73879</v>
      </c>
      <c r="BV129" s="5">
        <v>74234</v>
      </c>
      <c r="BW129" s="5">
        <v>74603</v>
      </c>
      <c r="BX129" s="5">
        <v>74992</v>
      </c>
      <c r="BY129" s="5">
        <v>75385</v>
      </c>
      <c r="BZ129" s="5">
        <v>75768</v>
      </c>
      <c r="CA129" s="5">
        <v>76134</v>
      </c>
      <c r="CB129" s="5">
        <v>76490</v>
      </c>
      <c r="CC129" s="5">
        <v>76811</v>
      </c>
      <c r="CD129" s="5">
        <v>77108</v>
      </c>
    </row>
    <row r="130" spans="1:82" x14ac:dyDescent="0.25">
      <c r="A130" s="5" t="str">
        <f>"9 jaar"</f>
        <v>9 jaar</v>
      </c>
      <c r="B130" s="5">
        <v>63731</v>
      </c>
      <c r="C130" s="5">
        <v>62085</v>
      </c>
      <c r="D130" s="5">
        <v>60847</v>
      </c>
      <c r="E130" s="5">
        <v>60110</v>
      </c>
      <c r="F130" s="5">
        <v>59694</v>
      </c>
      <c r="G130" s="5">
        <v>61596</v>
      </c>
      <c r="H130" s="5">
        <v>61657</v>
      </c>
      <c r="I130" s="5">
        <v>62987</v>
      </c>
      <c r="J130" s="5">
        <v>63558</v>
      </c>
      <c r="K130" s="5">
        <v>65011</v>
      </c>
      <c r="L130" s="5">
        <v>65724</v>
      </c>
      <c r="M130" s="5">
        <v>64956</v>
      </c>
      <c r="N130" s="5">
        <v>62789</v>
      </c>
      <c r="O130" s="5">
        <v>61020</v>
      </c>
      <c r="P130" s="5">
        <v>60389</v>
      </c>
      <c r="Q130" s="5">
        <v>61128</v>
      </c>
      <c r="R130" s="5">
        <v>61401</v>
      </c>
      <c r="S130" s="5">
        <v>60891</v>
      </c>
      <c r="T130" s="5">
        <v>60595</v>
      </c>
      <c r="U130" s="5">
        <v>61900</v>
      </c>
      <c r="V130" s="5">
        <v>61324</v>
      </c>
      <c r="W130" s="5">
        <v>60858</v>
      </c>
      <c r="X130" s="5">
        <v>61466</v>
      </c>
      <c r="Y130" s="5">
        <v>63437</v>
      </c>
      <c r="Z130" s="5">
        <v>64658</v>
      </c>
      <c r="AA130" s="5">
        <v>66156</v>
      </c>
      <c r="AB130" s="5">
        <v>67018</v>
      </c>
      <c r="AC130" s="5">
        <v>69032</v>
      </c>
      <c r="AD130" s="5">
        <v>68850</v>
      </c>
      <c r="AE130" s="5">
        <v>69643</v>
      </c>
      <c r="AF130" s="5">
        <v>68896</v>
      </c>
      <c r="AG130" s="5">
        <v>68275</v>
      </c>
      <c r="AH130" s="5">
        <v>67368</v>
      </c>
      <c r="AI130" s="5">
        <v>67385</v>
      </c>
      <c r="AJ130" s="5">
        <v>65755</v>
      </c>
      <c r="AK130" s="5">
        <v>65445</v>
      </c>
      <c r="AL130" s="5">
        <v>64132</v>
      </c>
      <c r="AM130" s="5">
        <v>64365</v>
      </c>
      <c r="AN130" s="5">
        <v>65031</v>
      </c>
      <c r="AO130" s="5">
        <v>65635</v>
      </c>
      <c r="AP130" s="5">
        <v>66178</v>
      </c>
      <c r="AQ130" s="5">
        <v>66664</v>
      </c>
      <c r="AR130" s="5">
        <v>67090</v>
      </c>
      <c r="AS130" s="5">
        <v>67506</v>
      </c>
      <c r="AT130" s="5">
        <v>67978</v>
      </c>
      <c r="AU130" s="5">
        <v>68480</v>
      </c>
      <c r="AV130" s="5">
        <v>69059</v>
      </c>
      <c r="AW130" s="5">
        <v>69742</v>
      </c>
      <c r="AX130" s="5">
        <v>70581</v>
      </c>
      <c r="AY130" s="5">
        <v>71554</v>
      </c>
      <c r="AZ130" s="5">
        <v>71664</v>
      </c>
      <c r="BA130" s="5">
        <v>71845</v>
      </c>
      <c r="BB130" s="5">
        <v>72097</v>
      </c>
      <c r="BC130" s="5">
        <v>72378</v>
      </c>
      <c r="BD130" s="5">
        <v>72663</v>
      </c>
      <c r="BE130" s="5">
        <v>72946</v>
      </c>
      <c r="BF130" s="5">
        <v>73182</v>
      </c>
      <c r="BG130" s="5">
        <v>73344</v>
      </c>
      <c r="BH130" s="5">
        <v>73424</v>
      </c>
      <c r="BI130" s="5">
        <v>73434</v>
      </c>
      <c r="BJ130" s="5">
        <v>73372</v>
      </c>
      <c r="BK130" s="5">
        <v>73257</v>
      </c>
      <c r="BL130" s="5">
        <v>73131</v>
      </c>
      <c r="BM130" s="5">
        <v>72998</v>
      </c>
      <c r="BN130" s="5">
        <v>72892</v>
      </c>
      <c r="BO130" s="5">
        <v>72847</v>
      </c>
      <c r="BP130" s="5">
        <v>72849</v>
      </c>
      <c r="BQ130" s="5">
        <v>72929</v>
      </c>
      <c r="BR130" s="5">
        <v>73072</v>
      </c>
      <c r="BS130" s="5">
        <v>73259</v>
      </c>
      <c r="BT130" s="5">
        <v>73509</v>
      </c>
      <c r="BU130" s="5">
        <v>73794</v>
      </c>
      <c r="BV130" s="5">
        <v>74122</v>
      </c>
      <c r="BW130" s="5">
        <v>74477</v>
      </c>
      <c r="BX130" s="5">
        <v>74845</v>
      </c>
      <c r="BY130" s="5">
        <v>75236</v>
      </c>
      <c r="BZ130" s="5">
        <v>75628</v>
      </c>
      <c r="CA130" s="5">
        <v>76011</v>
      </c>
      <c r="CB130" s="5">
        <v>76377</v>
      </c>
      <c r="CC130" s="5">
        <v>76734</v>
      </c>
      <c r="CD130" s="5">
        <v>77054</v>
      </c>
    </row>
    <row r="131" spans="1:82" x14ac:dyDescent="0.25">
      <c r="A131" s="5" t="str">
        <f>"10 jaar"</f>
        <v>10 jaar</v>
      </c>
      <c r="B131" s="5">
        <v>63516</v>
      </c>
      <c r="C131" s="5">
        <v>63854</v>
      </c>
      <c r="D131" s="5">
        <v>62270</v>
      </c>
      <c r="E131" s="5">
        <v>60956</v>
      </c>
      <c r="F131" s="5">
        <v>60188</v>
      </c>
      <c r="G131" s="5">
        <v>59716</v>
      </c>
      <c r="H131" s="5">
        <v>61744</v>
      </c>
      <c r="I131" s="5">
        <v>61720</v>
      </c>
      <c r="J131" s="5">
        <v>63105</v>
      </c>
      <c r="K131" s="5">
        <v>63723</v>
      </c>
      <c r="L131" s="5">
        <v>65077</v>
      </c>
      <c r="M131" s="5">
        <v>65953</v>
      </c>
      <c r="N131" s="5">
        <v>65184</v>
      </c>
      <c r="O131" s="5">
        <v>63013</v>
      </c>
      <c r="P131" s="5">
        <v>61257</v>
      </c>
      <c r="Q131" s="5">
        <v>60793</v>
      </c>
      <c r="R131" s="5">
        <v>61427</v>
      </c>
      <c r="S131" s="5">
        <v>61740</v>
      </c>
      <c r="T131" s="5">
        <v>61246</v>
      </c>
      <c r="U131" s="5">
        <v>61011</v>
      </c>
      <c r="V131" s="5">
        <v>62497</v>
      </c>
      <c r="W131" s="5">
        <v>61707</v>
      </c>
      <c r="X131" s="5">
        <v>61130</v>
      </c>
      <c r="Y131" s="5">
        <v>61730</v>
      </c>
      <c r="Z131" s="5">
        <v>63707</v>
      </c>
      <c r="AA131" s="5">
        <v>64977</v>
      </c>
      <c r="AB131" s="5">
        <v>66476</v>
      </c>
      <c r="AC131" s="5">
        <v>67350</v>
      </c>
      <c r="AD131" s="5">
        <v>69349</v>
      </c>
      <c r="AE131" s="5">
        <v>69163</v>
      </c>
      <c r="AF131" s="5">
        <v>69950</v>
      </c>
      <c r="AG131" s="5">
        <v>69179</v>
      </c>
      <c r="AH131" s="5">
        <v>68536</v>
      </c>
      <c r="AI131" s="5">
        <v>67601</v>
      </c>
      <c r="AJ131" s="5">
        <v>67604</v>
      </c>
      <c r="AK131" s="5">
        <v>65956</v>
      </c>
      <c r="AL131" s="5">
        <v>65629</v>
      </c>
      <c r="AM131" s="5">
        <v>64321</v>
      </c>
      <c r="AN131" s="5">
        <v>64561</v>
      </c>
      <c r="AO131" s="5">
        <v>65224</v>
      </c>
      <c r="AP131" s="5">
        <v>65820</v>
      </c>
      <c r="AQ131" s="5">
        <v>66371</v>
      </c>
      <c r="AR131" s="5">
        <v>66860</v>
      </c>
      <c r="AS131" s="5">
        <v>67288</v>
      </c>
      <c r="AT131" s="5">
        <v>67709</v>
      </c>
      <c r="AU131" s="5">
        <v>68183</v>
      </c>
      <c r="AV131" s="5">
        <v>68685</v>
      </c>
      <c r="AW131" s="5">
        <v>69265</v>
      </c>
      <c r="AX131" s="5">
        <v>69944</v>
      </c>
      <c r="AY131" s="5">
        <v>70782</v>
      </c>
      <c r="AZ131" s="5">
        <v>71757</v>
      </c>
      <c r="BA131" s="5">
        <v>71865</v>
      </c>
      <c r="BB131" s="5">
        <v>72047</v>
      </c>
      <c r="BC131" s="5">
        <v>72299</v>
      </c>
      <c r="BD131" s="5">
        <v>72584</v>
      </c>
      <c r="BE131" s="5">
        <v>72868</v>
      </c>
      <c r="BF131" s="5">
        <v>73151</v>
      </c>
      <c r="BG131" s="5">
        <v>73387</v>
      </c>
      <c r="BH131" s="5">
        <v>73549</v>
      </c>
      <c r="BI131" s="5">
        <v>73628</v>
      </c>
      <c r="BJ131" s="5">
        <v>73639</v>
      </c>
      <c r="BK131" s="5">
        <v>73576</v>
      </c>
      <c r="BL131" s="5">
        <v>73464</v>
      </c>
      <c r="BM131" s="5">
        <v>73336</v>
      </c>
      <c r="BN131" s="5">
        <v>73203</v>
      </c>
      <c r="BO131" s="5">
        <v>73095</v>
      </c>
      <c r="BP131" s="5">
        <v>73049</v>
      </c>
      <c r="BQ131" s="5">
        <v>73054</v>
      </c>
      <c r="BR131" s="5">
        <v>73134</v>
      </c>
      <c r="BS131" s="5">
        <v>73277</v>
      </c>
      <c r="BT131" s="5">
        <v>73463</v>
      </c>
      <c r="BU131" s="5">
        <v>73715</v>
      </c>
      <c r="BV131" s="5">
        <v>73996</v>
      </c>
      <c r="BW131" s="5">
        <v>74326</v>
      </c>
      <c r="BX131" s="5">
        <v>74680</v>
      </c>
      <c r="BY131" s="5">
        <v>75047</v>
      </c>
      <c r="BZ131" s="5">
        <v>75437</v>
      </c>
      <c r="CA131" s="5">
        <v>75832</v>
      </c>
      <c r="CB131" s="5">
        <v>76215</v>
      </c>
      <c r="CC131" s="5">
        <v>76581</v>
      </c>
      <c r="CD131" s="5">
        <v>76937</v>
      </c>
    </row>
    <row r="132" spans="1:82" x14ac:dyDescent="0.25">
      <c r="A132" s="5" t="str">
        <f>"11 jaar"</f>
        <v>11 jaar</v>
      </c>
      <c r="B132" s="5">
        <v>63743</v>
      </c>
      <c r="C132" s="5">
        <v>63577</v>
      </c>
      <c r="D132" s="5">
        <v>63986</v>
      </c>
      <c r="E132" s="5">
        <v>62370</v>
      </c>
      <c r="F132" s="5">
        <v>61103</v>
      </c>
      <c r="G132" s="5">
        <v>60232</v>
      </c>
      <c r="H132" s="5">
        <v>59852</v>
      </c>
      <c r="I132" s="5">
        <v>61810</v>
      </c>
      <c r="J132" s="5">
        <v>61807</v>
      </c>
      <c r="K132" s="5">
        <v>63216</v>
      </c>
      <c r="L132" s="5">
        <v>63769</v>
      </c>
      <c r="M132" s="5">
        <v>65262</v>
      </c>
      <c r="N132" s="5">
        <v>66236</v>
      </c>
      <c r="O132" s="5">
        <v>65410</v>
      </c>
      <c r="P132" s="5">
        <v>63228</v>
      </c>
      <c r="Q132" s="5">
        <v>61681</v>
      </c>
      <c r="R132" s="5">
        <v>61080</v>
      </c>
      <c r="S132" s="5">
        <v>61827</v>
      </c>
      <c r="T132" s="5">
        <v>62187</v>
      </c>
      <c r="U132" s="5">
        <v>61634</v>
      </c>
      <c r="V132" s="5">
        <v>61550</v>
      </c>
      <c r="W132" s="5">
        <v>62980</v>
      </c>
      <c r="X132" s="5">
        <v>61942</v>
      </c>
      <c r="Y132" s="5">
        <v>61380</v>
      </c>
      <c r="Z132" s="5">
        <v>61979</v>
      </c>
      <c r="AA132" s="5">
        <v>64051</v>
      </c>
      <c r="AB132" s="5">
        <v>65300</v>
      </c>
      <c r="AC132" s="5">
        <v>66762</v>
      </c>
      <c r="AD132" s="5">
        <v>67670</v>
      </c>
      <c r="AE132" s="5">
        <v>69668</v>
      </c>
      <c r="AF132" s="5">
        <v>69475</v>
      </c>
      <c r="AG132" s="5">
        <v>70241</v>
      </c>
      <c r="AH132" s="5">
        <v>69439</v>
      </c>
      <c r="AI132" s="5">
        <v>68777</v>
      </c>
      <c r="AJ132" s="5">
        <v>67832</v>
      </c>
      <c r="AK132" s="5">
        <v>67819</v>
      </c>
      <c r="AL132" s="5">
        <v>66158</v>
      </c>
      <c r="AM132" s="5">
        <v>65835</v>
      </c>
      <c r="AN132" s="5">
        <v>64523</v>
      </c>
      <c r="AO132" s="5">
        <v>64764</v>
      </c>
      <c r="AP132" s="5">
        <v>65423</v>
      </c>
      <c r="AQ132" s="5">
        <v>66026</v>
      </c>
      <c r="AR132" s="5">
        <v>66578</v>
      </c>
      <c r="AS132" s="5">
        <v>67074</v>
      </c>
      <c r="AT132" s="5">
        <v>67504</v>
      </c>
      <c r="AU132" s="5">
        <v>67931</v>
      </c>
      <c r="AV132" s="5">
        <v>68406</v>
      </c>
      <c r="AW132" s="5">
        <v>68906</v>
      </c>
      <c r="AX132" s="5">
        <v>69484</v>
      </c>
      <c r="AY132" s="5">
        <v>70163</v>
      </c>
      <c r="AZ132" s="5">
        <v>70999</v>
      </c>
      <c r="BA132" s="5">
        <v>71973</v>
      </c>
      <c r="BB132" s="5">
        <v>72082</v>
      </c>
      <c r="BC132" s="5">
        <v>72265</v>
      </c>
      <c r="BD132" s="5">
        <v>72515</v>
      </c>
      <c r="BE132" s="5">
        <v>72800</v>
      </c>
      <c r="BF132" s="5">
        <v>73086</v>
      </c>
      <c r="BG132" s="5">
        <v>73367</v>
      </c>
      <c r="BH132" s="5">
        <v>73606</v>
      </c>
      <c r="BI132" s="5">
        <v>73765</v>
      </c>
      <c r="BJ132" s="5">
        <v>73846</v>
      </c>
      <c r="BK132" s="5">
        <v>73855</v>
      </c>
      <c r="BL132" s="5">
        <v>73793</v>
      </c>
      <c r="BM132" s="5">
        <v>73679</v>
      </c>
      <c r="BN132" s="5">
        <v>73551</v>
      </c>
      <c r="BO132" s="5">
        <v>73420</v>
      </c>
      <c r="BP132" s="5">
        <v>73311</v>
      </c>
      <c r="BQ132" s="5">
        <v>73265</v>
      </c>
      <c r="BR132" s="5">
        <v>73271</v>
      </c>
      <c r="BS132" s="5">
        <v>73348</v>
      </c>
      <c r="BT132" s="5">
        <v>73492</v>
      </c>
      <c r="BU132" s="5">
        <v>73679</v>
      </c>
      <c r="BV132" s="5">
        <v>73930</v>
      </c>
      <c r="BW132" s="5">
        <v>74212</v>
      </c>
      <c r="BX132" s="5">
        <v>74544</v>
      </c>
      <c r="BY132" s="5">
        <v>74895</v>
      </c>
      <c r="BZ132" s="5">
        <v>75262</v>
      </c>
      <c r="CA132" s="5">
        <v>75649</v>
      </c>
      <c r="CB132" s="5">
        <v>76044</v>
      </c>
      <c r="CC132" s="5">
        <v>76426</v>
      </c>
      <c r="CD132" s="5">
        <v>76793</v>
      </c>
    </row>
    <row r="133" spans="1:82" x14ac:dyDescent="0.25">
      <c r="A133" s="5" t="str">
        <f>"12 jaar"</f>
        <v>12 jaar</v>
      </c>
      <c r="B133" s="5">
        <v>62295</v>
      </c>
      <c r="C133" s="5">
        <v>63862</v>
      </c>
      <c r="D133" s="5">
        <v>63718</v>
      </c>
      <c r="E133" s="5">
        <v>64061</v>
      </c>
      <c r="F133" s="5">
        <v>62545</v>
      </c>
      <c r="G133" s="5">
        <v>61085</v>
      </c>
      <c r="H133" s="5">
        <v>60323</v>
      </c>
      <c r="I133" s="5">
        <v>59874</v>
      </c>
      <c r="J133" s="5">
        <v>61858</v>
      </c>
      <c r="K133" s="5">
        <v>61938</v>
      </c>
      <c r="L133" s="5">
        <v>63271</v>
      </c>
      <c r="M133" s="5">
        <v>64004</v>
      </c>
      <c r="N133" s="5">
        <v>65553</v>
      </c>
      <c r="O133" s="5">
        <v>66431</v>
      </c>
      <c r="P133" s="5">
        <v>65615</v>
      </c>
      <c r="Q133" s="5">
        <v>63587</v>
      </c>
      <c r="R133" s="5">
        <v>61999</v>
      </c>
      <c r="S133" s="5">
        <v>61462</v>
      </c>
      <c r="T133" s="5">
        <v>62111</v>
      </c>
      <c r="U133" s="5">
        <v>62535</v>
      </c>
      <c r="V133" s="5">
        <v>62129</v>
      </c>
      <c r="W133" s="5">
        <v>61978</v>
      </c>
      <c r="X133" s="5">
        <v>63260</v>
      </c>
      <c r="Y133" s="5">
        <v>62146</v>
      </c>
      <c r="Z133" s="5">
        <v>61653</v>
      </c>
      <c r="AA133" s="5">
        <v>62229</v>
      </c>
      <c r="AB133" s="5">
        <v>64374</v>
      </c>
      <c r="AC133" s="5">
        <v>65565</v>
      </c>
      <c r="AD133" s="5">
        <v>67066</v>
      </c>
      <c r="AE133" s="5">
        <v>67967</v>
      </c>
      <c r="AF133" s="5">
        <v>69965</v>
      </c>
      <c r="AG133" s="5">
        <v>69739</v>
      </c>
      <c r="AH133" s="5">
        <v>70485</v>
      </c>
      <c r="AI133" s="5">
        <v>69662</v>
      </c>
      <c r="AJ133" s="5">
        <v>68982</v>
      </c>
      <c r="AK133" s="5">
        <v>68018</v>
      </c>
      <c r="AL133" s="5">
        <v>67994</v>
      </c>
      <c r="AM133" s="5">
        <v>66330</v>
      </c>
      <c r="AN133" s="5">
        <v>66010</v>
      </c>
      <c r="AO133" s="5">
        <v>64694</v>
      </c>
      <c r="AP133" s="5">
        <v>64943</v>
      </c>
      <c r="AQ133" s="5">
        <v>65608</v>
      </c>
      <c r="AR133" s="5">
        <v>66211</v>
      </c>
      <c r="AS133" s="5">
        <v>66766</v>
      </c>
      <c r="AT133" s="5">
        <v>67270</v>
      </c>
      <c r="AU133" s="5">
        <v>67703</v>
      </c>
      <c r="AV133" s="5">
        <v>68127</v>
      </c>
      <c r="AW133" s="5">
        <v>68604</v>
      </c>
      <c r="AX133" s="5">
        <v>69104</v>
      </c>
      <c r="AY133" s="5">
        <v>69681</v>
      </c>
      <c r="AZ133" s="5">
        <v>70361</v>
      </c>
      <c r="BA133" s="5">
        <v>71193</v>
      </c>
      <c r="BB133" s="5">
        <v>72166</v>
      </c>
      <c r="BC133" s="5">
        <v>72276</v>
      </c>
      <c r="BD133" s="5">
        <v>72458</v>
      </c>
      <c r="BE133" s="5">
        <v>72706</v>
      </c>
      <c r="BF133" s="5">
        <v>72993</v>
      </c>
      <c r="BG133" s="5">
        <v>73278</v>
      </c>
      <c r="BH133" s="5">
        <v>73559</v>
      </c>
      <c r="BI133" s="5">
        <v>73799</v>
      </c>
      <c r="BJ133" s="5">
        <v>73960</v>
      </c>
      <c r="BK133" s="5">
        <v>74039</v>
      </c>
      <c r="BL133" s="5">
        <v>74049</v>
      </c>
      <c r="BM133" s="5">
        <v>73987</v>
      </c>
      <c r="BN133" s="5">
        <v>73872</v>
      </c>
      <c r="BO133" s="5">
        <v>73742</v>
      </c>
      <c r="BP133" s="5">
        <v>73611</v>
      </c>
      <c r="BQ133" s="5">
        <v>73501</v>
      </c>
      <c r="BR133" s="5">
        <v>73455</v>
      </c>
      <c r="BS133" s="5">
        <v>73461</v>
      </c>
      <c r="BT133" s="5">
        <v>73538</v>
      </c>
      <c r="BU133" s="5">
        <v>73682</v>
      </c>
      <c r="BV133" s="5">
        <v>73870</v>
      </c>
      <c r="BW133" s="5">
        <v>74119</v>
      </c>
      <c r="BX133" s="5">
        <v>74400</v>
      </c>
      <c r="BY133" s="5">
        <v>74731</v>
      </c>
      <c r="BZ133" s="5">
        <v>75080</v>
      </c>
      <c r="CA133" s="5">
        <v>75447</v>
      </c>
      <c r="CB133" s="5">
        <v>75834</v>
      </c>
      <c r="CC133" s="5">
        <v>76231</v>
      </c>
      <c r="CD133" s="5">
        <v>76613</v>
      </c>
    </row>
    <row r="134" spans="1:82" x14ac:dyDescent="0.25">
      <c r="A134" s="5" t="str">
        <f>"13 jaar"</f>
        <v>13 jaar</v>
      </c>
      <c r="B134" s="5">
        <v>61965</v>
      </c>
      <c r="C134" s="5">
        <v>62389</v>
      </c>
      <c r="D134" s="5">
        <v>63942</v>
      </c>
      <c r="E134" s="5">
        <v>63793</v>
      </c>
      <c r="F134" s="5">
        <v>64151</v>
      </c>
      <c r="G134" s="5">
        <v>62521</v>
      </c>
      <c r="H134" s="5">
        <v>61167</v>
      </c>
      <c r="I134" s="5">
        <v>60440</v>
      </c>
      <c r="J134" s="5">
        <v>59921</v>
      </c>
      <c r="K134" s="5">
        <v>61987</v>
      </c>
      <c r="L134" s="5">
        <v>61981</v>
      </c>
      <c r="M134" s="5">
        <v>63487</v>
      </c>
      <c r="N134" s="5">
        <v>64213</v>
      </c>
      <c r="O134" s="5">
        <v>65776</v>
      </c>
      <c r="P134" s="5">
        <v>66652</v>
      </c>
      <c r="Q134" s="5">
        <v>65952</v>
      </c>
      <c r="R134" s="5">
        <v>63888</v>
      </c>
      <c r="S134" s="5">
        <v>62317</v>
      </c>
      <c r="T134" s="5">
        <v>61785</v>
      </c>
      <c r="U134" s="5">
        <v>62512</v>
      </c>
      <c r="V134" s="5">
        <v>62976</v>
      </c>
      <c r="W134" s="5">
        <v>62508</v>
      </c>
      <c r="X134" s="5">
        <v>62249</v>
      </c>
      <c r="Y134" s="5">
        <v>63544</v>
      </c>
      <c r="Z134" s="5">
        <v>62445</v>
      </c>
      <c r="AA134" s="5">
        <v>61922</v>
      </c>
      <c r="AB134" s="5">
        <v>62580</v>
      </c>
      <c r="AC134" s="5">
        <v>64689</v>
      </c>
      <c r="AD134" s="5">
        <v>65865</v>
      </c>
      <c r="AE134" s="5">
        <v>67362</v>
      </c>
      <c r="AF134" s="5">
        <v>68249</v>
      </c>
      <c r="AG134" s="5">
        <v>70221</v>
      </c>
      <c r="AH134" s="5">
        <v>69970</v>
      </c>
      <c r="AI134" s="5">
        <v>70693</v>
      </c>
      <c r="AJ134" s="5">
        <v>69858</v>
      </c>
      <c r="AK134" s="5">
        <v>69160</v>
      </c>
      <c r="AL134" s="5">
        <v>68183</v>
      </c>
      <c r="AM134" s="5">
        <v>68149</v>
      </c>
      <c r="AN134" s="5">
        <v>66489</v>
      </c>
      <c r="AO134" s="5">
        <v>66179</v>
      </c>
      <c r="AP134" s="5">
        <v>64861</v>
      </c>
      <c r="AQ134" s="5">
        <v>65117</v>
      </c>
      <c r="AR134" s="5">
        <v>65782</v>
      </c>
      <c r="AS134" s="5">
        <v>66386</v>
      </c>
      <c r="AT134" s="5">
        <v>66946</v>
      </c>
      <c r="AU134" s="5">
        <v>67454</v>
      </c>
      <c r="AV134" s="5">
        <v>67887</v>
      </c>
      <c r="AW134" s="5">
        <v>68311</v>
      </c>
      <c r="AX134" s="5">
        <v>68787</v>
      </c>
      <c r="AY134" s="5">
        <v>69287</v>
      </c>
      <c r="AZ134" s="5">
        <v>69860</v>
      </c>
      <c r="BA134" s="5">
        <v>70541</v>
      </c>
      <c r="BB134" s="5">
        <v>71376</v>
      </c>
      <c r="BC134" s="5">
        <v>72347</v>
      </c>
      <c r="BD134" s="5">
        <v>72454</v>
      </c>
      <c r="BE134" s="5">
        <v>72639</v>
      </c>
      <c r="BF134" s="5">
        <v>72885</v>
      </c>
      <c r="BG134" s="5">
        <v>73174</v>
      </c>
      <c r="BH134" s="5">
        <v>73460</v>
      </c>
      <c r="BI134" s="5">
        <v>73740</v>
      </c>
      <c r="BJ134" s="5">
        <v>73977</v>
      </c>
      <c r="BK134" s="5">
        <v>74140</v>
      </c>
      <c r="BL134" s="5">
        <v>74221</v>
      </c>
      <c r="BM134" s="5">
        <v>74230</v>
      </c>
      <c r="BN134" s="5">
        <v>74166</v>
      </c>
      <c r="BO134" s="5">
        <v>74049</v>
      </c>
      <c r="BP134" s="5">
        <v>73923</v>
      </c>
      <c r="BQ134" s="5">
        <v>73789</v>
      </c>
      <c r="BR134" s="5">
        <v>73680</v>
      </c>
      <c r="BS134" s="5">
        <v>73636</v>
      </c>
      <c r="BT134" s="5">
        <v>73641</v>
      </c>
      <c r="BU134" s="5">
        <v>73716</v>
      </c>
      <c r="BV134" s="5">
        <v>73860</v>
      </c>
      <c r="BW134" s="5">
        <v>74048</v>
      </c>
      <c r="BX134" s="5">
        <v>74294</v>
      </c>
      <c r="BY134" s="5">
        <v>74576</v>
      </c>
      <c r="BZ134" s="5">
        <v>74906</v>
      </c>
      <c r="CA134" s="5">
        <v>75254</v>
      </c>
      <c r="CB134" s="5">
        <v>75621</v>
      </c>
      <c r="CC134" s="5">
        <v>76010</v>
      </c>
      <c r="CD134" s="5">
        <v>76404</v>
      </c>
    </row>
    <row r="135" spans="1:82" x14ac:dyDescent="0.25">
      <c r="A135" s="5" t="str">
        <f>"14 jaar"</f>
        <v>14 jaar</v>
      </c>
      <c r="B135" s="5">
        <v>61515</v>
      </c>
      <c r="C135" s="5">
        <v>62049</v>
      </c>
      <c r="D135" s="5">
        <v>62501</v>
      </c>
      <c r="E135" s="5">
        <v>64001</v>
      </c>
      <c r="F135" s="5">
        <v>63840</v>
      </c>
      <c r="G135" s="5">
        <v>64167</v>
      </c>
      <c r="H135" s="5">
        <v>62610</v>
      </c>
      <c r="I135" s="5">
        <v>61193</v>
      </c>
      <c r="J135" s="5">
        <v>60510</v>
      </c>
      <c r="K135" s="5">
        <v>60021</v>
      </c>
      <c r="L135" s="5">
        <v>62076</v>
      </c>
      <c r="M135" s="5">
        <v>62221</v>
      </c>
      <c r="N135" s="5">
        <v>63721</v>
      </c>
      <c r="O135" s="5">
        <v>64456</v>
      </c>
      <c r="P135" s="5">
        <v>65999</v>
      </c>
      <c r="Q135" s="5">
        <v>66995</v>
      </c>
      <c r="R135" s="5">
        <v>66284</v>
      </c>
      <c r="S135" s="5">
        <v>64173</v>
      </c>
      <c r="T135" s="5">
        <v>62657</v>
      </c>
      <c r="U135" s="5">
        <v>62133</v>
      </c>
      <c r="V135" s="5">
        <v>63011</v>
      </c>
      <c r="W135" s="5">
        <v>63393</v>
      </c>
      <c r="X135" s="5">
        <v>62765</v>
      </c>
      <c r="Y135" s="5">
        <v>62486</v>
      </c>
      <c r="Z135" s="5">
        <v>63695</v>
      </c>
      <c r="AA135" s="5">
        <v>62727</v>
      </c>
      <c r="AB135" s="5">
        <v>62247</v>
      </c>
      <c r="AC135" s="5">
        <v>62878</v>
      </c>
      <c r="AD135" s="5">
        <v>64996</v>
      </c>
      <c r="AE135" s="5">
        <v>66163</v>
      </c>
      <c r="AF135" s="5">
        <v>67661</v>
      </c>
      <c r="AG135" s="5">
        <v>68516</v>
      </c>
      <c r="AH135" s="5">
        <v>70465</v>
      </c>
      <c r="AI135" s="5">
        <v>70192</v>
      </c>
      <c r="AJ135" s="5">
        <v>70896</v>
      </c>
      <c r="AK135" s="5">
        <v>70041</v>
      </c>
      <c r="AL135" s="5">
        <v>69334</v>
      </c>
      <c r="AM135" s="5">
        <v>68357</v>
      </c>
      <c r="AN135" s="5">
        <v>68311</v>
      </c>
      <c r="AO135" s="5">
        <v>66650</v>
      </c>
      <c r="AP135" s="5">
        <v>66347</v>
      </c>
      <c r="AQ135" s="5">
        <v>65027</v>
      </c>
      <c r="AR135" s="5">
        <v>65290</v>
      </c>
      <c r="AS135" s="5">
        <v>65959</v>
      </c>
      <c r="AT135" s="5">
        <v>66565</v>
      </c>
      <c r="AU135" s="5">
        <v>67130</v>
      </c>
      <c r="AV135" s="5">
        <v>67637</v>
      </c>
      <c r="AW135" s="5">
        <v>68069</v>
      </c>
      <c r="AX135" s="5">
        <v>68489</v>
      </c>
      <c r="AY135" s="5">
        <v>68966</v>
      </c>
      <c r="AZ135" s="5">
        <v>69465</v>
      </c>
      <c r="BA135" s="5">
        <v>70038</v>
      </c>
      <c r="BB135" s="5">
        <v>70716</v>
      </c>
      <c r="BC135" s="5">
        <v>71552</v>
      </c>
      <c r="BD135" s="5">
        <v>72523</v>
      </c>
      <c r="BE135" s="5">
        <v>72631</v>
      </c>
      <c r="BF135" s="5">
        <v>72817</v>
      </c>
      <c r="BG135" s="5">
        <v>73064</v>
      </c>
      <c r="BH135" s="5">
        <v>73354</v>
      </c>
      <c r="BI135" s="5">
        <v>73639</v>
      </c>
      <c r="BJ135" s="5">
        <v>73919</v>
      </c>
      <c r="BK135" s="5">
        <v>74158</v>
      </c>
      <c r="BL135" s="5">
        <v>74320</v>
      </c>
      <c r="BM135" s="5">
        <v>74402</v>
      </c>
      <c r="BN135" s="5">
        <v>74408</v>
      </c>
      <c r="BO135" s="5">
        <v>74344</v>
      </c>
      <c r="BP135" s="5">
        <v>74225</v>
      </c>
      <c r="BQ135" s="5">
        <v>74099</v>
      </c>
      <c r="BR135" s="5">
        <v>73966</v>
      </c>
      <c r="BS135" s="5">
        <v>73857</v>
      </c>
      <c r="BT135" s="5">
        <v>73811</v>
      </c>
      <c r="BU135" s="5">
        <v>73816</v>
      </c>
      <c r="BV135" s="5">
        <v>73892</v>
      </c>
      <c r="BW135" s="5">
        <v>74034</v>
      </c>
      <c r="BX135" s="5">
        <v>74223</v>
      </c>
      <c r="BY135" s="5">
        <v>74469</v>
      </c>
      <c r="BZ135" s="5">
        <v>74751</v>
      </c>
      <c r="CA135" s="5">
        <v>75081</v>
      </c>
      <c r="CB135" s="5">
        <v>75430</v>
      </c>
      <c r="CC135" s="5">
        <v>75796</v>
      </c>
      <c r="CD135" s="5">
        <v>76185</v>
      </c>
    </row>
    <row r="136" spans="1:82" x14ac:dyDescent="0.25">
      <c r="A136" s="5" t="str">
        <f>"15 jaar"</f>
        <v>15 jaar</v>
      </c>
      <c r="B136" s="5">
        <v>60989</v>
      </c>
      <c r="C136" s="5">
        <v>61595</v>
      </c>
      <c r="D136" s="5">
        <v>62147</v>
      </c>
      <c r="E136" s="5">
        <v>62595</v>
      </c>
      <c r="F136" s="5">
        <v>64134</v>
      </c>
      <c r="G136" s="5">
        <v>63832</v>
      </c>
      <c r="H136" s="5">
        <v>64209</v>
      </c>
      <c r="I136" s="5">
        <v>62637</v>
      </c>
      <c r="J136" s="5">
        <v>61285</v>
      </c>
      <c r="K136" s="5">
        <v>60632</v>
      </c>
      <c r="L136" s="5">
        <v>60115</v>
      </c>
      <c r="M136" s="5">
        <v>62272</v>
      </c>
      <c r="N136" s="5">
        <v>62462</v>
      </c>
      <c r="O136" s="5">
        <v>63967</v>
      </c>
      <c r="P136" s="5">
        <v>64641</v>
      </c>
      <c r="Q136" s="5">
        <v>66366</v>
      </c>
      <c r="R136" s="5">
        <v>67309</v>
      </c>
      <c r="S136" s="5">
        <v>66593</v>
      </c>
      <c r="T136" s="5">
        <v>64480</v>
      </c>
      <c r="U136" s="5">
        <v>63012</v>
      </c>
      <c r="V136" s="5">
        <v>62569</v>
      </c>
      <c r="W136" s="5">
        <v>63345</v>
      </c>
      <c r="X136" s="5">
        <v>63639</v>
      </c>
      <c r="Y136" s="5">
        <v>63007</v>
      </c>
      <c r="Z136" s="5">
        <v>62692</v>
      </c>
      <c r="AA136" s="5">
        <v>64064</v>
      </c>
      <c r="AB136" s="5">
        <v>63106</v>
      </c>
      <c r="AC136" s="5">
        <v>62605</v>
      </c>
      <c r="AD136" s="5">
        <v>63235</v>
      </c>
      <c r="AE136" s="5">
        <v>65353</v>
      </c>
      <c r="AF136" s="5">
        <v>66516</v>
      </c>
      <c r="AG136" s="5">
        <v>68001</v>
      </c>
      <c r="AH136" s="5">
        <v>68818</v>
      </c>
      <c r="AI136" s="5">
        <v>70749</v>
      </c>
      <c r="AJ136" s="5">
        <v>70457</v>
      </c>
      <c r="AK136" s="5">
        <v>71144</v>
      </c>
      <c r="AL136" s="5">
        <v>70278</v>
      </c>
      <c r="AM136" s="5">
        <v>69567</v>
      </c>
      <c r="AN136" s="5">
        <v>68580</v>
      </c>
      <c r="AO136" s="5">
        <v>68537</v>
      </c>
      <c r="AP136" s="5">
        <v>66872</v>
      </c>
      <c r="AQ136" s="5">
        <v>66573</v>
      </c>
      <c r="AR136" s="5">
        <v>65257</v>
      </c>
      <c r="AS136" s="5">
        <v>65525</v>
      </c>
      <c r="AT136" s="5">
        <v>66197</v>
      </c>
      <c r="AU136" s="5">
        <v>66802</v>
      </c>
      <c r="AV136" s="5">
        <v>67368</v>
      </c>
      <c r="AW136" s="5">
        <v>67873</v>
      </c>
      <c r="AX136" s="5">
        <v>68308</v>
      </c>
      <c r="AY136" s="5">
        <v>68727</v>
      </c>
      <c r="AZ136" s="5">
        <v>69203</v>
      </c>
      <c r="BA136" s="5">
        <v>69704</v>
      </c>
      <c r="BB136" s="5">
        <v>70275</v>
      </c>
      <c r="BC136" s="5">
        <v>70951</v>
      </c>
      <c r="BD136" s="5">
        <v>71788</v>
      </c>
      <c r="BE136" s="5">
        <v>72758</v>
      </c>
      <c r="BF136" s="5">
        <v>72867</v>
      </c>
      <c r="BG136" s="5">
        <v>73055</v>
      </c>
      <c r="BH136" s="5">
        <v>73302</v>
      </c>
      <c r="BI136" s="5">
        <v>73591</v>
      </c>
      <c r="BJ136" s="5">
        <v>73877</v>
      </c>
      <c r="BK136" s="5">
        <v>74156</v>
      </c>
      <c r="BL136" s="5">
        <v>74395</v>
      </c>
      <c r="BM136" s="5">
        <v>74556</v>
      </c>
      <c r="BN136" s="5">
        <v>74636</v>
      </c>
      <c r="BO136" s="5">
        <v>74647</v>
      </c>
      <c r="BP136" s="5">
        <v>74582</v>
      </c>
      <c r="BQ136" s="5">
        <v>74465</v>
      </c>
      <c r="BR136" s="5">
        <v>74336</v>
      </c>
      <c r="BS136" s="5">
        <v>74203</v>
      </c>
      <c r="BT136" s="5">
        <v>74096</v>
      </c>
      <c r="BU136" s="5">
        <v>74048</v>
      </c>
      <c r="BV136" s="5">
        <v>74052</v>
      </c>
      <c r="BW136" s="5">
        <v>74130</v>
      </c>
      <c r="BX136" s="5">
        <v>74272</v>
      </c>
      <c r="BY136" s="5">
        <v>74459</v>
      </c>
      <c r="BZ136" s="5">
        <v>74706</v>
      </c>
      <c r="CA136" s="5">
        <v>74989</v>
      </c>
      <c r="CB136" s="5">
        <v>75318</v>
      </c>
      <c r="CC136" s="5">
        <v>75667</v>
      </c>
      <c r="CD136" s="5">
        <v>76036</v>
      </c>
    </row>
    <row r="137" spans="1:82" x14ac:dyDescent="0.25">
      <c r="A137" s="5" t="str">
        <f>"16 jaar"</f>
        <v>16 jaar</v>
      </c>
      <c r="B137" s="5">
        <v>63483</v>
      </c>
      <c r="C137" s="5">
        <v>61078</v>
      </c>
      <c r="D137" s="5">
        <v>61698</v>
      </c>
      <c r="E137" s="5">
        <v>62198</v>
      </c>
      <c r="F137" s="5">
        <v>62682</v>
      </c>
      <c r="G137" s="5">
        <v>64123</v>
      </c>
      <c r="H137" s="5">
        <v>63918</v>
      </c>
      <c r="I137" s="5">
        <v>64258</v>
      </c>
      <c r="J137" s="5">
        <v>62699</v>
      </c>
      <c r="K137" s="5">
        <v>61384</v>
      </c>
      <c r="L137" s="5">
        <v>60714</v>
      </c>
      <c r="M137" s="5">
        <v>60337</v>
      </c>
      <c r="N137" s="5">
        <v>62554</v>
      </c>
      <c r="O137" s="5">
        <v>62726</v>
      </c>
      <c r="P137" s="5">
        <v>64201</v>
      </c>
      <c r="Q137" s="5">
        <v>65038</v>
      </c>
      <c r="R137" s="5">
        <v>66685</v>
      </c>
      <c r="S137" s="5">
        <v>67731</v>
      </c>
      <c r="T137" s="5">
        <v>66897</v>
      </c>
      <c r="U137" s="5">
        <v>64858</v>
      </c>
      <c r="V137" s="5">
        <v>63470</v>
      </c>
      <c r="W137" s="5">
        <v>62989</v>
      </c>
      <c r="X137" s="5">
        <v>63666</v>
      </c>
      <c r="Y137" s="5">
        <v>63930</v>
      </c>
      <c r="Z137" s="5">
        <v>63262</v>
      </c>
      <c r="AA137" s="5">
        <v>63062</v>
      </c>
      <c r="AB137" s="5">
        <v>64560</v>
      </c>
      <c r="AC137" s="5">
        <v>63534</v>
      </c>
      <c r="AD137" s="5">
        <v>63030</v>
      </c>
      <c r="AE137" s="5">
        <v>63651</v>
      </c>
      <c r="AF137" s="5">
        <v>65773</v>
      </c>
      <c r="AG137" s="5">
        <v>66917</v>
      </c>
      <c r="AH137" s="5">
        <v>68378</v>
      </c>
      <c r="AI137" s="5">
        <v>69168</v>
      </c>
      <c r="AJ137" s="5">
        <v>71080</v>
      </c>
      <c r="AK137" s="5">
        <v>70764</v>
      </c>
      <c r="AL137" s="5">
        <v>71437</v>
      </c>
      <c r="AM137" s="5">
        <v>70558</v>
      </c>
      <c r="AN137" s="5">
        <v>69843</v>
      </c>
      <c r="AO137" s="5">
        <v>68852</v>
      </c>
      <c r="AP137" s="5">
        <v>68807</v>
      </c>
      <c r="AQ137" s="5">
        <v>67150</v>
      </c>
      <c r="AR137" s="5">
        <v>66852</v>
      </c>
      <c r="AS137" s="5">
        <v>65537</v>
      </c>
      <c r="AT137" s="5">
        <v>65810</v>
      </c>
      <c r="AU137" s="5">
        <v>66483</v>
      </c>
      <c r="AV137" s="5">
        <v>67085</v>
      </c>
      <c r="AW137" s="5">
        <v>67655</v>
      </c>
      <c r="AX137" s="5">
        <v>68158</v>
      </c>
      <c r="AY137" s="5">
        <v>68596</v>
      </c>
      <c r="AZ137" s="5">
        <v>69013</v>
      </c>
      <c r="BA137" s="5">
        <v>69490</v>
      </c>
      <c r="BB137" s="5">
        <v>69992</v>
      </c>
      <c r="BC137" s="5">
        <v>70563</v>
      </c>
      <c r="BD137" s="5">
        <v>71242</v>
      </c>
      <c r="BE137" s="5">
        <v>72073</v>
      </c>
      <c r="BF137" s="5">
        <v>73041</v>
      </c>
      <c r="BG137" s="5">
        <v>73148</v>
      </c>
      <c r="BH137" s="5">
        <v>73336</v>
      </c>
      <c r="BI137" s="5">
        <v>73585</v>
      </c>
      <c r="BJ137" s="5">
        <v>73876</v>
      </c>
      <c r="BK137" s="5">
        <v>74160</v>
      </c>
      <c r="BL137" s="5">
        <v>74439</v>
      </c>
      <c r="BM137" s="5">
        <v>74678</v>
      </c>
      <c r="BN137" s="5">
        <v>74838</v>
      </c>
      <c r="BO137" s="5">
        <v>74917</v>
      </c>
      <c r="BP137" s="5">
        <v>74929</v>
      </c>
      <c r="BQ137" s="5">
        <v>74865</v>
      </c>
      <c r="BR137" s="5">
        <v>74747</v>
      </c>
      <c r="BS137" s="5">
        <v>74618</v>
      </c>
      <c r="BT137" s="5">
        <v>74485</v>
      </c>
      <c r="BU137" s="5">
        <v>74379</v>
      </c>
      <c r="BV137" s="5">
        <v>74334</v>
      </c>
      <c r="BW137" s="5">
        <v>74337</v>
      </c>
      <c r="BX137" s="5">
        <v>74415</v>
      </c>
      <c r="BY137" s="5">
        <v>74555</v>
      </c>
      <c r="BZ137" s="5">
        <v>74743</v>
      </c>
      <c r="CA137" s="5">
        <v>74990</v>
      </c>
      <c r="CB137" s="5">
        <v>75271</v>
      </c>
      <c r="CC137" s="5">
        <v>75603</v>
      </c>
      <c r="CD137" s="5">
        <v>75952</v>
      </c>
    </row>
    <row r="138" spans="1:82" x14ac:dyDescent="0.25">
      <c r="A138" s="5" t="str">
        <f>"17 jaar"</f>
        <v>17 jaar</v>
      </c>
      <c r="B138" s="5">
        <v>66317</v>
      </c>
      <c r="C138" s="5">
        <v>63568</v>
      </c>
      <c r="D138" s="5">
        <v>61219</v>
      </c>
      <c r="E138" s="5">
        <v>61864</v>
      </c>
      <c r="F138" s="5">
        <v>62306</v>
      </c>
      <c r="G138" s="5">
        <v>62707</v>
      </c>
      <c r="H138" s="5">
        <v>64219</v>
      </c>
      <c r="I138" s="5">
        <v>64012</v>
      </c>
      <c r="J138" s="5">
        <v>64377</v>
      </c>
      <c r="K138" s="5">
        <v>62837</v>
      </c>
      <c r="L138" s="5">
        <v>61468</v>
      </c>
      <c r="M138" s="5">
        <v>60949</v>
      </c>
      <c r="N138" s="5">
        <v>60568</v>
      </c>
      <c r="O138" s="5">
        <v>62848</v>
      </c>
      <c r="P138" s="5">
        <v>62997</v>
      </c>
      <c r="Q138" s="5">
        <v>64644</v>
      </c>
      <c r="R138" s="5">
        <v>65404</v>
      </c>
      <c r="S138" s="5">
        <v>67047</v>
      </c>
      <c r="T138" s="5">
        <v>68144</v>
      </c>
      <c r="U138" s="5">
        <v>67346</v>
      </c>
      <c r="V138" s="5">
        <v>65442</v>
      </c>
      <c r="W138" s="5">
        <v>63961</v>
      </c>
      <c r="X138" s="5">
        <v>63491</v>
      </c>
      <c r="Y138" s="5">
        <v>64058</v>
      </c>
      <c r="Z138" s="5">
        <v>64323</v>
      </c>
      <c r="AA138" s="5">
        <v>63691</v>
      </c>
      <c r="AB138" s="5">
        <v>63640</v>
      </c>
      <c r="AC138" s="5">
        <v>65213</v>
      </c>
      <c r="AD138" s="5">
        <v>64060</v>
      </c>
      <c r="AE138" s="5">
        <v>63565</v>
      </c>
      <c r="AF138" s="5">
        <v>64188</v>
      </c>
      <c r="AG138" s="5">
        <v>66284</v>
      </c>
      <c r="AH138" s="5">
        <v>67414</v>
      </c>
      <c r="AI138" s="5">
        <v>68842</v>
      </c>
      <c r="AJ138" s="5">
        <v>69614</v>
      </c>
      <c r="AK138" s="5">
        <v>71503</v>
      </c>
      <c r="AL138" s="5">
        <v>71168</v>
      </c>
      <c r="AM138" s="5">
        <v>71838</v>
      </c>
      <c r="AN138" s="5">
        <v>70952</v>
      </c>
      <c r="AO138" s="5">
        <v>70241</v>
      </c>
      <c r="AP138" s="5">
        <v>69242</v>
      </c>
      <c r="AQ138" s="5">
        <v>69211</v>
      </c>
      <c r="AR138" s="5">
        <v>67554</v>
      </c>
      <c r="AS138" s="5">
        <v>67256</v>
      </c>
      <c r="AT138" s="5">
        <v>65946</v>
      </c>
      <c r="AU138" s="5">
        <v>66222</v>
      </c>
      <c r="AV138" s="5">
        <v>66896</v>
      </c>
      <c r="AW138" s="5">
        <v>67496</v>
      </c>
      <c r="AX138" s="5">
        <v>68065</v>
      </c>
      <c r="AY138" s="5">
        <v>68573</v>
      </c>
      <c r="AZ138" s="5">
        <v>69008</v>
      </c>
      <c r="BA138" s="5">
        <v>69425</v>
      </c>
      <c r="BB138" s="5">
        <v>69901</v>
      </c>
      <c r="BC138" s="5">
        <v>70408</v>
      </c>
      <c r="BD138" s="5">
        <v>70979</v>
      </c>
      <c r="BE138" s="5">
        <v>71658</v>
      </c>
      <c r="BF138" s="5">
        <v>72487</v>
      </c>
      <c r="BG138" s="5">
        <v>73453</v>
      </c>
      <c r="BH138" s="5">
        <v>73560</v>
      </c>
      <c r="BI138" s="5">
        <v>73750</v>
      </c>
      <c r="BJ138" s="5">
        <v>74000</v>
      </c>
      <c r="BK138" s="5">
        <v>74294</v>
      </c>
      <c r="BL138" s="5">
        <v>74577</v>
      </c>
      <c r="BM138" s="5">
        <v>74855</v>
      </c>
      <c r="BN138" s="5">
        <v>75094</v>
      </c>
      <c r="BO138" s="5">
        <v>75256</v>
      </c>
      <c r="BP138" s="5">
        <v>75333</v>
      </c>
      <c r="BQ138" s="5">
        <v>75345</v>
      </c>
      <c r="BR138" s="5">
        <v>75283</v>
      </c>
      <c r="BS138" s="5">
        <v>75164</v>
      </c>
      <c r="BT138" s="5">
        <v>75035</v>
      </c>
      <c r="BU138" s="5">
        <v>74902</v>
      </c>
      <c r="BV138" s="5">
        <v>74795</v>
      </c>
      <c r="BW138" s="5">
        <v>74752</v>
      </c>
      <c r="BX138" s="5">
        <v>74753</v>
      </c>
      <c r="BY138" s="5">
        <v>74832</v>
      </c>
      <c r="BZ138" s="5">
        <v>74970</v>
      </c>
      <c r="CA138" s="5">
        <v>75159</v>
      </c>
      <c r="CB138" s="5">
        <v>75406</v>
      </c>
      <c r="CC138" s="5">
        <v>75689</v>
      </c>
      <c r="CD138" s="5">
        <v>76021</v>
      </c>
    </row>
    <row r="139" spans="1:82" x14ac:dyDescent="0.25">
      <c r="A139" s="5" t="str">
        <f>"18 jaar"</f>
        <v>18 jaar</v>
      </c>
      <c r="B139" s="5">
        <v>69202</v>
      </c>
      <c r="C139" s="5">
        <v>66572</v>
      </c>
      <c r="D139" s="5">
        <v>63827</v>
      </c>
      <c r="E139" s="5">
        <v>61475</v>
      </c>
      <c r="F139" s="5">
        <v>62101</v>
      </c>
      <c r="G139" s="5">
        <v>62439</v>
      </c>
      <c r="H139" s="5">
        <v>62882</v>
      </c>
      <c r="I139" s="5">
        <v>64353</v>
      </c>
      <c r="J139" s="5">
        <v>64201</v>
      </c>
      <c r="K139" s="5">
        <v>64633</v>
      </c>
      <c r="L139" s="5">
        <v>62967</v>
      </c>
      <c r="M139" s="5">
        <v>61735</v>
      </c>
      <c r="N139" s="5">
        <v>61300</v>
      </c>
      <c r="O139" s="5">
        <v>60904</v>
      </c>
      <c r="P139" s="5">
        <v>63232</v>
      </c>
      <c r="Q139" s="5">
        <v>63404</v>
      </c>
      <c r="R139" s="5">
        <v>65045</v>
      </c>
      <c r="S139" s="5">
        <v>65940</v>
      </c>
      <c r="T139" s="5">
        <v>67584</v>
      </c>
      <c r="U139" s="5">
        <v>68760</v>
      </c>
      <c r="V139" s="5">
        <v>68102</v>
      </c>
      <c r="W139" s="5">
        <v>66167</v>
      </c>
      <c r="X139" s="5">
        <v>64733</v>
      </c>
      <c r="Y139" s="5">
        <v>64134</v>
      </c>
      <c r="Z139" s="5">
        <v>64675</v>
      </c>
      <c r="AA139" s="5">
        <v>65016</v>
      </c>
      <c r="AB139" s="5">
        <v>64437</v>
      </c>
      <c r="AC139" s="5">
        <v>64674</v>
      </c>
      <c r="AD139" s="5">
        <v>66007</v>
      </c>
      <c r="AE139" s="5">
        <v>64881</v>
      </c>
      <c r="AF139" s="5">
        <v>64395</v>
      </c>
      <c r="AG139" s="5">
        <v>64981</v>
      </c>
      <c r="AH139" s="5">
        <v>67054</v>
      </c>
      <c r="AI139" s="5">
        <v>68151</v>
      </c>
      <c r="AJ139" s="5">
        <v>69551</v>
      </c>
      <c r="AK139" s="5">
        <v>70290</v>
      </c>
      <c r="AL139" s="5">
        <v>72156</v>
      </c>
      <c r="AM139" s="5">
        <v>71808</v>
      </c>
      <c r="AN139" s="5">
        <v>72471</v>
      </c>
      <c r="AO139" s="5">
        <v>71571</v>
      </c>
      <c r="AP139" s="5">
        <v>70859</v>
      </c>
      <c r="AQ139" s="5">
        <v>69860</v>
      </c>
      <c r="AR139" s="5">
        <v>69833</v>
      </c>
      <c r="AS139" s="5">
        <v>68179</v>
      </c>
      <c r="AT139" s="5">
        <v>67883</v>
      </c>
      <c r="AU139" s="5">
        <v>66579</v>
      </c>
      <c r="AV139" s="5">
        <v>66861</v>
      </c>
      <c r="AW139" s="5">
        <v>67533</v>
      </c>
      <c r="AX139" s="5">
        <v>68137</v>
      </c>
      <c r="AY139" s="5">
        <v>68705</v>
      </c>
      <c r="AZ139" s="5">
        <v>69211</v>
      </c>
      <c r="BA139" s="5">
        <v>69647</v>
      </c>
      <c r="BB139" s="5">
        <v>70066</v>
      </c>
      <c r="BC139" s="5">
        <v>70542</v>
      </c>
      <c r="BD139" s="5">
        <v>71050</v>
      </c>
      <c r="BE139" s="5">
        <v>71618</v>
      </c>
      <c r="BF139" s="5">
        <v>72302</v>
      </c>
      <c r="BG139" s="5">
        <v>73131</v>
      </c>
      <c r="BH139" s="5">
        <v>74094</v>
      </c>
      <c r="BI139" s="5">
        <v>74200</v>
      </c>
      <c r="BJ139" s="5">
        <v>74391</v>
      </c>
      <c r="BK139" s="5">
        <v>74642</v>
      </c>
      <c r="BL139" s="5">
        <v>74936</v>
      </c>
      <c r="BM139" s="5">
        <v>75221</v>
      </c>
      <c r="BN139" s="5">
        <v>75498</v>
      </c>
      <c r="BO139" s="5">
        <v>75734</v>
      </c>
      <c r="BP139" s="5">
        <v>75899</v>
      </c>
      <c r="BQ139" s="5">
        <v>75977</v>
      </c>
      <c r="BR139" s="5">
        <v>75987</v>
      </c>
      <c r="BS139" s="5">
        <v>75924</v>
      </c>
      <c r="BT139" s="5">
        <v>75805</v>
      </c>
      <c r="BU139" s="5">
        <v>75679</v>
      </c>
      <c r="BV139" s="5">
        <v>75545</v>
      </c>
      <c r="BW139" s="5">
        <v>75435</v>
      </c>
      <c r="BX139" s="5">
        <v>75395</v>
      </c>
      <c r="BY139" s="5">
        <v>75397</v>
      </c>
      <c r="BZ139" s="5">
        <v>75472</v>
      </c>
      <c r="CA139" s="5">
        <v>75615</v>
      </c>
      <c r="CB139" s="5">
        <v>75805</v>
      </c>
      <c r="CC139" s="5">
        <v>76053</v>
      </c>
      <c r="CD139" s="5">
        <v>76337</v>
      </c>
    </row>
    <row r="140" spans="1:82" x14ac:dyDescent="0.25">
      <c r="A140" s="5" t="str">
        <f>"19 jaar"</f>
        <v>19 jaar</v>
      </c>
      <c r="B140" s="5">
        <v>71604</v>
      </c>
      <c r="C140" s="5">
        <v>69383</v>
      </c>
      <c r="D140" s="5">
        <v>66909</v>
      </c>
      <c r="E140" s="5">
        <v>64034</v>
      </c>
      <c r="F140" s="5">
        <v>61634</v>
      </c>
      <c r="G140" s="5">
        <v>62205</v>
      </c>
      <c r="H140" s="5">
        <v>62645</v>
      </c>
      <c r="I140" s="5">
        <v>63025</v>
      </c>
      <c r="J140" s="5">
        <v>64524</v>
      </c>
      <c r="K140" s="5">
        <v>64365</v>
      </c>
      <c r="L140" s="5">
        <v>64768</v>
      </c>
      <c r="M140" s="5">
        <v>63255</v>
      </c>
      <c r="N140" s="5">
        <v>62036</v>
      </c>
      <c r="O140" s="5">
        <v>61524</v>
      </c>
      <c r="P140" s="5">
        <v>61126</v>
      </c>
      <c r="Q140" s="5">
        <v>63654</v>
      </c>
      <c r="R140" s="5">
        <v>63867</v>
      </c>
      <c r="S140" s="5">
        <v>65559</v>
      </c>
      <c r="T140" s="5">
        <v>66459</v>
      </c>
      <c r="U140" s="5">
        <v>68207</v>
      </c>
      <c r="V140" s="5">
        <v>69435</v>
      </c>
      <c r="W140" s="5">
        <v>68806</v>
      </c>
      <c r="X140" s="5">
        <v>66753</v>
      </c>
      <c r="Y140" s="5">
        <v>65289</v>
      </c>
      <c r="Z140" s="5">
        <v>64656</v>
      </c>
      <c r="AA140" s="5">
        <v>65289</v>
      </c>
      <c r="AB140" s="5">
        <v>65621</v>
      </c>
      <c r="AC140" s="5">
        <v>65155</v>
      </c>
      <c r="AD140" s="5">
        <v>65269</v>
      </c>
      <c r="AE140" s="5">
        <v>66598</v>
      </c>
      <c r="AF140" s="5">
        <v>65501</v>
      </c>
      <c r="AG140" s="5">
        <v>64974</v>
      </c>
      <c r="AH140" s="5">
        <v>65516</v>
      </c>
      <c r="AI140" s="5">
        <v>67558</v>
      </c>
      <c r="AJ140" s="5">
        <v>68616</v>
      </c>
      <c r="AK140" s="5">
        <v>69981</v>
      </c>
      <c r="AL140" s="5">
        <v>70689</v>
      </c>
      <c r="AM140" s="5">
        <v>72540</v>
      </c>
      <c r="AN140" s="5">
        <v>72174</v>
      </c>
      <c r="AO140" s="5">
        <v>72830</v>
      </c>
      <c r="AP140" s="5">
        <v>71925</v>
      </c>
      <c r="AQ140" s="5">
        <v>71223</v>
      </c>
      <c r="AR140" s="5">
        <v>70230</v>
      </c>
      <c r="AS140" s="5">
        <v>70214</v>
      </c>
      <c r="AT140" s="5">
        <v>68566</v>
      </c>
      <c r="AU140" s="5">
        <v>68278</v>
      </c>
      <c r="AV140" s="5">
        <v>66973</v>
      </c>
      <c r="AW140" s="5">
        <v>67257</v>
      </c>
      <c r="AX140" s="5">
        <v>67931</v>
      </c>
      <c r="AY140" s="5">
        <v>68538</v>
      </c>
      <c r="AZ140" s="5">
        <v>69105</v>
      </c>
      <c r="BA140" s="5">
        <v>69613</v>
      </c>
      <c r="BB140" s="5">
        <v>70046</v>
      </c>
      <c r="BC140" s="5">
        <v>70465</v>
      </c>
      <c r="BD140" s="5">
        <v>70940</v>
      </c>
      <c r="BE140" s="5">
        <v>71447</v>
      </c>
      <c r="BF140" s="5">
        <v>72014</v>
      </c>
      <c r="BG140" s="5">
        <v>72699</v>
      </c>
      <c r="BH140" s="5">
        <v>73525</v>
      </c>
      <c r="BI140" s="5">
        <v>74492</v>
      </c>
      <c r="BJ140" s="5">
        <v>74596</v>
      </c>
      <c r="BK140" s="5">
        <v>74786</v>
      </c>
      <c r="BL140" s="5">
        <v>75038</v>
      </c>
      <c r="BM140" s="5">
        <v>75331</v>
      </c>
      <c r="BN140" s="5">
        <v>75617</v>
      </c>
      <c r="BO140" s="5">
        <v>75898</v>
      </c>
      <c r="BP140" s="5">
        <v>76132</v>
      </c>
      <c r="BQ140" s="5">
        <v>76297</v>
      </c>
      <c r="BR140" s="5">
        <v>76373</v>
      </c>
      <c r="BS140" s="5">
        <v>76382</v>
      </c>
      <c r="BT140" s="5">
        <v>76319</v>
      </c>
      <c r="BU140" s="5">
        <v>76201</v>
      </c>
      <c r="BV140" s="5">
        <v>76075</v>
      </c>
      <c r="BW140" s="5">
        <v>75940</v>
      </c>
      <c r="BX140" s="5">
        <v>75832</v>
      </c>
      <c r="BY140" s="5">
        <v>75790</v>
      </c>
      <c r="BZ140" s="5">
        <v>75794</v>
      </c>
      <c r="CA140" s="5">
        <v>75865</v>
      </c>
      <c r="CB140" s="5">
        <v>76011</v>
      </c>
      <c r="CC140" s="5">
        <v>76196</v>
      </c>
      <c r="CD140" s="5">
        <v>76447</v>
      </c>
    </row>
    <row r="141" spans="1:82" x14ac:dyDescent="0.25">
      <c r="A141" s="5" t="str">
        <f>"20 jaar"</f>
        <v>20 jaar</v>
      </c>
      <c r="B141" s="5">
        <v>72692</v>
      </c>
      <c r="C141" s="5">
        <v>71879</v>
      </c>
      <c r="D141" s="5">
        <v>69699</v>
      </c>
      <c r="E141" s="5">
        <v>67184</v>
      </c>
      <c r="F141" s="5">
        <v>64313</v>
      </c>
      <c r="G141" s="5">
        <v>61811</v>
      </c>
      <c r="H141" s="5">
        <v>62396</v>
      </c>
      <c r="I141" s="5">
        <v>62866</v>
      </c>
      <c r="J141" s="5">
        <v>63286</v>
      </c>
      <c r="K141" s="5">
        <v>64774</v>
      </c>
      <c r="L141" s="5">
        <v>64604</v>
      </c>
      <c r="M141" s="5">
        <v>65136</v>
      </c>
      <c r="N141" s="5">
        <v>63860</v>
      </c>
      <c r="O141" s="5">
        <v>62488</v>
      </c>
      <c r="P141" s="5">
        <v>61995</v>
      </c>
      <c r="Q141" s="5">
        <v>61635</v>
      </c>
      <c r="R141" s="5">
        <v>64156</v>
      </c>
      <c r="S141" s="5">
        <v>64446</v>
      </c>
      <c r="T141" s="5">
        <v>66210</v>
      </c>
      <c r="U141" s="5">
        <v>67128</v>
      </c>
      <c r="V141" s="5">
        <v>69194</v>
      </c>
      <c r="W141" s="5">
        <v>70124</v>
      </c>
      <c r="X141" s="5">
        <v>69466</v>
      </c>
      <c r="Y141" s="5">
        <v>67395</v>
      </c>
      <c r="Z141" s="5">
        <v>65986</v>
      </c>
      <c r="AA141" s="5">
        <v>65407</v>
      </c>
      <c r="AB141" s="5">
        <v>66043</v>
      </c>
      <c r="AC141" s="5">
        <v>66345</v>
      </c>
      <c r="AD141" s="5">
        <v>65887</v>
      </c>
      <c r="AE141" s="5">
        <v>65962</v>
      </c>
      <c r="AF141" s="5">
        <v>67272</v>
      </c>
      <c r="AG141" s="5">
        <v>66163</v>
      </c>
      <c r="AH141" s="5">
        <v>65587</v>
      </c>
      <c r="AI141" s="5">
        <v>66078</v>
      </c>
      <c r="AJ141" s="5">
        <v>68090</v>
      </c>
      <c r="AK141" s="5">
        <v>69104</v>
      </c>
      <c r="AL141" s="5">
        <v>70434</v>
      </c>
      <c r="AM141" s="5">
        <v>71120</v>
      </c>
      <c r="AN141" s="5">
        <v>72965</v>
      </c>
      <c r="AO141" s="5">
        <v>72585</v>
      </c>
      <c r="AP141" s="5">
        <v>73234</v>
      </c>
      <c r="AQ141" s="5">
        <v>72332</v>
      </c>
      <c r="AR141" s="5">
        <v>71640</v>
      </c>
      <c r="AS141" s="5">
        <v>70655</v>
      </c>
      <c r="AT141" s="5">
        <v>70642</v>
      </c>
      <c r="AU141" s="5">
        <v>69004</v>
      </c>
      <c r="AV141" s="5">
        <v>68718</v>
      </c>
      <c r="AW141" s="5">
        <v>67416</v>
      </c>
      <c r="AX141" s="5">
        <v>67703</v>
      </c>
      <c r="AY141" s="5">
        <v>68372</v>
      </c>
      <c r="AZ141" s="5">
        <v>68983</v>
      </c>
      <c r="BA141" s="5">
        <v>69548</v>
      </c>
      <c r="BB141" s="5">
        <v>70058</v>
      </c>
      <c r="BC141" s="5">
        <v>70490</v>
      </c>
      <c r="BD141" s="5">
        <v>70906</v>
      </c>
      <c r="BE141" s="5">
        <v>71380</v>
      </c>
      <c r="BF141" s="5">
        <v>71889</v>
      </c>
      <c r="BG141" s="5">
        <v>72454</v>
      </c>
      <c r="BH141" s="5">
        <v>73141</v>
      </c>
      <c r="BI141" s="5">
        <v>73966</v>
      </c>
      <c r="BJ141" s="5">
        <v>74932</v>
      </c>
      <c r="BK141" s="5">
        <v>75040</v>
      </c>
      <c r="BL141" s="5">
        <v>75230</v>
      </c>
      <c r="BM141" s="5">
        <v>75479</v>
      </c>
      <c r="BN141" s="5">
        <v>75773</v>
      </c>
      <c r="BO141" s="5">
        <v>76059</v>
      </c>
      <c r="BP141" s="5">
        <v>76341</v>
      </c>
      <c r="BQ141" s="5">
        <v>76575</v>
      </c>
      <c r="BR141" s="5">
        <v>76740</v>
      </c>
      <c r="BS141" s="5">
        <v>76815</v>
      </c>
      <c r="BT141" s="5">
        <v>76826</v>
      </c>
      <c r="BU141" s="5">
        <v>76763</v>
      </c>
      <c r="BV141" s="5">
        <v>76647</v>
      </c>
      <c r="BW141" s="5">
        <v>76517</v>
      </c>
      <c r="BX141" s="5">
        <v>76385</v>
      </c>
      <c r="BY141" s="5">
        <v>76277</v>
      </c>
      <c r="BZ141" s="5">
        <v>76233</v>
      </c>
      <c r="CA141" s="5">
        <v>76236</v>
      </c>
      <c r="CB141" s="5">
        <v>76308</v>
      </c>
      <c r="CC141" s="5">
        <v>76455</v>
      </c>
      <c r="CD141" s="5">
        <v>76640</v>
      </c>
    </row>
    <row r="142" spans="1:82" x14ac:dyDescent="0.25">
      <c r="A142" s="5" t="str">
        <f>"21 jaar"</f>
        <v>21 jaar</v>
      </c>
      <c r="B142" s="5">
        <v>72834</v>
      </c>
      <c r="C142" s="5">
        <v>72977</v>
      </c>
      <c r="D142" s="5">
        <v>72152</v>
      </c>
      <c r="E142" s="5">
        <v>70001</v>
      </c>
      <c r="F142" s="5">
        <v>67374</v>
      </c>
      <c r="G142" s="5">
        <v>64435</v>
      </c>
      <c r="H142" s="5">
        <v>62023</v>
      </c>
      <c r="I142" s="5">
        <v>62613</v>
      </c>
      <c r="J142" s="5">
        <v>63124</v>
      </c>
      <c r="K142" s="5">
        <v>63515</v>
      </c>
      <c r="L142" s="5">
        <v>64976</v>
      </c>
      <c r="M142" s="5">
        <v>65002</v>
      </c>
      <c r="N142" s="5">
        <v>65620</v>
      </c>
      <c r="O142" s="5">
        <v>64314</v>
      </c>
      <c r="P142" s="5">
        <v>62917</v>
      </c>
      <c r="Q142" s="5">
        <v>62560</v>
      </c>
      <c r="R142" s="5">
        <v>62224</v>
      </c>
      <c r="S142" s="5">
        <v>64657</v>
      </c>
      <c r="T142" s="5">
        <v>65285</v>
      </c>
      <c r="U142" s="5">
        <v>66945</v>
      </c>
      <c r="V142" s="5">
        <v>68068</v>
      </c>
      <c r="W142" s="5">
        <v>69963</v>
      </c>
      <c r="X142" s="5">
        <v>70829</v>
      </c>
      <c r="Y142" s="5">
        <v>70102</v>
      </c>
      <c r="Z142" s="5">
        <v>68081</v>
      </c>
      <c r="AA142" s="5">
        <v>66732</v>
      </c>
      <c r="AB142" s="5">
        <v>66369</v>
      </c>
      <c r="AC142" s="5">
        <v>66925</v>
      </c>
      <c r="AD142" s="5">
        <v>67234</v>
      </c>
      <c r="AE142" s="5">
        <v>66774</v>
      </c>
      <c r="AF142" s="5">
        <v>66813</v>
      </c>
      <c r="AG142" s="5">
        <v>68041</v>
      </c>
      <c r="AH142" s="5">
        <v>66919</v>
      </c>
      <c r="AI142" s="5">
        <v>66288</v>
      </c>
      <c r="AJ142" s="5">
        <v>66723</v>
      </c>
      <c r="AK142" s="5">
        <v>68701</v>
      </c>
      <c r="AL142" s="5">
        <v>69672</v>
      </c>
      <c r="AM142" s="5">
        <v>70993</v>
      </c>
      <c r="AN142" s="5">
        <v>71661</v>
      </c>
      <c r="AO142" s="5">
        <v>73498</v>
      </c>
      <c r="AP142" s="5">
        <v>73104</v>
      </c>
      <c r="AQ142" s="5">
        <v>73755</v>
      </c>
      <c r="AR142" s="5">
        <v>72859</v>
      </c>
      <c r="AS142" s="5">
        <v>72176</v>
      </c>
      <c r="AT142" s="5">
        <v>71200</v>
      </c>
      <c r="AU142" s="5">
        <v>71193</v>
      </c>
      <c r="AV142" s="5">
        <v>69558</v>
      </c>
      <c r="AW142" s="5">
        <v>69277</v>
      </c>
      <c r="AX142" s="5">
        <v>67974</v>
      </c>
      <c r="AY142" s="5">
        <v>68263</v>
      </c>
      <c r="AZ142" s="5">
        <v>68931</v>
      </c>
      <c r="BA142" s="5">
        <v>69549</v>
      </c>
      <c r="BB142" s="5">
        <v>70118</v>
      </c>
      <c r="BC142" s="5">
        <v>70622</v>
      </c>
      <c r="BD142" s="5">
        <v>71058</v>
      </c>
      <c r="BE142" s="5">
        <v>71479</v>
      </c>
      <c r="BF142" s="5">
        <v>71948</v>
      </c>
      <c r="BG142" s="5">
        <v>72459</v>
      </c>
      <c r="BH142" s="5">
        <v>73028</v>
      </c>
      <c r="BI142" s="5">
        <v>73713</v>
      </c>
      <c r="BJ142" s="5">
        <v>74537</v>
      </c>
      <c r="BK142" s="5">
        <v>75505</v>
      </c>
      <c r="BL142" s="5">
        <v>75615</v>
      </c>
      <c r="BM142" s="5">
        <v>75805</v>
      </c>
      <c r="BN142" s="5">
        <v>76051</v>
      </c>
      <c r="BO142" s="5">
        <v>76346</v>
      </c>
      <c r="BP142" s="5">
        <v>76630</v>
      </c>
      <c r="BQ142" s="5">
        <v>76912</v>
      </c>
      <c r="BR142" s="5">
        <v>77145</v>
      </c>
      <c r="BS142" s="5">
        <v>77308</v>
      </c>
      <c r="BT142" s="5">
        <v>77388</v>
      </c>
      <c r="BU142" s="5">
        <v>77389</v>
      </c>
      <c r="BV142" s="5">
        <v>77328</v>
      </c>
      <c r="BW142" s="5">
        <v>77212</v>
      </c>
      <c r="BX142" s="5">
        <v>77084</v>
      </c>
      <c r="BY142" s="5">
        <v>76954</v>
      </c>
      <c r="BZ142" s="5">
        <v>76843</v>
      </c>
      <c r="CA142" s="5">
        <v>76801</v>
      </c>
      <c r="CB142" s="5">
        <v>76803</v>
      </c>
      <c r="CC142" s="5">
        <v>76877</v>
      </c>
      <c r="CD142" s="5">
        <v>77024</v>
      </c>
    </row>
    <row r="143" spans="1:82" x14ac:dyDescent="0.25">
      <c r="A143" s="5" t="str">
        <f>"22 jaar"</f>
        <v>22 jaar</v>
      </c>
      <c r="B143" s="5">
        <v>73081</v>
      </c>
      <c r="C143" s="5">
        <v>73159</v>
      </c>
      <c r="D143" s="5">
        <v>73361</v>
      </c>
      <c r="E143" s="5">
        <v>72460</v>
      </c>
      <c r="F143" s="5">
        <v>70289</v>
      </c>
      <c r="G143" s="5">
        <v>67482</v>
      </c>
      <c r="H143" s="5">
        <v>64707</v>
      </c>
      <c r="I143" s="5">
        <v>62175</v>
      </c>
      <c r="J143" s="5">
        <v>62903</v>
      </c>
      <c r="K143" s="5">
        <v>63401</v>
      </c>
      <c r="L143" s="5">
        <v>63755</v>
      </c>
      <c r="M143" s="5">
        <v>65415</v>
      </c>
      <c r="N143" s="5">
        <v>65538</v>
      </c>
      <c r="O143" s="5">
        <v>66117</v>
      </c>
      <c r="P143" s="5">
        <v>64711</v>
      </c>
      <c r="Q143" s="5">
        <v>63514</v>
      </c>
      <c r="R143" s="5">
        <v>63193</v>
      </c>
      <c r="S143" s="5">
        <v>63033</v>
      </c>
      <c r="T143" s="5">
        <v>65518</v>
      </c>
      <c r="U143" s="5">
        <v>66099</v>
      </c>
      <c r="V143" s="5">
        <v>68059</v>
      </c>
      <c r="W143" s="5">
        <v>68811</v>
      </c>
      <c r="X143" s="5">
        <v>70747</v>
      </c>
      <c r="Y143" s="5">
        <v>71440</v>
      </c>
      <c r="Z143" s="5">
        <v>70854</v>
      </c>
      <c r="AA143" s="5">
        <v>68841</v>
      </c>
      <c r="AB143" s="5">
        <v>67563</v>
      </c>
      <c r="AC143" s="5">
        <v>67346</v>
      </c>
      <c r="AD143" s="5">
        <v>67824</v>
      </c>
      <c r="AE143" s="5">
        <v>68138</v>
      </c>
      <c r="AF143" s="5">
        <v>67680</v>
      </c>
      <c r="AG143" s="5">
        <v>67604</v>
      </c>
      <c r="AH143" s="5">
        <v>68764</v>
      </c>
      <c r="AI143" s="5">
        <v>67623</v>
      </c>
      <c r="AJ143" s="5">
        <v>66949</v>
      </c>
      <c r="AK143" s="5">
        <v>67327</v>
      </c>
      <c r="AL143" s="5">
        <v>69265</v>
      </c>
      <c r="AM143" s="5">
        <v>70229</v>
      </c>
      <c r="AN143" s="5">
        <v>71546</v>
      </c>
      <c r="AO143" s="5">
        <v>72189</v>
      </c>
      <c r="AP143" s="5">
        <v>74017</v>
      </c>
      <c r="AQ143" s="5">
        <v>73630</v>
      </c>
      <c r="AR143" s="5">
        <v>74284</v>
      </c>
      <c r="AS143" s="5">
        <v>73395</v>
      </c>
      <c r="AT143" s="5">
        <v>72724</v>
      </c>
      <c r="AU143" s="5">
        <v>71756</v>
      </c>
      <c r="AV143" s="5">
        <v>71745</v>
      </c>
      <c r="AW143" s="5">
        <v>70106</v>
      </c>
      <c r="AX143" s="5">
        <v>69828</v>
      </c>
      <c r="AY143" s="5">
        <v>68532</v>
      </c>
      <c r="AZ143" s="5">
        <v>68825</v>
      </c>
      <c r="BA143" s="5">
        <v>69493</v>
      </c>
      <c r="BB143" s="5">
        <v>70113</v>
      </c>
      <c r="BC143" s="5">
        <v>70680</v>
      </c>
      <c r="BD143" s="5">
        <v>71187</v>
      </c>
      <c r="BE143" s="5">
        <v>71619</v>
      </c>
      <c r="BF143" s="5">
        <v>72044</v>
      </c>
      <c r="BG143" s="5">
        <v>72511</v>
      </c>
      <c r="BH143" s="5">
        <v>73023</v>
      </c>
      <c r="BI143" s="5">
        <v>73595</v>
      </c>
      <c r="BJ143" s="5">
        <v>74275</v>
      </c>
      <c r="BK143" s="5">
        <v>75097</v>
      </c>
      <c r="BL143" s="5">
        <v>76064</v>
      </c>
      <c r="BM143" s="5">
        <v>76176</v>
      </c>
      <c r="BN143" s="5">
        <v>76368</v>
      </c>
      <c r="BO143" s="5">
        <v>76611</v>
      </c>
      <c r="BP143" s="5">
        <v>76911</v>
      </c>
      <c r="BQ143" s="5">
        <v>77191</v>
      </c>
      <c r="BR143" s="5">
        <v>77476</v>
      </c>
      <c r="BS143" s="5">
        <v>77706</v>
      </c>
      <c r="BT143" s="5">
        <v>77869</v>
      </c>
      <c r="BU143" s="5">
        <v>77947</v>
      </c>
      <c r="BV143" s="5">
        <v>77945</v>
      </c>
      <c r="BW143" s="5">
        <v>77887</v>
      </c>
      <c r="BX143" s="5">
        <v>77769</v>
      </c>
      <c r="BY143" s="5">
        <v>77644</v>
      </c>
      <c r="BZ143" s="5">
        <v>77515</v>
      </c>
      <c r="CA143" s="5">
        <v>77408</v>
      </c>
      <c r="CB143" s="5">
        <v>77364</v>
      </c>
      <c r="CC143" s="5">
        <v>77369</v>
      </c>
      <c r="CD143" s="5">
        <v>77441</v>
      </c>
    </row>
    <row r="144" spans="1:82" x14ac:dyDescent="0.25">
      <c r="A144" s="5" t="str">
        <f>"23 jaar"</f>
        <v>23 jaar</v>
      </c>
      <c r="B144" s="5">
        <v>75245</v>
      </c>
      <c r="C144" s="5">
        <v>73382</v>
      </c>
      <c r="D144" s="5">
        <v>73633</v>
      </c>
      <c r="E144" s="5">
        <v>73749</v>
      </c>
      <c r="F144" s="5">
        <v>72835</v>
      </c>
      <c r="G144" s="5">
        <v>70451</v>
      </c>
      <c r="H144" s="5">
        <v>67820</v>
      </c>
      <c r="I144" s="5">
        <v>64886</v>
      </c>
      <c r="J144" s="5">
        <v>62529</v>
      </c>
      <c r="K144" s="5">
        <v>63279</v>
      </c>
      <c r="L144" s="5">
        <v>63782</v>
      </c>
      <c r="M144" s="5">
        <v>64362</v>
      </c>
      <c r="N144" s="5">
        <v>66075</v>
      </c>
      <c r="O144" s="5">
        <v>66180</v>
      </c>
      <c r="P144" s="5">
        <v>66649</v>
      </c>
      <c r="Q144" s="5">
        <v>65319</v>
      </c>
      <c r="R144" s="5">
        <v>64256</v>
      </c>
      <c r="S144" s="5">
        <v>64078</v>
      </c>
      <c r="T144" s="5">
        <v>64112</v>
      </c>
      <c r="U144" s="5">
        <v>66398</v>
      </c>
      <c r="V144" s="5">
        <v>67295</v>
      </c>
      <c r="W144" s="5">
        <v>69043</v>
      </c>
      <c r="X144" s="5">
        <v>69754</v>
      </c>
      <c r="Y144" s="5">
        <v>71485</v>
      </c>
      <c r="Z144" s="5">
        <v>72289</v>
      </c>
      <c r="AA144" s="5">
        <v>71766</v>
      </c>
      <c r="AB144" s="5">
        <v>69796</v>
      </c>
      <c r="AC144" s="5">
        <v>68523</v>
      </c>
      <c r="AD144" s="5">
        <v>68297</v>
      </c>
      <c r="AE144" s="5">
        <v>68776</v>
      </c>
      <c r="AF144" s="5">
        <v>69107</v>
      </c>
      <c r="AG144" s="5">
        <v>68569</v>
      </c>
      <c r="AH144" s="5">
        <v>68381</v>
      </c>
      <c r="AI144" s="5">
        <v>69475</v>
      </c>
      <c r="AJ144" s="5">
        <v>68310</v>
      </c>
      <c r="AK144" s="5">
        <v>67596</v>
      </c>
      <c r="AL144" s="5">
        <v>67917</v>
      </c>
      <c r="AM144" s="5">
        <v>69863</v>
      </c>
      <c r="AN144" s="5">
        <v>70825</v>
      </c>
      <c r="AO144" s="5">
        <v>72133</v>
      </c>
      <c r="AP144" s="5">
        <v>72759</v>
      </c>
      <c r="AQ144" s="5">
        <v>74599</v>
      </c>
      <c r="AR144" s="5">
        <v>74214</v>
      </c>
      <c r="AS144" s="5">
        <v>74875</v>
      </c>
      <c r="AT144" s="5">
        <v>73990</v>
      </c>
      <c r="AU144" s="5">
        <v>73334</v>
      </c>
      <c r="AV144" s="5">
        <v>72358</v>
      </c>
      <c r="AW144" s="5">
        <v>72348</v>
      </c>
      <c r="AX144" s="5">
        <v>70706</v>
      </c>
      <c r="AY144" s="5">
        <v>70433</v>
      </c>
      <c r="AZ144" s="5">
        <v>69136</v>
      </c>
      <c r="BA144" s="5">
        <v>69431</v>
      </c>
      <c r="BB144" s="5">
        <v>70101</v>
      </c>
      <c r="BC144" s="5">
        <v>70719</v>
      </c>
      <c r="BD144" s="5">
        <v>71285</v>
      </c>
      <c r="BE144" s="5">
        <v>71797</v>
      </c>
      <c r="BF144" s="5">
        <v>72226</v>
      </c>
      <c r="BG144" s="5">
        <v>72654</v>
      </c>
      <c r="BH144" s="5">
        <v>73120</v>
      </c>
      <c r="BI144" s="5">
        <v>73636</v>
      </c>
      <c r="BJ144" s="5">
        <v>74202</v>
      </c>
      <c r="BK144" s="5">
        <v>74886</v>
      </c>
      <c r="BL144" s="5">
        <v>75709</v>
      </c>
      <c r="BM144" s="5">
        <v>76676</v>
      </c>
      <c r="BN144" s="5">
        <v>76784</v>
      </c>
      <c r="BO144" s="5">
        <v>76977</v>
      </c>
      <c r="BP144" s="5">
        <v>77223</v>
      </c>
      <c r="BQ144" s="5">
        <v>77523</v>
      </c>
      <c r="BR144" s="5">
        <v>77803</v>
      </c>
      <c r="BS144" s="5">
        <v>78086</v>
      </c>
      <c r="BT144" s="5">
        <v>78319</v>
      </c>
      <c r="BU144" s="5">
        <v>78480</v>
      </c>
      <c r="BV144" s="5">
        <v>78562</v>
      </c>
      <c r="BW144" s="5">
        <v>78558</v>
      </c>
      <c r="BX144" s="5">
        <v>78499</v>
      </c>
      <c r="BY144" s="5">
        <v>78380</v>
      </c>
      <c r="BZ144" s="5">
        <v>78251</v>
      </c>
      <c r="CA144" s="5">
        <v>78124</v>
      </c>
      <c r="CB144" s="5">
        <v>78016</v>
      </c>
      <c r="CC144" s="5">
        <v>77972</v>
      </c>
      <c r="CD144" s="5">
        <v>77982</v>
      </c>
    </row>
    <row r="145" spans="1:82" x14ac:dyDescent="0.25">
      <c r="A145" s="5" t="str">
        <f>"24 jaar"</f>
        <v>24 jaar</v>
      </c>
      <c r="B145" s="5">
        <v>77868</v>
      </c>
      <c r="C145" s="5">
        <v>75616</v>
      </c>
      <c r="D145" s="5">
        <v>73835</v>
      </c>
      <c r="E145" s="5">
        <v>74027</v>
      </c>
      <c r="F145" s="5">
        <v>74096</v>
      </c>
      <c r="G145" s="5">
        <v>72987</v>
      </c>
      <c r="H145" s="5">
        <v>70752</v>
      </c>
      <c r="I145" s="5">
        <v>67982</v>
      </c>
      <c r="J145" s="5">
        <v>65199</v>
      </c>
      <c r="K145" s="5">
        <v>62836</v>
      </c>
      <c r="L145" s="5">
        <v>63608</v>
      </c>
      <c r="M145" s="5">
        <v>64327</v>
      </c>
      <c r="N145" s="5">
        <v>65138</v>
      </c>
      <c r="O145" s="5">
        <v>66632</v>
      </c>
      <c r="P145" s="5">
        <v>66708</v>
      </c>
      <c r="Q145" s="5">
        <v>67256</v>
      </c>
      <c r="R145" s="5">
        <v>66153</v>
      </c>
      <c r="S145" s="5">
        <v>65210</v>
      </c>
      <c r="T145" s="5">
        <v>65219</v>
      </c>
      <c r="U145" s="5">
        <v>64972</v>
      </c>
      <c r="V145" s="5">
        <v>67835</v>
      </c>
      <c r="W145" s="5">
        <v>68259</v>
      </c>
      <c r="X145" s="5">
        <v>69912</v>
      </c>
      <c r="Y145" s="5">
        <v>70580</v>
      </c>
      <c r="Z145" s="5">
        <v>72358</v>
      </c>
      <c r="AA145" s="5">
        <v>73193</v>
      </c>
      <c r="AB145" s="5">
        <v>72831</v>
      </c>
      <c r="AC145" s="5">
        <v>70787</v>
      </c>
      <c r="AD145" s="5">
        <v>69496</v>
      </c>
      <c r="AE145" s="5">
        <v>69236</v>
      </c>
      <c r="AF145" s="5">
        <v>69729</v>
      </c>
      <c r="AG145" s="5">
        <v>69981</v>
      </c>
      <c r="AH145" s="5">
        <v>69367</v>
      </c>
      <c r="AI145" s="5">
        <v>69082</v>
      </c>
      <c r="AJ145" s="5">
        <v>70106</v>
      </c>
      <c r="AK145" s="5">
        <v>68924</v>
      </c>
      <c r="AL145" s="5">
        <v>68173</v>
      </c>
      <c r="AM145" s="5">
        <v>68494</v>
      </c>
      <c r="AN145" s="5">
        <v>70442</v>
      </c>
      <c r="AO145" s="5">
        <v>71391</v>
      </c>
      <c r="AP145" s="5">
        <v>72690</v>
      </c>
      <c r="AQ145" s="5">
        <v>73326</v>
      </c>
      <c r="AR145" s="5">
        <v>75176</v>
      </c>
      <c r="AS145" s="5">
        <v>74801</v>
      </c>
      <c r="AT145" s="5">
        <v>75466</v>
      </c>
      <c r="AU145" s="5">
        <v>74589</v>
      </c>
      <c r="AV145" s="5">
        <v>73927</v>
      </c>
      <c r="AW145" s="5">
        <v>72945</v>
      </c>
      <c r="AX145" s="5">
        <v>72930</v>
      </c>
      <c r="AY145" s="5">
        <v>71291</v>
      </c>
      <c r="AZ145" s="5">
        <v>71019</v>
      </c>
      <c r="BA145" s="5">
        <v>69725</v>
      </c>
      <c r="BB145" s="5">
        <v>70019</v>
      </c>
      <c r="BC145" s="5">
        <v>70690</v>
      </c>
      <c r="BD145" s="5">
        <v>71318</v>
      </c>
      <c r="BE145" s="5">
        <v>71879</v>
      </c>
      <c r="BF145" s="5">
        <v>72392</v>
      </c>
      <c r="BG145" s="5">
        <v>72822</v>
      </c>
      <c r="BH145" s="5">
        <v>73256</v>
      </c>
      <c r="BI145" s="5">
        <v>73717</v>
      </c>
      <c r="BJ145" s="5">
        <v>74232</v>
      </c>
      <c r="BK145" s="5">
        <v>74799</v>
      </c>
      <c r="BL145" s="5">
        <v>75482</v>
      </c>
      <c r="BM145" s="5">
        <v>76304</v>
      </c>
      <c r="BN145" s="5">
        <v>77267</v>
      </c>
      <c r="BO145" s="5">
        <v>77377</v>
      </c>
      <c r="BP145" s="5">
        <v>77566</v>
      </c>
      <c r="BQ145" s="5">
        <v>77818</v>
      </c>
      <c r="BR145" s="5">
        <v>78115</v>
      </c>
      <c r="BS145" s="5">
        <v>78399</v>
      </c>
      <c r="BT145" s="5">
        <v>78683</v>
      </c>
      <c r="BU145" s="5">
        <v>78913</v>
      </c>
      <c r="BV145" s="5">
        <v>79073</v>
      </c>
      <c r="BW145" s="5">
        <v>79156</v>
      </c>
      <c r="BX145" s="5">
        <v>79158</v>
      </c>
      <c r="BY145" s="5">
        <v>79097</v>
      </c>
      <c r="BZ145" s="5">
        <v>78976</v>
      </c>
      <c r="CA145" s="5">
        <v>78849</v>
      </c>
      <c r="CB145" s="5">
        <v>78721</v>
      </c>
      <c r="CC145" s="5">
        <v>78616</v>
      </c>
      <c r="CD145" s="5">
        <v>78572</v>
      </c>
    </row>
    <row r="146" spans="1:82" x14ac:dyDescent="0.25">
      <c r="A146" s="5" t="str">
        <f>"25 jaar"</f>
        <v>25 jaar</v>
      </c>
      <c r="B146" s="5">
        <v>80783</v>
      </c>
      <c r="C146" s="5">
        <v>78124</v>
      </c>
      <c r="D146" s="5">
        <v>76054</v>
      </c>
      <c r="E146" s="5">
        <v>74309</v>
      </c>
      <c r="F146" s="5">
        <v>74388</v>
      </c>
      <c r="G146" s="5">
        <v>74036</v>
      </c>
      <c r="H146" s="5">
        <v>73207</v>
      </c>
      <c r="I146" s="5">
        <v>70923</v>
      </c>
      <c r="J146" s="5">
        <v>68108</v>
      </c>
      <c r="K146" s="5">
        <v>65522</v>
      </c>
      <c r="L146" s="5">
        <v>63065</v>
      </c>
      <c r="M146" s="5">
        <v>64140</v>
      </c>
      <c r="N146" s="5">
        <v>64867</v>
      </c>
      <c r="O146" s="5">
        <v>65710</v>
      </c>
      <c r="P146" s="5">
        <v>67215</v>
      </c>
      <c r="Q146" s="5">
        <v>67334</v>
      </c>
      <c r="R146" s="5">
        <v>68072</v>
      </c>
      <c r="S146" s="5">
        <v>67144</v>
      </c>
      <c r="T146" s="5">
        <v>66323</v>
      </c>
      <c r="U146" s="5">
        <v>66357</v>
      </c>
      <c r="V146" s="5">
        <v>66372</v>
      </c>
      <c r="W146" s="5">
        <v>68873</v>
      </c>
      <c r="X146" s="5">
        <v>69312</v>
      </c>
      <c r="Y146" s="5">
        <v>70715</v>
      </c>
      <c r="Z146" s="5">
        <v>71486</v>
      </c>
      <c r="AA146" s="5">
        <v>73325</v>
      </c>
      <c r="AB146" s="5">
        <v>74046</v>
      </c>
      <c r="AC146" s="5">
        <v>73526</v>
      </c>
      <c r="AD146" s="5">
        <v>71662</v>
      </c>
      <c r="AE146" s="5">
        <v>70315</v>
      </c>
      <c r="AF146" s="5">
        <v>70039</v>
      </c>
      <c r="AG146" s="5">
        <v>70453</v>
      </c>
      <c r="AH146" s="5">
        <v>70619</v>
      </c>
      <c r="AI146" s="5">
        <v>69950</v>
      </c>
      <c r="AJ146" s="5">
        <v>69573</v>
      </c>
      <c r="AK146" s="5">
        <v>70544</v>
      </c>
      <c r="AL146" s="5">
        <v>69343</v>
      </c>
      <c r="AM146" s="5">
        <v>68607</v>
      </c>
      <c r="AN146" s="5">
        <v>68928</v>
      </c>
      <c r="AO146" s="5">
        <v>70880</v>
      </c>
      <c r="AP146" s="5">
        <v>71824</v>
      </c>
      <c r="AQ146" s="5">
        <v>73131</v>
      </c>
      <c r="AR146" s="5">
        <v>73783</v>
      </c>
      <c r="AS146" s="5">
        <v>75636</v>
      </c>
      <c r="AT146" s="5">
        <v>75264</v>
      </c>
      <c r="AU146" s="5">
        <v>75941</v>
      </c>
      <c r="AV146" s="5">
        <v>75054</v>
      </c>
      <c r="AW146" s="5">
        <v>74393</v>
      </c>
      <c r="AX146" s="5">
        <v>73403</v>
      </c>
      <c r="AY146" s="5">
        <v>73387</v>
      </c>
      <c r="AZ146" s="5">
        <v>71748</v>
      </c>
      <c r="BA146" s="5">
        <v>71473</v>
      </c>
      <c r="BB146" s="5">
        <v>70183</v>
      </c>
      <c r="BC146" s="5">
        <v>70485</v>
      </c>
      <c r="BD146" s="5">
        <v>71154</v>
      </c>
      <c r="BE146" s="5">
        <v>71782</v>
      </c>
      <c r="BF146" s="5">
        <v>72340</v>
      </c>
      <c r="BG146" s="5">
        <v>72857</v>
      </c>
      <c r="BH146" s="5">
        <v>73288</v>
      </c>
      <c r="BI146" s="5">
        <v>73721</v>
      </c>
      <c r="BJ146" s="5">
        <v>74188</v>
      </c>
      <c r="BK146" s="5">
        <v>74703</v>
      </c>
      <c r="BL146" s="5">
        <v>75269</v>
      </c>
      <c r="BM146" s="5">
        <v>75954</v>
      </c>
      <c r="BN146" s="5">
        <v>76777</v>
      </c>
      <c r="BO146" s="5">
        <v>77741</v>
      </c>
      <c r="BP146" s="5">
        <v>77850</v>
      </c>
      <c r="BQ146" s="5">
        <v>78038</v>
      </c>
      <c r="BR146" s="5">
        <v>78291</v>
      </c>
      <c r="BS146" s="5">
        <v>78586</v>
      </c>
      <c r="BT146" s="5">
        <v>78875</v>
      </c>
      <c r="BU146" s="5">
        <v>79154</v>
      </c>
      <c r="BV146" s="5">
        <v>79385</v>
      </c>
      <c r="BW146" s="5">
        <v>79542</v>
      </c>
      <c r="BX146" s="5">
        <v>79624</v>
      </c>
      <c r="BY146" s="5">
        <v>79627</v>
      </c>
      <c r="BZ146" s="5">
        <v>79567</v>
      </c>
      <c r="CA146" s="5">
        <v>79447</v>
      </c>
      <c r="CB146" s="5">
        <v>79316</v>
      </c>
      <c r="CC146" s="5">
        <v>79185</v>
      </c>
      <c r="CD146" s="5">
        <v>79080</v>
      </c>
    </row>
    <row r="147" spans="1:82" x14ac:dyDescent="0.25">
      <c r="A147" s="5" t="str">
        <f>"26 jaar"</f>
        <v>26 jaar</v>
      </c>
      <c r="B147" s="5">
        <v>83780</v>
      </c>
      <c r="C147" s="5">
        <v>81094</v>
      </c>
      <c r="D147" s="5">
        <v>78549</v>
      </c>
      <c r="E147" s="5">
        <v>76326</v>
      </c>
      <c r="F147" s="5">
        <v>74532</v>
      </c>
      <c r="G147" s="5">
        <v>74270</v>
      </c>
      <c r="H147" s="5">
        <v>74336</v>
      </c>
      <c r="I147" s="5">
        <v>73256</v>
      </c>
      <c r="J147" s="5">
        <v>71075</v>
      </c>
      <c r="K147" s="5">
        <v>68403</v>
      </c>
      <c r="L147" s="5">
        <v>65829</v>
      </c>
      <c r="M147" s="5">
        <v>63600</v>
      </c>
      <c r="N147" s="5">
        <v>64786</v>
      </c>
      <c r="O147" s="5">
        <v>65347</v>
      </c>
      <c r="P147" s="5">
        <v>66192</v>
      </c>
      <c r="Q147" s="5">
        <v>67931</v>
      </c>
      <c r="R147" s="5">
        <v>68245</v>
      </c>
      <c r="S147" s="5">
        <v>68986</v>
      </c>
      <c r="T147" s="5">
        <v>68373</v>
      </c>
      <c r="U147" s="5">
        <v>67250</v>
      </c>
      <c r="V147" s="5">
        <v>67758</v>
      </c>
      <c r="W147" s="5">
        <v>67399</v>
      </c>
      <c r="X147" s="5">
        <v>69843</v>
      </c>
      <c r="Y147" s="5">
        <v>69998</v>
      </c>
      <c r="Z147" s="5">
        <v>71579</v>
      </c>
      <c r="AA147" s="5">
        <v>72506</v>
      </c>
      <c r="AB147" s="5">
        <v>74133</v>
      </c>
      <c r="AC147" s="5">
        <v>74942</v>
      </c>
      <c r="AD147" s="5">
        <v>74484</v>
      </c>
      <c r="AE147" s="5">
        <v>72626</v>
      </c>
      <c r="AF147" s="5">
        <v>71242</v>
      </c>
      <c r="AG147" s="5">
        <v>70854</v>
      </c>
      <c r="AH147" s="5">
        <v>71208</v>
      </c>
      <c r="AI147" s="5">
        <v>71299</v>
      </c>
      <c r="AJ147" s="5">
        <v>70581</v>
      </c>
      <c r="AK147" s="5">
        <v>70120</v>
      </c>
      <c r="AL147" s="5">
        <v>71041</v>
      </c>
      <c r="AM147" s="5">
        <v>69875</v>
      </c>
      <c r="AN147" s="5">
        <v>69147</v>
      </c>
      <c r="AO147" s="5">
        <v>69472</v>
      </c>
      <c r="AP147" s="5">
        <v>71421</v>
      </c>
      <c r="AQ147" s="5">
        <v>72384</v>
      </c>
      <c r="AR147" s="5">
        <v>73701</v>
      </c>
      <c r="AS147" s="5">
        <v>74362</v>
      </c>
      <c r="AT147" s="5">
        <v>76222</v>
      </c>
      <c r="AU147" s="5">
        <v>75861</v>
      </c>
      <c r="AV147" s="5">
        <v>76523</v>
      </c>
      <c r="AW147" s="5">
        <v>75627</v>
      </c>
      <c r="AX147" s="5">
        <v>74963</v>
      </c>
      <c r="AY147" s="5">
        <v>73979</v>
      </c>
      <c r="AZ147" s="5">
        <v>73962</v>
      </c>
      <c r="BA147" s="5">
        <v>72323</v>
      </c>
      <c r="BB147" s="5">
        <v>72042</v>
      </c>
      <c r="BC147" s="5">
        <v>70761</v>
      </c>
      <c r="BD147" s="5">
        <v>71067</v>
      </c>
      <c r="BE147" s="5">
        <v>71741</v>
      </c>
      <c r="BF147" s="5">
        <v>72361</v>
      </c>
      <c r="BG147" s="5">
        <v>72921</v>
      </c>
      <c r="BH147" s="5">
        <v>73438</v>
      </c>
      <c r="BI147" s="5">
        <v>73874</v>
      </c>
      <c r="BJ147" s="5">
        <v>74309</v>
      </c>
      <c r="BK147" s="5">
        <v>74776</v>
      </c>
      <c r="BL147" s="5">
        <v>75286</v>
      </c>
      <c r="BM147" s="5">
        <v>75855</v>
      </c>
      <c r="BN147" s="5">
        <v>76538</v>
      </c>
      <c r="BO147" s="5">
        <v>77360</v>
      </c>
      <c r="BP147" s="5">
        <v>78325</v>
      </c>
      <c r="BQ147" s="5">
        <v>78433</v>
      </c>
      <c r="BR147" s="5">
        <v>78621</v>
      </c>
      <c r="BS147" s="5">
        <v>78872</v>
      </c>
      <c r="BT147" s="5">
        <v>79166</v>
      </c>
      <c r="BU147" s="5">
        <v>79455</v>
      </c>
      <c r="BV147" s="5">
        <v>79735</v>
      </c>
      <c r="BW147" s="5">
        <v>79966</v>
      </c>
      <c r="BX147" s="5">
        <v>80125</v>
      </c>
      <c r="BY147" s="5">
        <v>80206</v>
      </c>
      <c r="BZ147" s="5">
        <v>80211</v>
      </c>
      <c r="CA147" s="5">
        <v>80149</v>
      </c>
      <c r="CB147" s="5">
        <v>80032</v>
      </c>
      <c r="CC147" s="5">
        <v>79899</v>
      </c>
      <c r="CD147" s="5">
        <v>79771</v>
      </c>
    </row>
    <row r="148" spans="1:82" x14ac:dyDescent="0.25">
      <c r="A148" s="5" t="str">
        <f>"27 jaar"</f>
        <v>27 jaar</v>
      </c>
      <c r="B148" s="5">
        <v>83069</v>
      </c>
      <c r="C148" s="5">
        <v>83903</v>
      </c>
      <c r="D148" s="5">
        <v>81529</v>
      </c>
      <c r="E148" s="5">
        <v>78877</v>
      </c>
      <c r="F148" s="5">
        <v>76441</v>
      </c>
      <c r="G148" s="5">
        <v>74304</v>
      </c>
      <c r="H148" s="5">
        <v>74352</v>
      </c>
      <c r="I148" s="5">
        <v>74432</v>
      </c>
      <c r="J148" s="5">
        <v>73370</v>
      </c>
      <c r="K148" s="5">
        <v>71234</v>
      </c>
      <c r="L148" s="5">
        <v>68676</v>
      </c>
      <c r="M148" s="5">
        <v>66404</v>
      </c>
      <c r="N148" s="5">
        <v>64195</v>
      </c>
      <c r="O148" s="5">
        <v>65246</v>
      </c>
      <c r="P148" s="5">
        <v>65878</v>
      </c>
      <c r="Q148" s="5">
        <v>66922</v>
      </c>
      <c r="R148" s="5">
        <v>68741</v>
      </c>
      <c r="S148" s="5">
        <v>69274</v>
      </c>
      <c r="T148" s="5">
        <v>69956</v>
      </c>
      <c r="U148" s="5">
        <v>69396</v>
      </c>
      <c r="V148" s="5">
        <v>68715</v>
      </c>
      <c r="W148" s="5">
        <v>68793</v>
      </c>
      <c r="X148" s="5">
        <v>68402</v>
      </c>
      <c r="Y148" s="5">
        <v>70459</v>
      </c>
      <c r="Z148" s="5">
        <v>70698</v>
      </c>
      <c r="AA148" s="5">
        <v>72557</v>
      </c>
      <c r="AB148" s="5">
        <v>73387</v>
      </c>
      <c r="AC148" s="5">
        <v>74831</v>
      </c>
      <c r="AD148" s="5">
        <v>75772</v>
      </c>
      <c r="AE148" s="5">
        <v>75294</v>
      </c>
      <c r="AF148" s="5">
        <v>73440</v>
      </c>
      <c r="AG148" s="5">
        <v>71923</v>
      </c>
      <c r="AH148" s="5">
        <v>71445</v>
      </c>
      <c r="AI148" s="5">
        <v>71741</v>
      </c>
      <c r="AJ148" s="5">
        <v>71780</v>
      </c>
      <c r="AK148" s="5">
        <v>71015</v>
      </c>
      <c r="AL148" s="5">
        <v>70483</v>
      </c>
      <c r="AM148" s="5">
        <v>71428</v>
      </c>
      <c r="AN148" s="5">
        <v>70286</v>
      </c>
      <c r="AO148" s="5">
        <v>69571</v>
      </c>
      <c r="AP148" s="5">
        <v>69889</v>
      </c>
      <c r="AQ148" s="5">
        <v>71866</v>
      </c>
      <c r="AR148" s="5">
        <v>72844</v>
      </c>
      <c r="AS148" s="5">
        <v>74172</v>
      </c>
      <c r="AT148" s="5">
        <v>74840</v>
      </c>
      <c r="AU148" s="5">
        <v>76712</v>
      </c>
      <c r="AV148" s="5">
        <v>76343</v>
      </c>
      <c r="AW148" s="5">
        <v>76997</v>
      </c>
      <c r="AX148" s="5">
        <v>76095</v>
      </c>
      <c r="AY148" s="5">
        <v>75431</v>
      </c>
      <c r="AZ148" s="5">
        <v>74446</v>
      </c>
      <c r="BA148" s="5">
        <v>74428</v>
      </c>
      <c r="BB148" s="5">
        <v>72788</v>
      </c>
      <c r="BC148" s="5">
        <v>72505</v>
      </c>
      <c r="BD148" s="5">
        <v>71226</v>
      </c>
      <c r="BE148" s="5">
        <v>71536</v>
      </c>
      <c r="BF148" s="5">
        <v>72208</v>
      </c>
      <c r="BG148" s="5">
        <v>72832</v>
      </c>
      <c r="BH148" s="5">
        <v>73394</v>
      </c>
      <c r="BI148" s="5">
        <v>73907</v>
      </c>
      <c r="BJ148" s="5">
        <v>74341</v>
      </c>
      <c r="BK148" s="5">
        <v>74774</v>
      </c>
      <c r="BL148" s="5">
        <v>75240</v>
      </c>
      <c r="BM148" s="5">
        <v>75753</v>
      </c>
      <c r="BN148" s="5">
        <v>76318</v>
      </c>
      <c r="BO148" s="5">
        <v>77003</v>
      </c>
      <c r="BP148" s="5">
        <v>77830</v>
      </c>
      <c r="BQ148" s="5">
        <v>78792</v>
      </c>
      <c r="BR148" s="5">
        <v>78899</v>
      </c>
      <c r="BS148" s="5">
        <v>79090</v>
      </c>
      <c r="BT148" s="5">
        <v>79343</v>
      </c>
      <c r="BU148" s="5">
        <v>79635</v>
      </c>
      <c r="BV148" s="5">
        <v>79925</v>
      </c>
      <c r="BW148" s="5">
        <v>80200</v>
      </c>
      <c r="BX148" s="5">
        <v>80433</v>
      </c>
      <c r="BY148" s="5">
        <v>80592</v>
      </c>
      <c r="BZ148" s="5">
        <v>80672</v>
      </c>
      <c r="CA148" s="5">
        <v>80679</v>
      </c>
      <c r="CB148" s="5">
        <v>80614</v>
      </c>
      <c r="CC148" s="5">
        <v>80500</v>
      </c>
      <c r="CD148" s="5">
        <v>80371</v>
      </c>
    </row>
    <row r="149" spans="1:82" x14ac:dyDescent="0.25">
      <c r="A149" s="5" t="str">
        <f>"28 jaar"</f>
        <v>28 jaar</v>
      </c>
      <c r="B149" s="5">
        <v>81781</v>
      </c>
      <c r="C149" s="5">
        <v>83193</v>
      </c>
      <c r="D149" s="5">
        <v>84323</v>
      </c>
      <c r="E149" s="5">
        <v>81740</v>
      </c>
      <c r="F149" s="5">
        <v>79082</v>
      </c>
      <c r="G149" s="5">
        <v>76285</v>
      </c>
      <c r="H149" s="5">
        <v>74428</v>
      </c>
      <c r="I149" s="5">
        <v>74462</v>
      </c>
      <c r="J149" s="5">
        <v>74484</v>
      </c>
      <c r="K149" s="5">
        <v>73574</v>
      </c>
      <c r="L149" s="5">
        <v>71382</v>
      </c>
      <c r="M149" s="5">
        <v>69178</v>
      </c>
      <c r="N149" s="5">
        <v>67046</v>
      </c>
      <c r="O149" s="5">
        <v>64712</v>
      </c>
      <c r="P149" s="5">
        <v>65773</v>
      </c>
      <c r="Q149" s="5">
        <v>66512</v>
      </c>
      <c r="R149" s="5">
        <v>67795</v>
      </c>
      <c r="S149" s="5">
        <v>69757</v>
      </c>
      <c r="T149" s="5">
        <v>70450</v>
      </c>
      <c r="U149" s="5">
        <v>70888</v>
      </c>
      <c r="V149" s="5">
        <v>70800</v>
      </c>
      <c r="W149" s="5">
        <v>69646</v>
      </c>
      <c r="X149" s="5">
        <v>69638</v>
      </c>
      <c r="Y149" s="5">
        <v>69053</v>
      </c>
      <c r="Z149" s="5">
        <v>71171</v>
      </c>
      <c r="AA149" s="5">
        <v>71553</v>
      </c>
      <c r="AB149" s="5">
        <v>73190</v>
      </c>
      <c r="AC149" s="5">
        <v>74202</v>
      </c>
      <c r="AD149" s="5">
        <v>75613</v>
      </c>
      <c r="AE149" s="5">
        <v>76580</v>
      </c>
      <c r="AF149" s="5">
        <v>76084</v>
      </c>
      <c r="AG149" s="5">
        <v>74149</v>
      </c>
      <c r="AH149" s="5">
        <v>72519</v>
      </c>
      <c r="AI149" s="5">
        <v>71963</v>
      </c>
      <c r="AJ149" s="5">
        <v>72215</v>
      </c>
      <c r="AK149" s="5">
        <v>72216</v>
      </c>
      <c r="AL149" s="5">
        <v>71406</v>
      </c>
      <c r="AM149" s="5">
        <v>70884</v>
      </c>
      <c r="AN149" s="5">
        <v>71841</v>
      </c>
      <c r="AO149" s="5">
        <v>70720</v>
      </c>
      <c r="AP149" s="5">
        <v>70010</v>
      </c>
      <c r="AQ149" s="5">
        <v>70349</v>
      </c>
      <c r="AR149" s="5">
        <v>72347</v>
      </c>
      <c r="AS149" s="5">
        <v>73337</v>
      </c>
      <c r="AT149" s="5">
        <v>74680</v>
      </c>
      <c r="AU149" s="5">
        <v>75354</v>
      </c>
      <c r="AV149" s="5">
        <v>77217</v>
      </c>
      <c r="AW149" s="5">
        <v>76842</v>
      </c>
      <c r="AX149" s="5">
        <v>77489</v>
      </c>
      <c r="AY149" s="5">
        <v>76581</v>
      </c>
      <c r="AZ149" s="5">
        <v>75915</v>
      </c>
      <c r="BA149" s="5">
        <v>74935</v>
      </c>
      <c r="BB149" s="5">
        <v>74916</v>
      </c>
      <c r="BC149" s="5">
        <v>73270</v>
      </c>
      <c r="BD149" s="5">
        <v>72989</v>
      </c>
      <c r="BE149" s="5">
        <v>71710</v>
      </c>
      <c r="BF149" s="5">
        <v>72024</v>
      </c>
      <c r="BG149" s="5">
        <v>72692</v>
      </c>
      <c r="BH149" s="5">
        <v>73314</v>
      </c>
      <c r="BI149" s="5">
        <v>73879</v>
      </c>
      <c r="BJ149" s="5">
        <v>74389</v>
      </c>
      <c r="BK149" s="5">
        <v>74825</v>
      </c>
      <c r="BL149" s="5">
        <v>75262</v>
      </c>
      <c r="BM149" s="5">
        <v>75727</v>
      </c>
      <c r="BN149" s="5">
        <v>76236</v>
      </c>
      <c r="BO149" s="5">
        <v>76805</v>
      </c>
      <c r="BP149" s="5">
        <v>77495</v>
      </c>
      <c r="BQ149" s="5">
        <v>78321</v>
      </c>
      <c r="BR149" s="5">
        <v>79280</v>
      </c>
      <c r="BS149" s="5">
        <v>79388</v>
      </c>
      <c r="BT149" s="5">
        <v>79583</v>
      </c>
      <c r="BU149" s="5">
        <v>79836</v>
      </c>
      <c r="BV149" s="5">
        <v>80128</v>
      </c>
      <c r="BW149" s="5">
        <v>80419</v>
      </c>
      <c r="BX149" s="5">
        <v>80694</v>
      </c>
      <c r="BY149" s="5">
        <v>80932</v>
      </c>
      <c r="BZ149" s="5">
        <v>81089</v>
      </c>
      <c r="CA149" s="5">
        <v>81165</v>
      </c>
      <c r="CB149" s="5">
        <v>81176</v>
      </c>
      <c r="CC149" s="5">
        <v>81110</v>
      </c>
      <c r="CD149" s="5">
        <v>80994</v>
      </c>
    </row>
    <row r="150" spans="1:82" x14ac:dyDescent="0.25">
      <c r="A150" s="5" t="str">
        <f>"29 jaar"</f>
        <v>29 jaar</v>
      </c>
      <c r="B150" s="5">
        <v>81986</v>
      </c>
      <c r="C150" s="5">
        <v>81811</v>
      </c>
      <c r="D150" s="5">
        <v>83443</v>
      </c>
      <c r="E150" s="5">
        <v>84532</v>
      </c>
      <c r="F150" s="5">
        <v>81839</v>
      </c>
      <c r="G150" s="5">
        <v>78806</v>
      </c>
      <c r="H150" s="5">
        <v>76406</v>
      </c>
      <c r="I150" s="5">
        <v>74542</v>
      </c>
      <c r="J150" s="5">
        <v>74530</v>
      </c>
      <c r="K150" s="5">
        <v>74679</v>
      </c>
      <c r="L150" s="5">
        <v>73748</v>
      </c>
      <c r="M150" s="5">
        <v>71904</v>
      </c>
      <c r="N150" s="5">
        <v>69789</v>
      </c>
      <c r="O150" s="5">
        <v>67471</v>
      </c>
      <c r="P150" s="5">
        <v>65116</v>
      </c>
      <c r="Q150" s="5">
        <v>66495</v>
      </c>
      <c r="R150" s="5">
        <v>67315</v>
      </c>
      <c r="S150" s="5">
        <v>68774</v>
      </c>
      <c r="T150" s="5">
        <v>70922</v>
      </c>
      <c r="U150" s="5">
        <v>71370</v>
      </c>
      <c r="V150" s="5">
        <v>72124</v>
      </c>
      <c r="W150" s="5">
        <v>71637</v>
      </c>
      <c r="X150" s="5">
        <v>70462</v>
      </c>
      <c r="Y150" s="5">
        <v>70351</v>
      </c>
      <c r="Z150" s="5">
        <v>69693</v>
      </c>
      <c r="AA150" s="5">
        <v>71870</v>
      </c>
      <c r="AB150" s="5">
        <v>72227</v>
      </c>
      <c r="AC150" s="5">
        <v>73834</v>
      </c>
      <c r="AD150" s="5">
        <v>74833</v>
      </c>
      <c r="AE150" s="5">
        <v>76242</v>
      </c>
      <c r="AF150" s="5">
        <v>77236</v>
      </c>
      <c r="AG150" s="5">
        <v>76634</v>
      </c>
      <c r="AH150" s="5">
        <v>74625</v>
      </c>
      <c r="AI150" s="5">
        <v>72911</v>
      </c>
      <c r="AJ150" s="5">
        <v>72294</v>
      </c>
      <c r="AK150" s="5">
        <v>72511</v>
      </c>
      <c r="AL150" s="5">
        <v>72469</v>
      </c>
      <c r="AM150" s="5">
        <v>71683</v>
      </c>
      <c r="AN150" s="5">
        <v>71174</v>
      </c>
      <c r="AO150" s="5">
        <v>72136</v>
      </c>
      <c r="AP150" s="5">
        <v>71038</v>
      </c>
      <c r="AQ150" s="5">
        <v>70353</v>
      </c>
      <c r="AR150" s="5">
        <v>70716</v>
      </c>
      <c r="AS150" s="5">
        <v>72732</v>
      </c>
      <c r="AT150" s="5">
        <v>73730</v>
      </c>
      <c r="AU150" s="5">
        <v>75081</v>
      </c>
      <c r="AV150" s="5">
        <v>75751</v>
      </c>
      <c r="AW150" s="5">
        <v>77603</v>
      </c>
      <c r="AX150" s="5">
        <v>77223</v>
      </c>
      <c r="AY150" s="5">
        <v>77869</v>
      </c>
      <c r="AZ150" s="5">
        <v>76953</v>
      </c>
      <c r="BA150" s="5">
        <v>76289</v>
      </c>
      <c r="BB150" s="5">
        <v>75309</v>
      </c>
      <c r="BC150" s="5">
        <v>75300</v>
      </c>
      <c r="BD150" s="5">
        <v>73649</v>
      </c>
      <c r="BE150" s="5">
        <v>73371</v>
      </c>
      <c r="BF150" s="5">
        <v>72091</v>
      </c>
      <c r="BG150" s="5">
        <v>72401</v>
      </c>
      <c r="BH150" s="5">
        <v>73072</v>
      </c>
      <c r="BI150" s="5">
        <v>73689</v>
      </c>
      <c r="BJ150" s="5">
        <v>74258</v>
      </c>
      <c r="BK150" s="5">
        <v>74763</v>
      </c>
      <c r="BL150" s="5">
        <v>75201</v>
      </c>
      <c r="BM150" s="5">
        <v>75636</v>
      </c>
      <c r="BN150" s="5">
        <v>76104</v>
      </c>
      <c r="BO150" s="5">
        <v>76613</v>
      </c>
      <c r="BP150" s="5">
        <v>77183</v>
      </c>
      <c r="BQ150" s="5">
        <v>77872</v>
      </c>
      <c r="BR150" s="5">
        <v>78697</v>
      </c>
      <c r="BS150" s="5">
        <v>79654</v>
      </c>
      <c r="BT150" s="5">
        <v>79764</v>
      </c>
      <c r="BU150" s="5">
        <v>79959</v>
      </c>
      <c r="BV150" s="5">
        <v>80212</v>
      </c>
      <c r="BW150" s="5">
        <v>80503</v>
      </c>
      <c r="BX150" s="5">
        <v>80797</v>
      </c>
      <c r="BY150" s="5">
        <v>81070</v>
      </c>
      <c r="BZ150" s="5">
        <v>81310</v>
      </c>
      <c r="CA150" s="5">
        <v>81468</v>
      </c>
      <c r="CB150" s="5">
        <v>81544</v>
      </c>
      <c r="CC150" s="5">
        <v>81554</v>
      </c>
      <c r="CD150" s="5">
        <v>81490</v>
      </c>
    </row>
    <row r="151" spans="1:82" x14ac:dyDescent="0.25">
      <c r="A151" s="5" t="str">
        <f>"30 jaar"</f>
        <v>30 jaar</v>
      </c>
      <c r="B151" s="5">
        <v>81318</v>
      </c>
      <c r="C151" s="5">
        <v>81958</v>
      </c>
      <c r="D151" s="5">
        <v>82136</v>
      </c>
      <c r="E151" s="5">
        <v>83607</v>
      </c>
      <c r="F151" s="5">
        <v>84537</v>
      </c>
      <c r="G151" s="5">
        <v>81535</v>
      </c>
      <c r="H151" s="5">
        <v>78885</v>
      </c>
      <c r="I151" s="5">
        <v>76415</v>
      </c>
      <c r="J151" s="5">
        <v>74738</v>
      </c>
      <c r="K151" s="5">
        <v>74667</v>
      </c>
      <c r="L151" s="5">
        <v>74859</v>
      </c>
      <c r="M151" s="5">
        <v>74266</v>
      </c>
      <c r="N151" s="5">
        <v>72593</v>
      </c>
      <c r="O151" s="5">
        <v>70172</v>
      </c>
      <c r="P151" s="5">
        <v>67847</v>
      </c>
      <c r="Q151" s="5">
        <v>65767</v>
      </c>
      <c r="R151" s="5">
        <v>67245</v>
      </c>
      <c r="S151" s="5">
        <v>68396</v>
      </c>
      <c r="T151" s="5">
        <v>69841</v>
      </c>
      <c r="U151" s="5">
        <v>71838</v>
      </c>
      <c r="V151" s="5">
        <v>72702</v>
      </c>
      <c r="W151" s="5">
        <v>72955</v>
      </c>
      <c r="X151" s="5">
        <v>72293</v>
      </c>
      <c r="Y151" s="5">
        <v>70964</v>
      </c>
      <c r="Z151" s="5">
        <v>70788</v>
      </c>
      <c r="AA151" s="5">
        <v>70422</v>
      </c>
      <c r="AB151" s="5">
        <v>72500</v>
      </c>
      <c r="AC151" s="5">
        <v>72859</v>
      </c>
      <c r="AD151" s="5">
        <v>74404</v>
      </c>
      <c r="AE151" s="5">
        <v>75412</v>
      </c>
      <c r="AF151" s="5">
        <v>76820</v>
      </c>
      <c r="AG151" s="5">
        <v>77741</v>
      </c>
      <c r="AH151" s="5">
        <v>77059</v>
      </c>
      <c r="AI151" s="5">
        <v>74985</v>
      </c>
      <c r="AJ151" s="5">
        <v>73199</v>
      </c>
      <c r="AK151" s="5">
        <v>72535</v>
      </c>
      <c r="AL151" s="5">
        <v>72724</v>
      </c>
      <c r="AM151" s="5">
        <v>72704</v>
      </c>
      <c r="AN151" s="5">
        <v>71941</v>
      </c>
      <c r="AO151" s="5">
        <v>71435</v>
      </c>
      <c r="AP151" s="5">
        <v>72400</v>
      </c>
      <c r="AQ151" s="5">
        <v>71338</v>
      </c>
      <c r="AR151" s="5">
        <v>70676</v>
      </c>
      <c r="AS151" s="5">
        <v>71054</v>
      </c>
      <c r="AT151" s="5">
        <v>73084</v>
      </c>
      <c r="AU151" s="5">
        <v>74095</v>
      </c>
      <c r="AV151" s="5">
        <v>75438</v>
      </c>
      <c r="AW151" s="5">
        <v>76103</v>
      </c>
      <c r="AX151" s="5">
        <v>77952</v>
      </c>
      <c r="AY151" s="5">
        <v>77561</v>
      </c>
      <c r="AZ151" s="5">
        <v>78208</v>
      </c>
      <c r="BA151" s="5">
        <v>77285</v>
      </c>
      <c r="BB151" s="5">
        <v>76623</v>
      </c>
      <c r="BC151" s="5">
        <v>75642</v>
      </c>
      <c r="BD151" s="5">
        <v>75636</v>
      </c>
      <c r="BE151" s="5">
        <v>73983</v>
      </c>
      <c r="BF151" s="5">
        <v>73702</v>
      </c>
      <c r="BG151" s="5">
        <v>72428</v>
      </c>
      <c r="BH151" s="5">
        <v>72739</v>
      </c>
      <c r="BI151" s="5">
        <v>73413</v>
      </c>
      <c r="BJ151" s="5">
        <v>74030</v>
      </c>
      <c r="BK151" s="5">
        <v>74598</v>
      </c>
      <c r="BL151" s="5">
        <v>75103</v>
      </c>
      <c r="BM151" s="5">
        <v>75539</v>
      </c>
      <c r="BN151" s="5">
        <v>75977</v>
      </c>
      <c r="BO151" s="5">
        <v>76441</v>
      </c>
      <c r="BP151" s="5">
        <v>76952</v>
      </c>
      <c r="BQ151" s="5">
        <v>77520</v>
      </c>
      <c r="BR151" s="5">
        <v>78206</v>
      </c>
      <c r="BS151" s="5">
        <v>79031</v>
      </c>
      <c r="BT151" s="5">
        <v>79984</v>
      </c>
      <c r="BU151" s="5">
        <v>80101</v>
      </c>
      <c r="BV151" s="5">
        <v>80293</v>
      </c>
      <c r="BW151" s="5">
        <v>80545</v>
      </c>
      <c r="BX151" s="5">
        <v>80839</v>
      </c>
      <c r="BY151" s="5">
        <v>81135</v>
      </c>
      <c r="BZ151" s="5">
        <v>81409</v>
      </c>
      <c r="CA151" s="5">
        <v>81645</v>
      </c>
      <c r="CB151" s="5">
        <v>81806</v>
      </c>
      <c r="CC151" s="5">
        <v>81879</v>
      </c>
      <c r="CD151" s="5">
        <v>81890</v>
      </c>
    </row>
    <row r="152" spans="1:82" x14ac:dyDescent="0.25">
      <c r="A152" s="5" t="str">
        <f>"31 jaar"</f>
        <v>31 jaar</v>
      </c>
      <c r="B152" s="5">
        <v>82089</v>
      </c>
      <c r="C152" s="5">
        <v>81424</v>
      </c>
      <c r="D152" s="5">
        <v>82143</v>
      </c>
      <c r="E152" s="5">
        <v>82298</v>
      </c>
      <c r="F152" s="5">
        <v>83679</v>
      </c>
      <c r="G152" s="5">
        <v>84257</v>
      </c>
      <c r="H152" s="5">
        <v>81607</v>
      </c>
      <c r="I152" s="5">
        <v>78952</v>
      </c>
      <c r="J152" s="5">
        <v>76403</v>
      </c>
      <c r="K152" s="5">
        <v>74841</v>
      </c>
      <c r="L152" s="5">
        <v>74832</v>
      </c>
      <c r="M152" s="5">
        <v>75418</v>
      </c>
      <c r="N152" s="5">
        <v>74756</v>
      </c>
      <c r="O152" s="5">
        <v>72976</v>
      </c>
      <c r="P152" s="5">
        <v>70541</v>
      </c>
      <c r="Q152" s="5">
        <v>68454</v>
      </c>
      <c r="R152" s="5">
        <v>66448</v>
      </c>
      <c r="S152" s="5">
        <v>68230</v>
      </c>
      <c r="T152" s="5">
        <v>69279</v>
      </c>
      <c r="U152" s="5">
        <v>70668</v>
      </c>
      <c r="V152" s="5">
        <v>72969</v>
      </c>
      <c r="W152" s="5">
        <v>73549</v>
      </c>
      <c r="X152" s="5">
        <v>73622</v>
      </c>
      <c r="Y152" s="5">
        <v>72716</v>
      </c>
      <c r="Z152" s="5">
        <v>71453</v>
      </c>
      <c r="AA152" s="5">
        <v>71385</v>
      </c>
      <c r="AB152" s="5">
        <v>71076</v>
      </c>
      <c r="AC152" s="5">
        <v>73057</v>
      </c>
      <c r="AD152" s="5">
        <v>73496</v>
      </c>
      <c r="AE152" s="5">
        <v>75020</v>
      </c>
      <c r="AF152" s="5">
        <v>76044</v>
      </c>
      <c r="AG152" s="5">
        <v>77369</v>
      </c>
      <c r="AH152" s="5">
        <v>78229</v>
      </c>
      <c r="AI152" s="5">
        <v>77475</v>
      </c>
      <c r="AJ152" s="5">
        <v>75363</v>
      </c>
      <c r="AK152" s="5">
        <v>73519</v>
      </c>
      <c r="AL152" s="5">
        <v>72816</v>
      </c>
      <c r="AM152" s="5">
        <v>73030</v>
      </c>
      <c r="AN152" s="5">
        <v>73025</v>
      </c>
      <c r="AO152" s="5">
        <v>72278</v>
      </c>
      <c r="AP152" s="5">
        <v>71775</v>
      </c>
      <c r="AQ152" s="5">
        <v>72767</v>
      </c>
      <c r="AR152" s="5">
        <v>71732</v>
      </c>
      <c r="AS152" s="5">
        <v>71082</v>
      </c>
      <c r="AT152" s="5">
        <v>71475</v>
      </c>
      <c r="AU152" s="5">
        <v>73520</v>
      </c>
      <c r="AV152" s="5">
        <v>74525</v>
      </c>
      <c r="AW152" s="5">
        <v>75860</v>
      </c>
      <c r="AX152" s="5">
        <v>76523</v>
      </c>
      <c r="AY152" s="5">
        <v>78363</v>
      </c>
      <c r="AZ152" s="5">
        <v>77970</v>
      </c>
      <c r="BA152" s="5">
        <v>78616</v>
      </c>
      <c r="BB152" s="5">
        <v>77690</v>
      </c>
      <c r="BC152" s="5">
        <v>77031</v>
      </c>
      <c r="BD152" s="5">
        <v>76052</v>
      </c>
      <c r="BE152" s="5">
        <v>76044</v>
      </c>
      <c r="BF152" s="5">
        <v>74393</v>
      </c>
      <c r="BG152" s="5">
        <v>74109</v>
      </c>
      <c r="BH152" s="5">
        <v>72839</v>
      </c>
      <c r="BI152" s="5">
        <v>73153</v>
      </c>
      <c r="BJ152" s="5">
        <v>73826</v>
      </c>
      <c r="BK152" s="5">
        <v>74439</v>
      </c>
      <c r="BL152" s="5">
        <v>75009</v>
      </c>
      <c r="BM152" s="5">
        <v>75517</v>
      </c>
      <c r="BN152" s="5">
        <v>75954</v>
      </c>
      <c r="BO152" s="5">
        <v>76391</v>
      </c>
      <c r="BP152" s="5">
        <v>76851</v>
      </c>
      <c r="BQ152" s="5">
        <v>77361</v>
      </c>
      <c r="BR152" s="5">
        <v>77931</v>
      </c>
      <c r="BS152" s="5">
        <v>78616</v>
      </c>
      <c r="BT152" s="5">
        <v>79444</v>
      </c>
      <c r="BU152" s="5">
        <v>80397</v>
      </c>
      <c r="BV152" s="5">
        <v>80515</v>
      </c>
      <c r="BW152" s="5">
        <v>80707</v>
      </c>
      <c r="BX152" s="5">
        <v>80960</v>
      </c>
      <c r="BY152" s="5">
        <v>81250</v>
      </c>
      <c r="BZ152" s="5">
        <v>81548</v>
      </c>
      <c r="CA152" s="5">
        <v>81819</v>
      </c>
      <c r="CB152" s="5">
        <v>82056</v>
      </c>
      <c r="CC152" s="5">
        <v>82217</v>
      </c>
      <c r="CD152" s="5">
        <v>82293</v>
      </c>
    </row>
    <row r="153" spans="1:82" x14ac:dyDescent="0.25">
      <c r="A153" s="5" t="str">
        <f>"32 jaar"</f>
        <v>32 jaar</v>
      </c>
      <c r="B153" s="5">
        <v>80796</v>
      </c>
      <c r="C153" s="5">
        <v>82026</v>
      </c>
      <c r="D153" s="5">
        <v>81630</v>
      </c>
      <c r="E153" s="5">
        <v>82263</v>
      </c>
      <c r="F153" s="5">
        <v>82292</v>
      </c>
      <c r="G153" s="5">
        <v>83279</v>
      </c>
      <c r="H153" s="5">
        <v>84328</v>
      </c>
      <c r="I153" s="5">
        <v>81564</v>
      </c>
      <c r="J153" s="5">
        <v>79008</v>
      </c>
      <c r="K153" s="5">
        <v>76436</v>
      </c>
      <c r="L153" s="5">
        <v>74774</v>
      </c>
      <c r="M153" s="5">
        <v>75272</v>
      </c>
      <c r="N153" s="5">
        <v>75951</v>
      </c>
      <c r="O153" s="5">
        <v>74978</v>
      </c>
      <c r="P153" s="5">
        <v>73395</v>
      </c>
      <c r="Q153" s="5">
        <v>71116</v>
      </c>
      <c r="R153" s="5">
        <v>69112</v>
      </c>
      <c r="S153" s="5">
        <v>67380</v>
      </c>
      <c r="T153" s="5">
        <v>68996</v>
      </c>
      <c r="U153" s="5">
        <v>70014</v>
      </c>
      <c r="V153" s="5">
        <v>71903</v>
      </c>
      <c r="W153" s="5">
        <v>73709</v>
      </c>
      <c r="X153" s="5">
        <v>74182</v>
      </c>
      <c r="Y153" s="5">
        <v>74047</v>
      </c>
      <c r="Z153" s="5">
        <v>73081</v>
      </c>
      <c r="AA153" s="5">
        <v>72044</v>
      </c>
      <c r="AB153" s="5">
        <v>71820</v>
      </c>
      <c r="AC153" s="5">
        <v>71489</v>
      </c>
      <c r="AD153" s="5">
        <v>73499</v>
      </c>
      <c r="AE153" s="5">
        <v>73929</v>
      </c>
      <c r="AF153" s="5">
        <v>75429</v>
      </c>
      <c r="AG153" s="5">
        <v>76378</v>
      </c>
      <c r="AH153" s="5">
        <v>77637</v>
      </c>
      <c r="AI153" s="5">
        <v>78454</v>
      </c>
      <c r="AJ153" s="5">
        <v>77645</v>
      </c>
      <c r="AK153" s="5">
        <v>75496</v>
      </c>
      <c r="AL153" s="5">
        <v>73604</v>
      </c>
      <c r="AM153" s="5">
        <v>72924</v>
      </c>
      <c r="AN153" s="5">
        <v>73160</v>
      </c>
      <c r="AO153" s="5">
        <v>73165</v>
      </c>
      <c r="AP153" s="5">
        <v>72438</v>
      </c>
      <c r="AQ153" s="5">
        <v>71958</v>
      </c>
      <c r="AR153" s="5">
        <v>72964</v>
      </c>
      <c r="AS153" s="5">
        <v>71957</v>
      </c>
      <c r="AT153" s="5">
        <v>71328</v>
      </c>
      <c r="AU153" s="5">
        <v>71730</v>
      </c>
      <c r="AV153" s="5">
        <v>73771</v>
      </c>
      <c r="AW153" s="5">
        <v>74772</v>
      </c>
      <c r="AX153" s="5">
        <v>76105</v>
      </c>
      <c r="AY153" s="5">
        <v>76763</v>
      </c>
      <c r="AZ153" s="5">
        <v>78599</v>
      </c>
      <c r="BA153" s="5">
        <v>78207</v>
      </c>
      <c r="BB153" s="5">
        <v>78844</v>
      </c>
      <c r="BC153" s="5">
        <v>77917</v>
      </c>
      <c r="BD153" s="5">
        <v>77261</v>
      </c>
      <c r="BE153" s="5">
        <v>76281</v>
      </c>
      <c r="BF153" s="5">
        <v>76271</v>
      </c>
      <c r="BG153" s="5">
        <v>74620</v>
      </c>
      <c r="BH153" s="5">
        <v>74337</v>
      </c>
      <c r="BI153" s="5">
        <v>73067</v>
      </c>
      <c r="BJ153" s="5">
        <v>73384</v>
      </c>
      <c r="BK153" s="5">
        <v>74056</v>
      </c>
      <c r="BL153" s="5">
        <v>74671</v>
      </c>
      <c r="BM153" s="5">
        <v>75238</v>
      </c>
      <c r="BN153" s="5">
        <v>75747</v>
      </c>
      <c r="BO153" s="5">
        <v>76181</v>
      </c>
      <c r="BP153" s="5">
        <v>76617</v>
      </c>
      <c r="BQ153" s="5">
        <v>77079</v>
      </c>
      <c r="BR153" s="5">
        <v>77587</v>
      </c>
      <c r="BS153" s="5">
        <v>78157</v>
      </c>
      <c r="BT153" s="5">
        <v>78842</v>
      </c>
      <c r="BU153" s="5">
        <v>79666</v>
      </c>
      <c r="BV153" s="5">
        <v>80625</v>
      </c>
      <c r="BW153" s="5">
        <v>80742</v>
      </c>
      <c r="BX153" s="5">
        <v>80936</v>
      </c>
      <c r="BY153" s="5">
        <v>81188</v>
      </c>
      <c r="BZ153" s="5">
        <v>81481</v>
      </c>
      <c r="CA153" s="5">
        <v>81782</v>
      </c>
      <c r="CB153" s="5">
        <v>82051</v>
      </c>
      <c r="CC153" s="5">
        <v>82289</v>
      </c>
      <c r="CD153" s="5">
        <v>82452</v>
      </c>
    </row>
    <row r="154" spans="1:82" x14ac:dyDescent="0.25">
      <c r="A154" s="5" t="str">
        <f>"33 jaar"</f>
        <v>33 jaar</v>
      </c>
      <c r="B154" s="5">
        <v>79829</v>
      </c>
      <c r="C154" s="5">
        <v>80802</v>
      </c>
      <c r="D154" s="5">
        <v>82216</v>
      </c>
      <c r="E154" s="5">
        <v>81745</v>
      </c>
      <c r="F154" s="5">
        <v>82158</v>
      </c>
      <c r="G154" s="5">
        <v>82026</v>
      </c>
      <c r="H154" s="5">
        <v>83327</v>
      </c>
      <c r="I154" s="5">
        <v>84285</v>
      </c>
      <c r="J154" s="5">
        <v>81609</v>
      </c>
      <c r="K154" s="5">
        <v>79058</v>
      </c>
      <c r="L154" s="5">
        <v>76484</v>
      </c>
      <c r="M154" s="5">
        <v>75242</v>
      </c>
      <c r="N154" s="5">
        <v>75734</v>
      </c>
      <c r="O154" s="5">
        <v>76173</v>
      </c>
      <c r="P154" s="5">
        <v>75225</v>
      </c>
      <c r="Q154" s="5">
        <v>73792</v>
      </c>
      <c r="R154" s="5">
        <v>71787</v>
      </c>
      <c r="S154" s="5">
        <v>69880</v>
      </c>
      <c r="T154" s="5">
        <v>68161</v>
      </c>
      <c r="U154" s="5">
        <v>69769</v>
      </c>
      <c r="V154" s="5">
        <v>71132</v>
      </c>
      <c r="W154" s="5">
        <v>72642</v>
      </c>
      <c r="X154" s="5">
        <v>74211</v>
      </c>
      <c r="Y154" s="5">
        <v>74526</v>
      </c>
      <c r="Z154" s="5">
        <v>74395</v>
      </c>
      <c r="AA154" s="5">
        <v>73620</v>
      </c>
      <c r="AB154" s="5">
        <v>72511</v>
      </c>
      <c r="AC154" s="5">
        <v>72282</v>
      </c>
      <c r="AD154" s="5">
        <v>71932</v>
      </c>
      <c r="AE154" s="5">
        <v>73958</v>
      </c>
      <c r="AF154" s="5">
        <v>74380</v>
      </c>
      <c r="AG154" s="5">
        <v>75790</v>
      </c>
      <c r="AH154" s="5">
        <v>76678</v>
      </c>
      <c r="AI154" s="5">
        <v>77876</v>
      </c>
      <c r="AJ154" s="5">
        <v>78661</v>
      </c>
      <c r="AK154" s="5">
        <v>77805</v>
      </c>
      <c r="AL154" s="5">
        <v>75618</v>
      </c>
      <c r="AM154" s="5">
        <v>73737</v>
      </c>
      <c r="AN154" s="5">
        <v>73075</v>
      </c>
      <c r="AO154" s="5">
        <v>73330</v>
      </c>
      <c r="AP154" s="5">
        <v>73350</v>
      </c>
      <c r="AQ154" s="5">
        <v>72650</v>
      </c>
      <c r="AR154" s="5">
        <v>72193</v>
      </c>
      <c r="AS154" s="5">
        <v>73212</v>
      </c>
      <c r="AT154" s="5">
        <v>72227</v>
      </c>
      <c r="AU154" s="5">
        <v>71614</v>
      </c>
      <c r="AV154" s="5">
        <v>72010</v>
      </c>
      <c r="AW154" s="5">
        <v>74049</v>
      </c>
      <c r="AX154" s="5">
        <v>75046</v>
      </c>
      <c r="AY154" s="5">
        <v>76373</v>
      </c>
      <c r="AZ154" s="5">
        <v>77028</v>
      </c>
      <c r="BA154" s="5">
        <v>78863</v>
      </c>
      <c r="BB154" s="5">
        <v>78463</v>
      </c>
      <c r="BC154" s="5">
        <v>79103</v>
      </c>
      <c r="BD154" s="5">
        <v>78175</v>
      </c>
      <c r="BE154" s="5">
        <v>77515</v>
      </c>
      <c r="BF154" s="5">
        <v>76539</v>
      </c>
      <c r="BG154" s="5">
        <v>76525</v>
      </c>
      <c r="BH154" s="5">
        <v>74881</v>
      </c>
      <c r="BI154" s="5">
        <v>74594</v>
      </c>
      <c r="BJ154" s="5">
        <v>73324</v>
      </c>
      <c r="BK154" s="5">
        <v>73639</v>
      </c>
      <c r="BL154" s="5">
        <v>74313</v>
      </c>
      <c r="BM154" s="5">
        <v>74927</v>
      </c>
      <c r="BN154" s="5">
        <v>75492</v>
      </c>
      <c r="BO154" s="5">
        <v>76007</v>
      </c>
      <c r="BP154" s="5">
        <v>76438</v>
      </c>
      <c r="BQ154" s="5">
        <v>76876</v>
      </c>
      <c r="BR154" s="5">
        <v>77338</v>
      </c>
      <c r="BS154" s="5">
        <v>77846</v>
      </c>
      <c r="BT154" s="5">
        <v>78419</v>
      </c>
      <c r="BU154" s="5">
        <v>79099</v>
      </c>
      <c r="BV154" s="5">
        <v>79922</v>
      </c>
      <c r="BW154" s="5">
        <v>80886</v>
      </c>
      <c r="BX154" s="5">
        <v>81001</v>
      </c>
      <c r="BY154" s="5">
        <v>81193</v>
      </c>
      <c r="BZ154" s="5">
        <v>81445</v>
      </c>
      <c r="CA154" s="5">
        <v>81740</v>
      </c>
      <c r="CB154" s="5">
        <v>82038</v>
      </c>
      <c r="CC154" s="5">
        <v>82309</v>
      </c>
      <c r="CD154" s="5">
        <v>82545</v>
      </c>
    </row>
    <row r="155" spans="1:82" x14ac:dyDescent="0.25">
      <c r="A155" s="5" t="str">
        <f>"34 jaar"</f>
        <v>34 jaar</v>
      </c>
      <c r="B155" s="5">
        <v>78013</v>
      </c>
      <c r="C155" s="5">
        <v>79746</v>
      </c>
      <c r="D155" s="5">
        <v>80933</v>
      </c>
      <c r="E155" s="5">
        <v>82191</v>
      </c>
      <c r="F155" s="5">
        <v>81632</v>
      </c>
      <c r="G155" s="5">
        <v>81896</v>
      </c>
      <c r="H155" s="5">
        <v>81938</v>
      </c>
      <c r="I155" s="5">
        <v>83256</v>
      </c>
      <c r="J155" s="5">
        <v>84288</v>
      </c>
      <c r="K155" s="5">
        <v>81572</v>
      </c>
      <c r="L155" s="5">
        <v>79028</v>
      </c>
      <c r="M155" s="5">
        <v>76872</v>
      </c>
      <c r="N155" s="5">
        <v>75747</v>
      </c>
      <c r="O155" s="5">
        <v>76140</v>
      </c>
      <c r="P155" s="5">
        <v>76560</v>
      </c>
      <c r="Q155" s="5">
        <v>75737</v>
      </c>
      <c r="R155" s="5">
        <v>74366</v>
      </c>
      <c r="S155" s="5">
        <v>72440</v>
      </c>
      <c r="T155" s="5">
        <v>70671</v>
      </c>
      <c r="U155" s="5">
        <v>68912</v>
      </c>
      <c r="V155" s="5">
        <v>70939</v>
      </c>
      <c r="W155" s="5">
        <v>71839</v>
      </c>
      <c r="X155" s="5">
        <v>73005</v>
      </c>
      <c r="Y155" s="5">
        <v>74571</v>
      </c>
      <c r="Z155" s="5">
        <v>74886</v>
      </c>
      <c r="AA155" s="5">
        <v>74824</v>
      </c>
      <c r="AB155" s="5">
        <v>73852</v>
      </c>
      <c r="AC155" s="5">
        <v>72912</v>
      </c>
      <c r="AD155" s="5">
        <v>72614</v>
      </c>
      <c r="AE155" s="5">
        <v>72272</v>
      </c>
      <c r="AF155" s="5">
        <v>74323</v>
      </c>
      <c r="AG155" s="5">
        <v>74667</v>
      </c>
      <c r="AH155" s="5">
        <v>76000</v>
      </c>
      <c r="AI155" s="5">
        <v>76837</v>
      </c>
      <c r="AJ155" s="5">
        <v>77993</v>
      </c>
      <c r="AK155" s="5">
        <v>78745</v>
      </c>
      <c r="AL155" s="5">
        <v>77855</v>
      </c>
      <c r="AM155" s="5">
        <v>75686</v>
      </c>
      <c r="AN155" s="5">
        <v>73821</v>
      </c>
      <c r="AO155" s="5">
        <v>73164</v>
      </c>
      <c r="AP155" s="5">
        <v>73439</v>
      </c>
      <c r="AQ155" s="5">
        <v>73486</v>
      </c>
      <c r="AR155" s="5">
        <v>72812</v>
      </c>
      <c r="AS155" s="5">
        <v>72366</v>
      </c>
      <c r="AT155" s="5">
        <v>73405</v>
      </c>
      <c r="AU155" s="5">
        <v>72435</v>
      </c>
      <c r="AV155" s="5">
        <v>71825</v>
      </c>
      <c r="AW155" s="5">
        <v>72221</v>
      </c>
      <c r="AX155" s="5">
        <v>74254</v>
      </c>
      <c r="AY155" s="5">
        <v>75249</v>
      </c>
      <c r="AZ155" s="5">
        <v>76571</v>
      </c>
      <c r="BA155" s="5">
        <v>77225</v>
      </c>
      <c r="BB155" s="5">
        <v>79058</v>
      </c>
      <c r="BC155" s="5">
        <v>78657</v>
      </c>
      <c r="BD155" s="5">
        <v>79292</v>
      </c>
      <c r="BE155" s="5">
        <v>78368</v>
      </c>
      <c r="BF155" s="5">
        <v>77703</v>
      </c>
      <c r="BG155" s="5">
        <v>76729</v>
      </c>
      <c r="BH155" s="5">
        <v>76715</v>
      </c>
      <c r="BI155" s="5">
        <v>75071</v>
      </c>
      <c r="BJ155" s="5">
        <v>74780</v>
      </c>
      <c r="BK155" s="5">
        <v>73512</v>
      </c>
      <c r="BL155" s="5">
        <v>73828</v>
      </c>
      <c r="BM155" s="5">
        <v>74501</v>
      </c>
      <c r="BN155" s="5">
        <v>75114</v>
      </c>
      <c r="BO155" s="5">
        <v>75682</v>
      </c>
      <c r="BP155" s="5">
        <v>76195</v>
      </c>
      <c r="BQ155" s="5">
        <v>76623</v>
      </c>
      <c r="BR155" s="5">
        <v>77064</v>
      </c>
      <c r="BS155" s="5">
        <v>77526</v>
      </c>
      <c r="BT155" s="5">
        <v>78030</v>
      </c>
      <c r="BU155" s="5">
        <v>78606</v>
      </c>
      <c r="BV155" s="5">
        <v>79285</v>
      </c>
      <c r="BW155" s="5">
        <v>80110</v>
      </c>
      <c r="BX155" s="5">
        <v>81074</v>
      </c>
      <c r="BY155" s="5">
        <v>81191</v>
      </c>
      <c r="BZ155" s="5">
        <v>81381</v>
      </c>
      <c r="CA155" s="5">
        <v>81633</v>
      </c>
      <c r="CB155" s="5">
        <v>81929</v>
      </c>
      <c r="CC155" s="5">
        <v>82225</v>
      </c>
      <c r="CD155" s="5">
        <v>82493</v>
      </c>
    </row>
    <row r="156" spans="1:82" x14ac:dyDescent="0.25">
      <c r="A156" s="5" t="str">
        <f>"35 jaar"</f>
        <v>35 jaar</v>
      </c>
      <c r="B156" s="5">
        <v>77257</v>
      </c>
      <c r="C156" s="5">
        <v>78017</v>
      </c>
      <c r="D156" s="5">
        <v>79885</v>
      </c>
      <c r="E156" s="5">
        <v>80925</v>
      </c>
      <c r="F156" s="5">
        <v>82069</v>
      </c>
      <c r="G156" s="5">
        <v>81220</v>
      </c>
      <c r="H156" s="5">
        <v>81911</v>
      </c>
      <c r="I156" s="5">
        <v>81867</v>
      </c>
      <c r="J156" s="5">
        <v>83148</v>
      </c>
      <c r="K156" s="5">
        <v>84207</v>
      </c>
      <c r="L156" s="5">
        <v>81547</v>
      </c>
      <c r="M156" s="5">
        <v>79381</v>
      </c>
      <c r="N156" s="5">
        <v>77276</v>
      </c>
      <c r="O156" s="5">
        <v>75936</v>
      </c>
      <c r="P156" s="5">
        <v>76273</v>
      </c>
      <c r="Q156" s="5">
        <v>77046</v>
      </c>
      <c r="R156" s="5">
        <v>76337</v>
      </c>
      <c r="S156" s="5">
        <v>74979</v>
      </c>
      <c r="T156" s="5">
        <v>73036</v>
      </c>
      <c r="U156" s="5">
        <v>71328</v>
      </c>
      <c r="V156" s="5">
        <v>69953</v>
      </c>
      <c r="W156" s="5">
        <v>71486</v>
      </c>
      <c r="X156" s="5">
        <v>72268</v>
      </c>
      <c r="Y156" s="5">
        <v>73226</v>
      </c>
      <c r="Z156" s="5">
        <v>74871</v>
      </c>
      <c r="AA156" s="5">
        <v>75398</v>
      </c>
      <c r="AB156" s="5">
        <v>75153</v>
      </c>
      <c r="AC156" s="5">
        <v>74235</v>
      </c>
      <c r="AD156" s="5">
        <v>73312</v>
      </c>
      <c r="AE156" s="5">
        <v>72995</v>
      </c>
      <c r="AF156" s="5">
        <v>72674</v>
      </c>
      <c r="AG156" s="5">
        <v>74665</v>
      </c>
      <c r="AH156" s="5">
        <v>74951</v>
      </c>
      <c r="AI156" s="5">
        <v>76220</v>
      </c>
      <c r="AJ156" s="5">
        <v>77018</v>
      </c>
      <c r="AK156" s="5">
        <v>78129</v>
      </c>
      <c r="AL156" s="5">
        <v>78857</v>
      </c>
      <c r="AM156" s="5">
        <v>77981</v>
      </c>
      <c r="AN156" s="5">
        <v>75828</v>
      </c>
      <c r="AO156" s="5">
        <v>73973</v>
      </c>
      <c r="AP156" s="5">
        <v>73325</v>
      </c>
      <c r="AQ156" s="5">
        <v>73628</v>
      </c>
      <c r="AR156" s="5">
        <v>73701</v>
      </c>
      <c r="AS156" s="5">
        <v>73041</v>
      </c>
      <c r="AT156" s="5">
        <v>72600</v>
      </c>
      <c r="AU156" s="5">
        <v>73657</v>
      </c>
      <c r="AV156" s="5">
        <v>72688</v>
      </c>
      <c r="AW156" s="5">
        <v>72077</v>
      </c>
      <c r="AX156" s="5">
        <v>72473</v>
      </c>
      <c r="AY156" s="5">
        <v>74502</v>
      </c>
      <c r="AZ156" s="5">
        <v>75499</v>
      </c>
      <c r="BA156" s="5">
        <v>76819</v>
      </c>
      <c r="BB156" s="5">
        <v>77469</v>
      </c>
      <c r="BC156" s="5">
        <v>79304</v>
      </c>
      <c r="BD156" s="5">
        <v>78901</v>
      </c>
      <c r="BE156" s="5">
        <v>79539</v>
      </c>
      <c r="BF156" s="5">
        <v>78613</v>
      </c>
      <c r="BG156" s="5">
        <v>77944</v>
      </c>
      <c r="BH156" s="5">
        <v>76974</v>
      </c>
      <c r="BI156" s="5">
        <v>76960</v>
      </c>
      <c r="BJ156" s="5">
        <v>75316</v>
      </c>
      <c r="BK156" s="5">
        <v>75026</v>
      </c>
      <c r="BL156" s="5">
        <v>73756</v>
      </c>
      <c r="BM156" s="5">
        <v>74073</v>
      </c>
      <c r="BN156" s="5">
        <v>74745</v>
      </c>
      <c r="BO156" s="5">
        <v>75358</v>
      </c>
      <c r="BP156" s="5">
        <v>75929</v>
      </c>
      <c r="BQ156" s="5">
        <v>76447</v>
      </c>
      <c r="BR156" s="5">
        <v>76875</v>
      </c>
      <c r="BS156" s="5">
        <v>77313</v>
      </c>
      <c r="BT156" s="5">
        <v>77779</v>
      </c>
      <c r="BU156" s="5">
        <v>78279</v>
      </c>
      <c r="BV156" s="5">
        <v>78855</v>
      </c>
      <c r="BW156" s="5">
        <v>79531</v>
      </c>
      <c r="BX156" s="5">
        <v>80358</v>
      </c>
      <c r="BY156" s="5">
        <v>81323</v>
      </c>
      <c r="BZ156" s="5">
        <v>81437</v>
      </c>
      <c r="CA156" s="5">
        <v>81627</v>
      </c>
      <c r="CB156" s="5">
        <v>81878</v>
      </c>
      <c r="CC156" s="5">
        <v>82178</v>
      </c>
      <c r="CD156" s="5">
        <v>82471</v>
      </c>
    </row>
    <row r="157" spans="1:82" x14ac:dyDescent="0.25">
      <c r="A157" s="5" t="str">
        <f>"36 jaar"</f>
        <v>36 jaar</v>
      </c>
      <c r="B157" s="5">
        <v>76169</v>
      </c>
      <c r="C157" s="5">
        <v>77172</v>
      </c>
      <c r="D157" s="5">
        <v>78111</v>
      </c>
      <c r="E157" s="5">
        <v>79903</v>
      </c>
      <c r="F157" s="5">
        <v>80739</v>
      </c>
      <c r="G157" s="5">
        <v>81745</v>
      </c>
      <c r="H157" s="5">
        <v>81181</v>
      </c>
      <c r="I157" s="5">
        <v>81737</v>
      </c>
      <c r="J157" s="5">
        <v>81732</v>
      </c>
      <c r="K157" s="5">
        <v>83163</v>
      </c>
      <c r="L157" s="5">
        <v>84160</v>
      </c>
      <c r="M157" s="5">
        <v>81893</v>
      </c>
      <c r="N157" s="5">
        <v>79735</v>
      </c>
      <c r="O157" s="5">
        <v>77528</v>
      </c>
      <c r="P157" s="5">
        <v>76220</v>
      </c>
      <c r="Q157" s="5">
        <v>76729</v>
      </c>
      <c r="R157" s="5">
        <v>77618</v>
      </c>
      <c r="S157" s="5">
        <v>76890</v>
      </c>
      <c r="T157" s="5">
        <v>75581</v>
      </c>
      <c r="U157" s="5">
        <v>73651</v>
      </c>
      <c r="V157" s="5">
        <v>72335</v>
      </c>
      <c r="W157" s="5">
        <v>70605</v>
      </c>
      <c r="X157" s="5">
        <v>71836</v>
      </c>
      <c r="Y157" s="5">
        <v>72507</v>
      </c>
      <c r="Z157" s="5">
        <v>73453</v>
      </c>
      <c r="AA157" s="5">
        <v>75197</v>
      </c>
      <c r="AB157" s="5">
        <v>75674</v>
      </c>
      <c r="AC157" s="5">
        <v>75506</v>
      </c>
      <c r="AD157" s="5">
        <v>74558</v>
      </c>
      <c r="AE157" s="5">
        <v>73631</v>
      </c>
      <c r="AF157" s="5">
        <v>73303</v>
      </c>
      <c r="AG157" s="5">
        <v>72924</v>
      </c>
      <c r="AH157" s="5">
        <v>74867</v>
      </c>
      <c r="AI157" s="5">
        <v>75093</v>
      </c>
      <c r="AJ157" s="5">
        <v>76316</v>
      </c>
      <c r="AK157" s="5">
        <v>77080</v>
      </c>
      <c r="AL157" s="5">
        <v>78158</v>
      </c>
      <c r="AM157" s="5">
        <v>78904</v>
      </c>
      <c r="AN157" s="5">
        <v>78038</v>
      </c>
      <c r="AO157" s="5">
        <v>75901</v>
      </c>
      <c r="AP157" s="5">
        <v>74045</v>
      </c>
      <c r="AQ157" s="5">
        <v>73420</v>
      </c>
      <c r="AR157" s="5">
        <v>73747</v>
      </c>
      <c r="AS157" s="5">
        <v>73842</v>
      </c>
      <c r="AT157" s="5">
        <v>73199</v>
      </c>
      <c r="AU157" s="5">
        <v>72770</v>
      </c>
      <c r="AV157" s="5">
        <v>73824</v>
      </c>
      <c r="AW157" s="5">
        <v>72858</v>
      </c>
      <c r="AX157" s="5">
        <v>72247</v>
      </c>
      <c r="AY157" s="5">
        <v>72639</v>
      </c>
      <c r="AZ157" s="5">
        <v>74670</v>
      </c>
      <c r="BA157" s="5">
        <v>75660</v>
      </c>
      <c r="BB157" s="5">
        <v>76980</v>
      </c>
      <c r="BC157" s="5">
        <v>77629</v>
      </c>
      <c r="BD157" s="5">
        <v>79465</v>
      </c>
      <c r="BE157" s="5">
        <v>79059</v>
      </c>
      <c r="BF157" s="5">
        <v>79692</v>
      </c>
      <c r="BG157" s="5">
        <v>78766</v>
      </c>
      <c r="BH157" s="5">
        <v>78096</v>
      </c>
      <c r="BI157" s="5">
        <v>77131</v>
      </c>
      <c r="BJ157" s="5">
        <v>77117</v>
      </c>
      <c r="BK157" s="5">
        <v>75474</v>
      </c>
      <c r="BL157" s="5">
        <v>75182</v>
      </c>
      <c r="BM157" s="5">
        <v>73917</v>
      </c>
      <c r="BN157" s="5">
        <v>74233</v>
      </c>
      <c r="BO157" s="5">
        <v>74906</v>
      </c>
      <c r="BP157" s="5">
        <v>75517</v>
      </c>
      <c r="BQ157" s="5">
        <v>76084</v>
      </c>
      <c r="BR157" s="5">
        <v>76605</v>
      </c>
      <c r="BS157" s="5">
        <v>77035</v>
      </c>
      <c r="BT157" s="5">
        <v>77470</v>
      </c>
      <c r="BU157" s="5">
        <v>77937</v>
      </c>
      <c r="BV157" s="5">
        <v>78438</v>
      </c>
      <c r="BW157" s="5">
        <v>79019</v>
      </c>
      <c r="BX157" s="5">
        <v>79698</v>
      </c>
      <c r="BY157" s="5">
        <v>80522</v>
      </c>
      <c r="BZ157" s="5">
        <v>81491</v>
      </c>
      <c r="CA157" s="5">
        <v>81602</v>
      </c>
      <c r="CB157" s="5">
        <v>81797</v>
      </c>
      <c r="CC157" s="5">
        <v>82043</v>
      </c>
      <c r="CD157" s="5">
        <v>82347</v>
      </c>
    </row>
    <row r="158" spans="1:82" x14ac:dyDescent="0.25">
      <c r="A158" s="5" t="str">
        <f>"37 jaar"</f>
        <v>37 jaar</v>
      </c>
      <c r="B158" s="5">
        <v>74987</v>
      </c>
      <c r="C158" s="5">
        <v>76004</v>
      </c>
      <c r="D158" s="5">
        <v>77167</v>
      </c>
      <c r="E158" s="5">
        <v>78018</v>
      </c>
      <c r="F158" s="5">
        <v>79667</v>
      </c>
      <c r="G158" s="5">
        <v>80416</v>
      </c>
      <c r="H158" s="5">
        <v>81588</v>
      </c>
      <c r="I158" s="5">
        <v>81035</v>
      </c>
      <c r="J158" s="5">
        <v>81545</v>
      </c>
      <c r="K158" s="5">
        <v>81694</v>
      </c>
      <c r="L158" s="5">
        <v>82960</v>
      </c>
      <c r="M158" s="5">
        <v>84417</v>
      </c>
      <c r="N158" s="5">
        <v>82156</v>
      </c>
      <c r="O158" s="5">
        <v>79829</v>
      </c>
      <c r="P158" s="5">
        <v>77637</v>
      </c>
      <c r="Q158" s="5">
        <v>76567</v>
      </c>
      <c r="R158" s="5">
        <v>77090</v>
      </c>
      <c r="S158" s="5">
        <v>78231</v>
      </c>
      <c r="T158" s="5">
        <v>77379</v>
      </c>
      <c r="U158" s="5">
        <v>76106</v>
      </c>
      <c r="V158" s="5">
        <v>74581</v>
      </c>
      <c r="W158" s="5">
        <v>72834</v>
      </c>
      <c r="X158" s="5">
        <v>70909</v>
      </c>
      <c r="Y158" s="5">
        <v>72064</v>
      </c>
      <c r="Z158" s="5">
        <v>72803</v>
      </c>
      <c r="AA158" s="5">
        <v>73726</v>
      </c>
      <c r="AB158" s="5">
        <v>75422</v>
      </c>
      <c r="AC158" s="5">
        <v>75971</v>
      </c>
      <c r="AD158" s="5">
        <v>75786</v>
      </c>
      <c r="AE158" s="5">
        <v>74821</v>
      </c>
      <c r="AF158" s="5">
        <v>73893</v>
      </c>
      <c r="AG158" s="5">
        <v>73490</v>
      </c>
      <c r="AH158" s="5">
        <v>73065</v>
      </c>
      <c r="AI158" s="5">
        <v>74967</v>
      </c>
      <c r="AJ158" s="5">
        <v>75149</v>
      </c>
      <c r="AK158" s="5">
        <v>76333</v>
      </c>
      <c r="AL158" s="5">
        <v>77064</v>
      </c>
      <c r="AM158" s="5">
        <v>78156</v>
      </c>
      <c r="AN158" s="5">
        <v>78925</v>
      </c>
      <c r="AO158" s="5">
        <v>78063</v>
      </c>
      <c r="AP158" s="5">
        <v>75940</v>
      </c>
      <c r="AQ158" s="5">
        <v>74106</v>
      </c>
      <c r="AR158" s="5">
        <v>73499</v>
      </c>
      <c r="AS158" s="5">
        <v>73849</v>
      </c>
      <c r="AT158" s="5">
        <v>73956</v>
      </c>
      <c r="AU158" s="5">
        <v>73333</v>
      </c>
      <c r="AV158" s="5">
        <v>72901</v>
      </c>
      <c r="AW158" s="5">
        <v>73957</v>
      </c>
      <c r="AX158" s="5">
        <v>72992</v>
      </c>
      <c r="AY158" s="5">
        <v>72381</v>
      </c>
      <c r="AZ158" s="5">
        <v>72774</v>
      </c>
      <c r="BA158" s="5">
        <v>74799</v>
      </c>
      <c r="BB158" s="5">
        <v>75793</v>
      </c>
      <c r="BC158" s="5">
        <v>77110</v>
      </c>
      <c r="BD158" s="5">
        <v>77756</v>
      </c>
      <c r="BE158" s="5">
        <v>79588</v>
      </c>
      <c r="BF158" s="5">
        <v>79178</v>
      </c>
      <c r="BG158" s="5">
        <v>79814</v>
      </c>
      <c r="BH158" s="5">
        <v>78888</v>
      </c>
      <c r="BI158" s="5">
        <v>78218</v>
      </c>
      <c r="BJ158" s="5">
        <v>77250</v>
      </c>
      <c r="BK158" s="5">
        <v>77240</v>
      </c>
      <c r="BL158" s="5">
        <v>75599</v>
      </c>
      <c r="BM158" s="5">
        <v>75305</v>
      </c>
      <c r="BN158" s="5">
        <v>74041</v>
      </c>
      <c r="BO158" s="5">
        <v>74358</v>
      </c>
      <c r="BP158" s="5">
        <v>75030</v>
      </c>
      <c r="BQ158" s="5">
        <v>75641</v>
      </c>
      <c r="BR158" s="5">
        <v>76209</v>
      </c>
      <c r="BS158" s="5">
        <v>76730</v>
      </c>
      <c r="BT158" s="5">
        <v>77160</v>
      </c>
      <c r="BU158" s="5">
        <v>77593</v>
      </c>
      <c r="BV158" s="5">
        <v>78062</v>
      </c>
      <c r="BW158" s="5">
        <v>78561</v>
      </c>
      <c r="BX158" s="5">
        <v>79141</v>
      </c>
      <c r="BY158" s="5">
        <v>79823</v>
      </c>
      <c r="BZ158" s="5">
        <v>80648</v>
      </c>
      <c r="CA158" s="5">
        <v>81622</v>
      </c>
      <c r="CB158" s="5">
        <v>81736</v>
      </c>
      <c r="CC158" s="5">
        <v>81929</v>
      </c>
      <c r="CD158" s="5">
        <v>82176</v>
      </c>
    </row>
    <row r="159" spans="1:82" x14ac:dyDescent="0.25">
      <c r="A159" s="5" t="str">
        <f>"38 jaar"</f>
        <v>38 jaar</v>
      </c>
      <c r="B159" s="5">
        <v>74992</v>
      </c>
      <c r="C159" s="5">
        <v>74874</v>
      </c>
      <c r="D159" s="5">
        <v>76013</v>
      </c>
      <c r="E159" s="5">
        <v>77054</v>
      </c>
      <c r="F159" s="5">
        <v>77823</v>
      </c>
      <c r="G159" s="5">
        <v>79338</v>
      </c>
      <c r="H159" s="5">
        <v>80266</v>
      </c>
      <c r="I159" s="5">
        <v>81460</v>
      </c>
      <c r="J159" s="5">
        <v>80958</v>
      </c>
      <c r="K159" s="5">
        <v>81438</v>
      </c>
      <c r="L159" s="5">
        <v>81554</v>
      </c>
      <c r="M159" s="5">
        <v>83163</v>
      </c>
      <c r="N159" s="5">
        <v>84608</v>
      </c>
      <c r="O159" s="5">
        <v>82226</v>
      </c>
      <c r="P159" s="5">
        <v>79884</v>
      </c>
      <c r="Q159" s="5">
        <v>78036</v>
      </c>
      <c r="R159" s="5">
        <v>76925</v>
      </c>
      <c r="S159" s="5">
        <v>77706</v>
      </c>
      <c r="T159" s="5">
        <v>78698</v>
      </c>
      <c r="U159" s="5">
        <v>77838</v>
      </c>
      <c r="V159" s="5">
        <v>76861</v>
      </c>
      <c r="W159" s="5">
        <v>75052</v>
      </c>
      <c r="X159" s="5">
        <v>73192</v>
      </c>
      <c r="Y159" s="5">
        <v>71108</v>
      </c>
      <c r="Z159" s="5">
        <v>72272</v>
      </c>
      <c r="AA159" s="5">
        <v>73136</v>
      </c>
      <c r="AB159" s="5">
        <v>73960</v>
      </c>
      <c r="AC159" s="5">
        <v>75639</v>
      </c>
      <c r="AD159" s="5">
        <v>76155</v>
      </c>
      <c r="AE159" s="5">
        <v>76016</v>
      </c>
      <c r="AF159" s="5">
        <v>75032</v>
      </c>
      <c r="AG159" s="5">
        <v>74049</v>
      </c>
      <c r="AH159" s="5">
        <v>73594</v>
      </c>
      <c r="AI159" s="5">
        <v>73124</v>
      </c>
      <c r="AJ159" s="5">
        <v>74994</v>
      </c>
      <c r="AK159" s="5">
        <v>75143</v>
      </c>
      <c r="AL159" s="5">
        <v>76293</v>
      </c>
      <c r="AM159" s="5">
        <v>77038</v>
      </c>
      <c r="AN159" s="5">
        <v>78142</v>
      </c>
      <c r="AO159" s="5">
        <v>78927</v>
      </c>
      <c r="AP159" s="5">
        <v>78071</v>
      </c>
      <c r="AQ159" s="5">
        <v>75973</v>
      </c>
      <c r="AR159" s="5">
        <v>74155</v>
      </c>
      <c r="AS159" s="5">
        <v>73567</v>
      </c>
      <c r="AT159" s="5">
        <v>73935</v>
      </c>
      <c r="AU159" s="5">
        <v>74058</v>
      </c>
      <c r="AV159" s="5">
        <v>73439</v>
      </c>
      <c r="AW159" s="5">
        <v>73006</v>
      </c>
      <c r="AX159" s="5">
        <v>74059</v>
      </c>
      <c r="AY159" s="5">
        <v>73097</v>
      </c>
      <c r="AZ159" s="5">
        <v>72486</v>
      </c>
      <c r="BA159" s="5">
        <v>72879</v>
      </c>
      <c r="BB159" s="5">
        <v>74900</v>
      </c>
      <c r="BC159" s="5">
        <v>75898</v>
      </c>
      <c r="BD159" s="5">
        <v>77212</v>
      </c>
      <c r="BE159" s="5">
        <v>77860</v>
      </c>
      <c r="BF159" s="5">
        <v>79681</v>
      </c>
      <c r="BG159" s="5">
        <v>79273</v>
      </c>
      <c r="BH159" s="5">
        <v>79908</v>
      </c>
      <c r="BI159" s="5">
        <v>78985</v>
      </c>
      <c r="BJ159" s="5">
        <v>78316</v>
      </c>
      <c r="BK159" s="5">
        <v>77347</v>
      </c>
      <c r="BL159" s="5">
        <v>77336</v>
      </c>
      <c r="BM159" s="5">
        <v>75695</v>
      </c>
      <c r="BN159" s="5">
        <v>75404</v>
      </c>
      <c r="BO159" s="5">
        <v>74138</v>
      </c>
      <c r="BP159" s="5">
        <v>74457</v>
      </c>
      <c r="BQ159" s="5">
        <v>75127</v>
      </c>
      <c r="BR159" s="5">
        <v>75739</v>
      </c>
      <c r="BS159" s="5">
        <v>76308</v>
      </c>
      <c r="BT159" s="5">
        <v>76829</v>
      </c>
      <c r="BU159" s="5">
        <v>77258</v>
      </c>
      <c r="BV159" s="5">
        <v>77691</v>
      </c>
      <c r="BW159" s="5">
        <v>78158</v>
      </c>
      <c r="BX159" s="5">
        <v>78658</v>
      </c>
      <c r="BY159" s="5">
        <v>79234</v>
      </c>
      <c r="BZ159" s="5">
        <v>79918</v>
      </c>
      <c r="CA159" s="5">
        <v>80747</v>
      </c>
      <c r="CB159" s="5">
        <v>81722</v>
      </c>
      <c r="CC159" s="5">
        <v>81840</v>
      </c>
      <c r="CD159" s="5">
        <v>82032</v>
      </c>
    </row>
    <row r="160" spans="1:82" x14ac:dyDescent="0.25">
      <c r="A160" s="5" t="str">
        <f>"39 jaar"</f>
        <v>39 jaar</v>
      </c>
      <c r="B160" s="5">
        <v>71715</v>
      </c>
      <c r="C160" s="5">
        <v>74763</v>
      </c>
      <c r="D160" s="5">
        <v>74866</v>
      </c>
      <c r="E160" s="5">
        <v>75894</v>
      </c>
      <c r="F160" s="5">
        <v>76862</v>
      </c>
      <c r="G160" s="5">
        <v>77587</v>
      </c>
      <c r="H160" s="5">
        <v>79142</v>
      </c>
      <c r="I160" s="5">
        <v>80018</v>
      </c>
      <c r="J160" s="5">
        <v>81365</v>
      </c>
      <c r="K160" s="5">
        <v>80843</v>
      </c>
      <c r="L160" s="5">
        <v>81247</v>
      </c>
      <c r="M160" s="5">
        <v>81773</v>
      </c>
      <c r="N160" s="5">
        <v>83350</v>
      </c>
      <c r="O160" s="5">
        <v>84660</v>
      </c>
      <c r="P160" s="5">
        <v>82312</v>
      </c>
      <c r="Q160" s="5">
        <v>80147</v>
      </c>
      <c r="R160" s="5">
        <v>78384</v>
      </c>
      <c r="S160" s="5">
        <v>77481</v>
      </c>
      <c r="T160" s="5">
        <v>78211</v>
      </c>
      <c r="U160" s="5">
        <v>79087</v>
      </c>
      <c r="V160" s="5">
        <v>78595</v>
      </c>
      <c r="W160" s="5">
        <v>77176</v>
      </c>
      <c r="X160" s="5">
        <v>75334</v>
      </c>
      <c r="Y160" s="5">
        <v>73215</v>
      </c>
      <c r="Z160" s="5">
        <v>71307</v>
      </c>
      <c r="AA160" s="5">
        <v>72496</v>
      </c>
      <c r="AB160" s="5">
        <v>73220</v>
      </c>
      <c r="AC160" s="5">
        <v>74197</v>
      </c>
      <c r="AD160" s="5">
        <v>75770</v>
      </c>
      <c r="AE160" s="5">
        <v>76268</v>
      </c>
      <c r="AF160" s="5">
        <v>76165</v>
      </c>
      <c r="AG160" s="5">
        <v>75123</v>
      </c>
      <c r="AH160" s="5">
        <v>74087</v>
      </c>
      <c r="AI160" s="5">
        <v>73585</v>
      </c>
      <c r="AJ160" s="5">
        <v>73085</v>
      </c>
      <c r="AK160" s="5">
        <v>74930</v>
      </c>
      <c r="AL160" s="5">
        <v>75048</v>
      </c>
      <c r="AM160" s="5">
        <v>76204</v>
      </c>
      <c r="AN160" s="5">
        <v>76960</v>
      </c>
      <c r="AO160" s="5">
        <v>78073</v>
      </c>
      <c r="AP160" s="5">
        <v>78873</v>
      </c>
      <c r="AQ160" s="5">
        <v>78034</v>
      </c>
      <c r="AR160" s="5">
        <v>75963</v>
      </c>
      <c r="AS160" s="5">
        <v>74155</v>
      </c>
      <c r="AT160" s="5">
        <v>73584</v>
      </c>
      <c r="AU160" s="5">
        <v>73966</v>
      </c>
      <c r="AV160" s="5">
        <v>74094</v>
      </c>
      <c r="AW160" s="5">
        <v>73473</v>
      </c>
      <c r="AX160" s="5">
        <v>73042</v>
      </c>
      <c r="AY160" s="5">
        <v>74094</v>
      </c>
      <c r="AZ160" s="5">
        <v>73136</v>
      </c>
      <c r="BA160" s="5">
        <v>72527</v>
      </c>
      <c r="BB160" s="5">
        <v>72919</v>
      </c>
      <c r="BC160" s="5">
        <v>74936</v>
      </c>
      <c r="BD160" s="5">
        <v>75936</v>
      </c>
      <c r="BE160" s="5">
        <v>77251</v>
      </c>
      <c r="BF160" s="5">
        <v>77898</v>
      </c>
      <c r="BG160" s="5">
        <v>79713</v>
      </c>
      <c r="BH160" s="5">
        <v>79307</v>
      </c>
      <c r="BI160" s="5">
        <v>79945</v>
      </c>
      <c r="BJ160" s="5">
        <v>79019</v>
      </c>
      <c r="BK160" s="5">
        <v>78350</v>
      </c>
      <c r="BL160" s="5">
        <v>77382</v>
      </c>
      <c r="BM160" s="5">
        <v>77374</v>
      </c>
      <c r="BN160" s="5">
        <v>75735</v>
      </c>
      <c r="BO160" s="5">
        <v>75444</v>
      </c>
      <c r="BP160" s="5">
        <v>74179</v>
      </c>
      <c r="BQ160" s="5">
        <v>74497</v>
      </c>
      <c r="BR160" s="5">
        <v>75171</v>
      </c>
      <c r="BS160" s="5">
        <v>75781</v>
      </c>
      <c r="BT160" s="5">
        <v>76349</v>
      </c>
      <c r="BU160" s="5">
        <v>76868</v>
      </c>
      <c r="BV160" s="5">
        <v>77296</v>
      </c>
      <c r="BW160" s="5">
        <v>77732</v>
      </c>
      <c r="BX160" s="5">
        <v>78191</v>
      </c>
      <c r="BY160" s="5">
        <v>78693</v>
      </c>
      <c r="BZ160" s="5">
        <v>79270</v>
      </c>
      <c r="CA160" s="5">
        <v>79953</v>
      </c>
      <c r="CB160" s="5">
        <v>80784</v>
      </c>
      <c r="CC160" s="5">
        <v>81762</v>
      </c>
      <c r="CD160" s="5">
        <v>81880</v>
      </c>
    </row>
    <row r="161" spans="1:82" x14ac:dyDescent="0.25">
      <c r="A161" s="5" t="str">
        <f>"40 jaar"</f>
        <v>40 jaar</v>
      </c>
      <c r="B161" s="5">
        <v>72360</v>
      </c>
      <c r="C161" s="5">
        <v>71474</v>
      </c>
      <c r="D161" s="5">
        <v>74747</v>
      </c>
      <c r="E161" s="5">
        <v>74741</v>
      </c>
      <c r="F161" s="5">
        <v>75759</v>
      </c>
      <c r="G161" s="5">
        <v>76604</v>
      </c>
      <c r="H161" s="5">
        <v>77409</v>
      </c>
      <c r="I161" s="5">
        <v>78889</v>
      </c>
      <c r="J161" s="5">
        <v>79846</v>
      </c>
      <c r="K161" s="5">
        <v>81156</v>
      </c>
      <c r="L161" s="5">
        <v>80694</v>
      </c>
      <c r="M161" s="5">
        <v>81420</v>
      </c>
      <c r="N161" s="5">
        <v>81890</v>
      </c>
      <c r="O161" s="5">
        <v>83294</v>
      </c>
      <c r="P161" s="5">
        <v>84700</v>
      </c>
      <c r="Q161" s="5">
        <v>82512</v>
      </c>
      <c r="R161" s="5">
        <v>80462</v>
      </c>
      <c r="S161" s="5">
        <v>78828</v>
      </c>
      <c r="T161" s="5">
        <v>77834</v>
      </c>
      <c r="U161" s="5">
        <v>78567</v>
      </c>
      <c r="V161" s="5">
        <v>79842</v>
      </c>
      <c r="W161" s="5">
        <v>78973</v>
      </c>
      <c r="X161" s="5">
        <v>77457</v>
      </c>
      <c r="Y161" s="5">
        <v>75382</v>
      </c>
      <c r="Z161" s="5">
        <v>73478</v>
      </c>
      <c r="AA161" s="5">
        <v>71623</v>
      </c>
      <c r="AB161" s="5">
        <v>72658</v>
      </c>
      <c r="AC161" s="5">
        <v>73440</v>
      </c>
      <c r="AD161" s="5">
        <v>74409</v>
      </c>
      <c r="AE161" s="5">
        <v>75972</v>
      </c>
      <c r="AF161" s="5">
        <v>76450</v>
      </c>
      <c r="AG161" s="5">
        <v>76334</v>
      </c>
      <c r="AH161" s="5">
        <v>75236</v>
      </c>
      <c r="AI161" s="5">
        <v>74167</v>
      </c>
      <c r="AJ161" s="5">
        <v>73619</v>
      </c>
      <c r="AK161" s="5">
        <v>73088</v>
      </c>
      <c r="AL161" s="5">
        <v>74913</v>
      </c>
      <c r="AM161" s="5">
        <v>75045</v>
      </c>
      <c r="AN161" s="5">
        <v>76202</v>
      </c>
      <c r="AO161" s="5">
        <v>76964</v>
      </c>
      <c r="AP161" s="5">
        <v>78092</v>
      </c>
      <c r="AQ161" s="5">
        <v>78908</v>
      </c>
      <c r="AR161" s="5">
        <v>78085</v>
      </c>
      <c r="AS161" s="5">
        <v>76035</v>
      </c>
      <c r="AT161" s="5">
        <v>74239</v>
      </c>
      <c r="AU161" s="5">
        <v>73684</v>
      </c>
      <c r="AV161" s="5">
        <v>74070</v>
      </c>
      <c r="AW161" s="5">
        <v>74202</v>
      </c>
      <c r="AX161" s="5">
        <v>73583</v>
      </c>
      <c r="AY161" s="5">
        <v>73148</v>
      </c>
      <c r="AZ161" s="5">
        <v>74200</v>
      </c>
      <c r="BA161" s="5">
        <v>73242</v>
      </c>
      <c r="BB161" s="5">
        <v>72632</v>
      </c>
      <c r="BC161" s="5">
        <v>73023</v>
      </c>
      <c r="BD161" s="5">
        <v>75040</v>
      </c>
      <c r="BE161" s="5">
        <v>76044</v>
      </c>
      <c r="BF161" s="5">
        <v>77354</v>
      </c>
      <c r="BG161" s="5">
        <v>77999</v>
      </c>
      <c r="BH161" s="5">
        <v>79814</v>
      </c>
      <c r="BI161" s="5">
        <v>79409</v>
      </c>
      <c r="BJ161" s="5">
        <v>80051</v>
      </c>
      <c r="BK161" s="5">
        <v>79125</v>
      </c>
      <c r="BL161" s="5">
        <v>78457</v>
      </c>
      <c r="BM161" s="5">
        <v>77488</v>
      </c>
      <c r="BN161" s="5">
        <v>77476</v>
      </c>
      <c r="BO161" s="5">
        <v>75839</v>
      </c>
      <c r="BP161" s="5">
        <v>75550</v>
      </c>
      <c r="BQ161" s="5">
        <v>74283</v>
      </c>
      <c r="BR161" s="5">
        <v>74604</v>
      </c>
      <c r="BS161" s="5">
        <v>75278</v>
      </c>
      <c r="BT161" s="5">
        <v>75887</v>
      </c>
      <c r="BU161" s="5">
        <v>76457</v>
      </c>
      <c r="BV161" s="5">
        <v>76973</v>
      </c>
      <c r="BW161" s="5">
        <v>77403</v>
      </c>
      <c r="BX161" s="5">
        <v>77836</v>
      </c>
      <c r="BY161" s="5">
        <v>78296</v>
      </c>
      <c r="BZ161" s="5">
        <v>78800</v>
      </c>
      <c r="CA161" s="5">
        <v>79378</v>
      </c>
      <c r="CB161" s="5">
        <v>80061</v>
      </c>
      <c r="CC161" s="5">
        <v>80890</v>
      </c>
      <c r="CD161" s="5">
        <v>81869</v>
      </c>
    </row>
    <row r="162" spans="1:82" x14ac:dyDescent="0.25">
      <c r="A162" s="5" t="str">
        <f>"41 jaar"</f>
        <v>41 jaar</v>
      </c>
      <c r="B162" s="5">
        <v>72360</v>
      </c>
      <c r="C162" s="5">
        <v>72137</v>
      </c>
      <c r="D162" s="5">
        <v>71515</v>
      </c>
      <c r="E162" s="5">
        <v>74550</v>
      </c>
      <c r="F162" s="5">
        <v>74565</v>
      </c>
      <c r="G162" s="5">
        <v>75432</v>
      </c>
      <c r="H162" s="5">
        <v>76429</v>
      </c>
      <c r="I162" s="5">
        <v>77185</v>
      </c>
      <c r="J162" s="5">
        <v>78678</v>
      </c>
      <c r="K162" s="5">
        <v>79668</v>
      </c>
      <c r="L162" s="5">
        <v>80924</v>
      </c>
      <c r="M162" s="5">
        <v>80749</v>
      </c>
      <c r="N162" s="5">
        <v>81541</v>
      </c>
      <c r="O162" s="5">
        <v>81736</v>
      </c>
      <c r="P162" s="5">
        <v>83264</v>
      </c>
      <c r="Q162" s="5">
        <v>84873</v>
      </c>
      <c r="R162" s="5">
        <v>82765</v>
      </c>
      <c r="S162" s="5">
        <v>80850</v>
      </c>
      <c r="T162" s="5">
        <v>79110</v>
      </c>
      <c r="U162" s="5">
        <v>78132</v>
      </c>
      <c r="V162" s="5">
        <v>79100</v>
      </c>
      <c r="W162" s="5">
        <v>80232</v>
      </c>
      <c r="X162" s="5">
        <v>79109</v>
      </c>
      <c r="Y162" s="5">
        <v>77541</v>
      </c>
      <c r="Z162" s="5">
        <v>75449</v>
      </c>
      <c r="AA162" s="5">
        <v>73767</v>
      </c>
      <c r="AB162" s="5">
        <v>71727</v>
      </c>
      <c r="AC162" s="5">
        <v>72853</v>
      </c>
      <c r="AD162" s="5">
        <v>73602</v>
      </c>
      <c r="AE162" s="5">
        <v>74572</v>
      </c>
      <c r="AF162" s="5">
        <v>76120</v>
      </c>
      <c r="AG162" s="5">
        <v>76535</v>
      </c>
      <c r="AH162" s="5">
        <v>76406</v>
      </c>
      <c r="AI162" s="5">
        <v>75264</v>
      </c>
      <c r="AJ162" s="5">
        <v>74172</v>
      </c>
      <c r="AK162" s="5">
        <v>73583</v>
      </c>
      <c r="AL162" s="5">
        <v>73035</v>
      </c>
      <c r="AM162" s="5">
        <v>74869</v>
      </c>
      <c r="AN162" s="5">
        <v>75008</v>
      </c>
      <c r="AO162" s="5">
        <v>76166</v>
      </c>
      <c r="AP162" s="5">
        <v>76940</v>
      </c>
      <c r="AQ162" s="5">
        <v>78093</v>
      </c>
      <c r="AR162" s="5">
        <v>78926</v>
      </c>
      <c r="AS162" s="5">
        <v>78116</v>
      </c>
      <c r="AT162" s="5">
        <v>76086</v>
      </c>
      <c r="AU162" s="5">
        <v>74300</v>
      </c>
      <c r="AV162" s="5">
        <v>73746</v>
      </c>
      <c r="AW162" s="5">
        <v>74135</v>
      </c>
      <c r="AX162" s="5">
        <v>74273</v>
      </c>
      <c r="AY162" s="5">
        <v>73655</v>
      </c>
      <c r="AZ162" s="5">
        <v>73216</v>
      </c>
      <c r="BA162" s="5">
        <v>74271</v>
      </c>
      <c r="BB162" s="5">
        <v>73312</v>
      </c>
      <c r="BC162" s="5">
        <v>72704</v>
      </c>
      <c r="BD162" s="5">
        <v>73096</v>
      </c>
      <c r="BE162" s="5">
        <v>75110</v>
      </c>
      <c r="BF162" s="5">
        <v>76115</v>
      </c>
      <c r="BG162" s="5">
        <v>77423</v>
      </c>
      <c r="BH162" s="5">
        <v>78066</v>
      </c>
      <c r="BI162" s="5">
        <v>79879</v>
      </c>
      <c r="BJ162" s="5">
        <v>79478</v>
      </c>
      <c r="BK162" s="5">
        <v>80119</v>
      </c>
      <c r="BL162" s="5">
        <v>79194</v>
      </c>
      <c r="BM162" s="5">
        <v>78526</v>
      </c>
      <c r="BN162" s="5">
        <v>77558</v>
      </c>
      <c r="BO162" s="5">
        <v>77546</v>
      </c>
      <c r="BP162" s="5">
        <v>75912</v>
      </c>
      <c r="BQ162" s="5">
        <v>75621</v>
      </c>
      <c r="BR162" s="5">
        <v>74355</v>
      </c>
      <c r="BS162" s="5">
        <v>74679</v>
      </c>
      <c r="BT162" s="5">
        <v>75357</v>
      </c>
      <c r="BU162" s="5">
        <v>75969</v>
      </c>
      <c r="BV162" s="5">
        <v>76533</v>
      </c>
      <c r="BW162" s="5">
        <v>77053</v>
      </c>
      <c r="BX162" s="5">
        <v>77481</v>
      </c>
      <c r="BY162" s="5">
        <v>77913</v>
      </c>
      <c r="BZ162" s="5">
        <v>78374</v>
      </c>
      <c r="CA162" s="5">
        <v>78876</v>
      </c>
      <c r="CB162" s="5">
        <v>79454</v>
      </c>
      <c r="CC162" s="5">
        <v>80135</v>
      </c>
      <c r="CD162" s="5">
        <v>80965</v>
      </c>
    </row>
    <row r="163" spans="1:82" x14ac:dyDescent="0.25">
      <c r="A163" s="5" t="str">
        <f>"42 jaar"</f>
        <v>42 jaar</v>
      </c>
      <c r="B163" s="5">
        <v>72894</v>
      </c>
      <c r="C163" s="5">
        <v>72149</v>
      </c>
      <c r="D163" s="5">
        <v>72084</v>
      </c>
      <c r="E163" s="5">
        <v>71383</v>
      </c>
      <c r="F163" s="5">
        <v>74355</v>
      </c>
      <c r="G163" s="5">
        <v>74239</v>
      </c>
      <c r="H163" s="5">
        <v>75205</v>
      </c>
      <c r="I163" s="5">
        <v>76219</v>
      </c>
      <c r="J163" s="5">
        <v>76918</v>
      </c>
      <c r="K163" s="5">
        <v>78458</v>
      </c>
      <c r="L163" s="5">
        <v>79516</v>
      </c>
      <c r="M163" s="5">
        <v>80988</v>
      </c>
      <c r="N163" s="5">
        <v>80876</v>
      </c>
      <c r="O163" s="5">
        <v>81527</v>
      </c>
      <c r="P163" s="5">
        <v>81656</v>
      </c>
      <c r="Q163" s="5">
        <v>83387</v>
      </c>
      <c r="R163" s="5">
        <v>85033</v>
      </c>
      <c r="S163" s="5">
        <v>83039</v>
      </c>
      <c r="T163" s="5">
        <v>81033</v>
      </c>
      <c r="U163" s="5">
        <v>79377</v>
      </c>
      <c r="V163" s="5">
        <v>78749</v>
      </c>
      <c r="W163" s="5">
        <v>79433</v>
      </c>
      <c r="X163" s="5">
        <v>80371</v>
      </c>
      <c r="Y163" s="5">
        <v>79112</v>
      </c>
      <c r="Z163" s="5">
        <v>77620</v>
      </c>
      <c r="AA163" s="5">
        <v>75638</v>
      </c>
      <c r="AB163" s="5">
        <v>73945</v>
      </c>
      <c r="AC163" s="5">
        <v>71774</v>
      </c>
      <c r="AD163" s="5">
        <v>72928</v>
      </c>
      <c r="AE163" s="5">
        <v>73666</v>
      </c>
      <c r="AF163" s="5">
        <v>74635</v>
      </c>
      <c r="AG163" s="5">
        <v>76129</v>
      </c>
      <c r="AH163" s="5">
        <v>76487</v>
      </c>
      <c r="AI163" s="5">
        <v>76344</v>
      </c>
      <c r="AJ163" s="5">
        <v>75166</v>
      </c>
      <c r="AK163" s="5">
        <v>74041</v>
      </c>
      <c r="AL163" s="5">
        <v>73424</v>
      </c>
      <c r="AM163" s="5">
        <v>72888</v>
      </c>
      <c r="AN163" s="5">
        <v>74737</v>
      </c>
      <c r="AO163" s="5">
        <v>74881</v>
      </c>
      <c r="AP163" s="5">
        <v>76042</v>
      </c>
      <c r="AQ163" s="5">
        <v>76838</v>
      </c>
      <c r="AR163" s="5">
        <v>78010</v>
      </c>
      <c r="AS163" s="5">
        <v>78855</v>
      </c>
      <c r="AT163" s="5">
        <v>78064</v>
      </c>
      <c r="AU163" s="5">
        <v>76054</v>
      </c>
      <c r="AV163" s="5">
        <v>74271</v>
      </c>
      <c r="AW163" s="5">
        <v>73712</v>
      </c>
      <c r="AX163" s="5">
        <v>74109</v>
      </c>
      <c r="AY163" s="5">
        <v>74245</v>
      </c>
      <c r="AZ163" s="5">
        <v>73629</v>
      </c>
      <c r="BA163" s="5">
        <v>73190</v>
      </c>
      <c r="BB163" s="5">
        <v>74245</v>
      </c>
      <c r="BC163" s="5">
        <v>73291</v>
      </c>
      <c r="BD163" s="5">
        <v>72682</v>
      </c>
      <c r="BE163" s="5">
        <v>73078</v>
      </c>
      <c r="BF163" s="5">
        <v>75088</v>
      </c>
      <c r="BG163" s="5">
        <v>76095</v>
      </c>
      <c r="BH163" s="5">
        <v>77401</v>
      </c>
      <c r="BI163" s="5">
        <v>78041</v>
      </c>
      <c r="BJ163" s="5">
        <v>79855</v>
      </c>
      <c r="BK163" s="5">
        <v>79454</v>
      </c>
      <c r="BL163" s="5">
        <v>80092</v>
      </c>
      <c r="BM163" s="5">
        <v>79168</v>
      </c>
      <c r="BN163" s="5">
        <v>78501</v>
      </c>
      <c r="BO163" s="5">
        <v>77534</v>
      </c>
      <c r="BP163" s="5">
        <v>77525</v>
      </c>
      <c r="BQ163" s="5">
        <v>75893</v>
      </c>
      <c r="BR163" s="5">
        <v>75603</v>
      </c>
      <c r="BS163" s="5">
        <v>74339</v>
      </c>
      <c r="BT163" s="5">
        <v>74655</v>
      </c>
      <c r="BU163" s="5">
        <v>75335</v>
      </c>
      <c r="BV163" s="5">
        <v>75951</v>
      </c>
      <c r="BW163" s="5">
        <v>76518</v>
      </c>
      <c r="BX163" s="5">
        <v>77035</v>
      </c>
      <c r="BY163" s="5">
        <v>77466</v>
      </c>
      <c r="BZ163" s="5">
        <v>77896</v>
      </c>
      <c r="CA163" s="5">
        <v>78354</v>
      </c>
      <c r="CB163" s="5">
        <v>78861</v>
      </c>
      <c r="CC163" s="5">
        <v>79437</v>
      </c>
      <c r="CD163" s="5">
        <v>80117</v>
      </c>
    </row>
    <row r="164" spans="1:82" x14ac:dyDescent="0.25">
      <c r="A164" s="5" t="str">
        <f>"43 jaar"</f>
        <v>43 jaar</v>
      </c>
      <c r="B164" s="5">
        <v>72723</v>
      </c>
      <c r="C164" s="5">
        <v>72680</v>
      </c>
      <c r="D164" s="5">
        <v>71999</v>
      </c>
      <c r="E164" s="5">
        <v>71905</v>
      </c>
      <c r="F164" s="5">
        <v>71162</v>
      </c>
      <c r="G164" s="5">
        <v>74075</v>
      </c>
      <c r="H164" s="5">
        <v>74007</v>
      </c>
      <c r="I164" s="5">
        <v>74916</v>
      </c>
      <c r="J164" s="5">
        <v>76000</v>
      </c>
      <c r="K164" s="5">
        <v>76779</v>
      </c>
      <c r="L164" s="5">
        <v>78319</v>
      </c>
      <c r="M164" s="5">
        <v>79493</v>
      </c>
      <c r="N164" s="5">
        <v>80983</v>
      </c>
      <c r="O164" s="5">
        <v>80751</v>
      </c>
      <c r="P164" s="5">
        <v>81442</v>
      </c>
      <c r="Q164" s="5">
        <v>81732</v>
      </c>
      <c r="R164" s="5">
        <v>83608</v>
      </c>
      <c r="S164" s="5">
        <v>85254</v>
      </c>
      <c r="T164" s="5">
        <v>83247</v>
      </c>
      <c r="U164" s="5">
        <v>81283</v>
      </c>
      <c r="V164" s="5">
        <v>79903</v>
      </c>
      <c r="W164" s="5">
        <v>79077</v>
      </c>
      <c r="X164" s="5">
        <v>79502</v>
      </c>
      <c r="Y164" s="5">
        <v>80294</v>
      </c>
      <c r="Z164" s="5">
        <v>79131</v>
      </c>
      <c r="AA164" s="5">
        <v>77761</v>
      </c>
      <c r="AB164" s="5">
        <v>75679</v>
      </c>
      <c r="AC164" s="5">
        <v>73982</v>
      </c>
      <c r="AD164" s="5">
        <v>71848</v>
      </c>
      <c r="AE164" s="5">
        <v>72991</v>
      </c>
      <c r="AF164" s="5">
        <v>73721</v>
      </c>
      <c r="AG164" s="5">
        <v>74646</v>
      </c>
      <c r="AH164" s="5">
        <v>76094</v>
      </c>
      <c r="AI164" s="5">
        <v>76401</v>
      </c>
      <c r="AJ164" s="5">
        <v>76246</v>
      </c>
      <c r="AK164" s="5">
        <v>75035</v>
      </c>
      <c r="AL164" s="5">
        <v>73889</v>
      </c>
      <c r="AM164" s="5">
        <v>73275</v>
      </c>
      <c r="AN164" s="5">
        <v>72754</v>
      </c>
      <c r="AO164" s="5">
        <v>74615</v>
      </c>
      <c r="AP164" s="5">
        <v>74759</v>
      </c>
      <c r="AQ164" s="5">
        <v>75937</v>
      </c>
      <c r="AR164" s="5">
        <v>76744</v>
      </c>
      <c r="AS164" s="5">
        <v>77930</v>
      </c>
      <c r="AT164" s="5">
        <v>78794</v>
      </c>
      <c r="AU164" s="5">
        <v>78019</v>
      </c>
      <c r="AV164" s="5">
        <v>76011</v>
      </c>
      <c r="AW164" s="5">
        <v>74232</v>
      </c>
      <c r="AX164" s="5">
        <v>73673</v>
      </c>
      <c r="AY164" s="5">
        <v>74075</v>
      </c>
      <c r="AZ164" s="5">
        <v>74213</v>
      </c>
      <c r="BA164" s="5">
        <v>73602</v>
      </c>
      <c r="BB164" s="5">
        <v>73160</v>
      </c>
      <c r="BC164" s="5">
        <v>74215</v>
      </c>
      <c r="BD164" s="5">
        <v>73266</v>
      </c>
      <c r="BE164" s="5">
        <v>72661</v>
      </c>
      <c r="BF164" s="5">
        <v>73058</v>
      </c>
      <c r="BG164" s="5">
        <v>75059</v>
      </c>
      <c r="BH164" s="5">
        <v>76068</v>
      </c>
      <c r="BI164" s="5">
        <v>77373</v>
      </c>
      <c r="BJ164" s="5">
        <v>78013</v>
      </c>
      <c r="BK164" s="5">
        <v>79828</v>
      </c>
      <c r="BL164" s="5">
        <v>79429</v>
      </c>
      <c r="BM164" s="5">
        <v>80066</v>
      </c>
      <c r="BN164" s="5">
        <v>79142</v>
      </c>
      <c r="BO164" s="5">
        <v>78478</v>
      </c>
      <c r="BP164" s="5">
        <v>77511</v>
      </c>
      <c r="BQ164" s="5">
        <v>77504</v>
      </c>
      <c r="BR164" s="5">
        <v>75875</v>
      </c>
      <c r="BS164" s="5">
        <v>75584</v>
      </c>
      <c r="BT164" s="5">
        <v>74325</v>
      </c>
      <c r="BU164" s="5">
        <v>74639</v>
      </c>
      <c r="BV164" s="5">
        <v>75319</v>
      </c>
      <c r="BW164" s="5">
        <v>75929</v>
      </c>
      <c r="BX164" s="5">
        <v>76499</v>
      </c>
      <c r="BY164" s="5">
        <v>77016</v>
      </c>
      <c r="BZ164" s="5">
        <v>77443</v>
      </c>
      <c r="CA164" s="5">
        <v>77877</v>
      </c>
      <c r="CB164" s="5">
        <v>78333</v>
      </c>
      <c r="CC164" s="5">
        <v>78839</v>
      </c>
      <c r="CD164" s="5">
        <v>79420</v>
      </c>
    </row>
    <row r="165" spans="1:82" x14ac:dyDescent="0.25">
      <c r="A165" s="5" t="str">
        <f>"44 jaar"</f>
        <v>44 jaar</v>
      </c>
      <c r="B165" s="5">
        <v>73064</v>
      </c>
      <c r="C165" s="5">
        <v>72491</v>
      </c>
      <c r="D165" s="5">
        <v>72557</v>
      </c>
      <c r="E165" s="5">
        <v>71793</v>
      </c>
      <c r="F165" s="5">
        <v>71630</v>
      </c>
      <c r="G165" s="5">
        <v>70827</v>
      </c>
      <c r="H165" s="5">
        <v>73816</v>
      </c>
      <c r="I165" s="5">
        <v>73769</v>
      </c>
      <c r="J165" s="5">
        <v>74704</v>
      </c>
      <c r="K165" s="5">
        <v>75713</v>
      </c>
      <c r="L165" s="5">
        <v>76564</v>
      </c>
      <c r="M165" s="5">
        <v>78220</v>
      </c>
      <c r="N165" s="5">
        <v>79579</v>
      </c>
      <c r="O165" s="5">
        <v>80904</v>
      </c>
      <c r="P165" s="5">
        <v>80728</v>
      </c>
      <c r="Q165" s="5">
        <v>81449</v>
      </c>
      <c r="R165" s="5">
        <v>81813</v>
      </c>
      <c r="S165" s="5">
        <v>83805</v>
      </c>
      <c r="T165" s="5">
        <v>85394</v>
      </c>
      <c r="U165" s="5">
        <v>83463</v>
      </c>
      <c r="V165" s="5">
        <v>81689</v>
      </c>
      <c r="W165" s="5">
        <v>80067</v>
      </c>
      <c r="X165" s="5">
        <v>79146</v>
      </c>
      <c r="Y165" s="5">
        <v>79433</v>
      </c>
      <c r="Z165" s="5">
        <v>80289</v>
      </c>
      <c r="AA165" s="5">
        <v>79296</v>
      </c>
      <c r="AB165" s="5">
        <v>77799</v>
      </c>
      <c r="AC165" s="5">
        <v>75807</v>
      </c>
      <c r="AD165" s="5">
        <v>74054</v>
      </c>
      <c r="AE165" s="5">
        <v>71957</v>
      </c>
      <c r="AF165" s="5">
        <v>73090</v>
      </c>
      <c r="AG165" s="5">
        <v>73783</v>
      </c>
      <c r="AH165" s="5">
        <v>74667</v>
      </c>
      <c r="AI165" s="5">
        <v>76079</v>
      </c>
      <c r="AJ165" s="5">
        <v>76343</v>
      </c>
      <c r="AK165" s="5">
        <v>76187</v>
      </c>
      <c r="AL165" s="5">
        <v>74948</v>
      </c>
      <c r="AM165" s="5">
        <v>73808</v>
      </c>
      <c r="AN165" s="5">
        <v>73199</v>
      </c>
      <c r="AO165" s="5">
        <v>72683</v>
      </c>
      <c r="AP165" s="5">
        <v>74551</v>
      </c>
      <c r="AQ165" s="5">
        <v>74711</v>
      </c>
      <c r="AR165" s="5">
        <v>75903</v>
      </c>
      <c r="AS165" s="5">
        <v>76723</v>
      </c>
      <c r="AT165" s="5">
        <v>77915</v>
      </c>
      <c r="AU165" s="5">
        <v>78797</v>
      </c>
      <c r="AV165" s="5">
        <v>78027</v>
      </c>
      <c r="AW165" s="5">
        <v>76020</v>
      </c>
      <c r="AX165" s="5">
        <v>74247</v>
      </c>
      <c r="AY165" s="5">
        <v>73690</v>
      </c>
      <c r="AZ165" s="5">
        <v>74096</v>
      </c>
      <c r="BA165" s="5">
        <v>74233</v>
      </c>
      <c r="BB165" s="5">
        <v>73627</v>
      </c>
      <c r="BC165" s="5">
        <v>73187</v>
      </c>
      <c r="BD165" s="5">
        <v>74238</v>
      </c>
      <c r="BE165" s="5">
        <v>73290</v>
      </c>
      <c r="BF165" s="5">
        <v>72686</v>
      </c>
      <c r="BG165" s="5">
        <v>73086</v>
      </c>
      <c r="BH165" s="5">
        <v>75088</v>
      </c>
      <c r="BI165" s="5">
        <v>76094</v>
      </c>
      <c r="BJ165" s="5">
        <v>77402</v>
      </c>
      <c r="BK165" s="5">
        <v>78044</v>
      </c>
      <c r="BL165" s="5">
        <v>79853</v>
      </c>
      <c r="BM165" s="5">
        <v>79460</v>
      </c>
      <c r="BN165" s="5">
        <v>80098</v>
      </c>
      <c r="BO165" s="5">
        <v>79172</v>
      </c>
      <c r="BP165" s="5">
        <v>78515</v>
      </c>
      <c r="BQ165" s="5">
        <v>77546</v>
      </c>
      <c r="BR165" s="5">
        <v>77543</v>
      </c>
      <c r="BS165" s="5">
        <v>75912</v>
      </c>
      <c r="BT165" s="5">
        <v>75626</v>
      </c>
      <c r="BU165" s="5">
        <v>74366</v>
      </c>
      <c r="BV165" s="5">
        <v>74681</v>
      </c>
      <c r="BW165" s="5">
        <v>75359</v>
      </c>
      <c r="BX165" s="5">
        <v>75971</v>
      </c>
      <c r="BY165" s="5">
        <v>76538</v>
      </c>
      <c r="BZ165" s="5">
        <v>77056</v>
      </c>
      <c r="CA165" s="5">
        <v>77485</v>
      </c>
      <c r="CB165" s="5">
        <v>77920</v>
      </c>
      <c r="CC165" s="5">
        <v>78377</v>
      </c>
      <c r="CD165" s="5">
        <v>78887</v>
      </c>
    </row>
    <row r="166" spans="1:82" x14ac:dyDescent="0.25">
      <c r="A166" s="5" t="str">
        <f>"45 jaar"</f>
        <v>45 jaar</v>
      </c>
      <c r="B166" s="5">
        <v>61413</v>
      </c>
      <c r="C166" s="5">
        <v>72816</v>
      </c>
      <c r="D166" s="5">
        <v>72308</v>
      </c>
      <c r="E166" s="5">
        <v>72258</v>
      </c>
      <c r="F166" s="5">
        <v>71557</v>
      </c>
      <c r="G166" s="5">
        <v>71364</v>
      </c>
      <c r="H166" s="5">
        <v>70555</v>
      </c>
      <c r="I166" s="5">
        <v>73503</v>
      </c>
      <c r="J166" s="5">
        <v>73521</v>
      </c>
      <c r="K166" s="5">
        <v>74464</v>
      </c>
      <c r="L166" s="5">
        <v>75475</v>
      </c>
      <c r="M166" s="5">
        <v>76466</v>
      </c>
      <c r="N166" s="5">
        <v>78123</v>
      </c>
      <c r="O166" s="5">
        <v>79442</v>
      </c>
      <c r="P166" s="5">
        <v>80757</v>
      </c>
      <c r="Q166" s="5">
        <v>80647</v>
      </c>
      <c r="R166" s="5">
        <v>81467</v>
      </c>
      <c r="S166" s="5">
        <v>81975</v>
      </c>
      <c r="T166" s="5">
        <v>83883</v>
      </c>
      <c r="U166" s="5">
        <v>85503</v>
      </c>
      <c r="V166" s="5">
        <v>83791</v>
      </c>
      <c r="W166" s="5">
        <v>81864</v>
      </c>
      <c r="X166" s="5">
        <v>80051</v>
      </c>
      <c r="Y166" s="5">
        <v>79085</v>
      </c>
      <c r="Z166" s="5">
        <v>79422</v>
      </c>
      <c r="AA166" s="5">
        <v>80342</v>
      </c>
      <c r="AB166" s="5">
        <v>79191</v>
      </c>
      <c r="AC166" s="5">
        <v>77803</v>
      </c>
      <c r="AD166" s="5">
        <v>75758</v>
      </c>
      <c r="AE166" s="5">
        <v>73986</v>
      </c>
      <c r="AF166" s="5">
        <v>71917</v>
      </c>
      <c r="AG166" s="5">
        <v>73008</v>
      </c>
      <c r="AH166" s="5">
        <v>73659</v>
      </c>
      <c r="AI166" s="5">
        <v>74507</v>
      </c>
      <c r="AJ166" s="5">
        <v>75886</v>
      </c>
      <c r="AK166" s="5">
        <v>76111</v>
      </c>
      <c r="AL166" s="5">
        <v>75958</v>
      </c>
      <c r="AM166" s="5">
        <v>74729</v>
      </c>
      <c r="AN166" s="5">
        <v>73600</v>
      </c>
      <c r="AO166" s="5">
        <v>72992</v>
      </c>
      <c r="AP166" s="5">
        <v>72483</v>
      </c>
      <c r="AQ166" s="5">
        <v>74366</v>
      </c>
      <c r="AR166" s="5">
        <v>74546</v>
      </c>
      <c r="AS166" s="5">
        <v>75746</v>
      </c>
      <c r="AT166" s="5">
        <v>76575</v>
      </c>
      <c r="AU166" s="5">
        <v>77785</v>
      </c>
      <c r="AV166" s="5">
        <v>78669</v>
      </c>
      <c r="AW166" s="5">
        <v>77904</v>
      </c>
      <c r="AX166" s="5">
        <v>75900</v>
      </c>
      <c r="AY166" s="5">
        <v>74133</v>
      </c>
      <c r="AZ166" s="5">
        <v>73582</v>
      </c>
      <c r="BA166" s="5">
        <v>73987</v>
      </c>
      <c r="BB166" s="5">
        <v>74128</v>
      </c>
      <c r="BC166" s="5">
        <v>73524</v>
      </c>
      <c r="BD166" s="5">
        <v>73080</v>
      </c>
      <c r="BE166" s="5">
        <v>74133</v>
      </c>
      <c r="BF166" s="5">
        <v>73187</v>
      </c>
      <c r="BG166" s="5">
        <v>72581</v>
      </c>
      <c r="BH166" s="5">
        <v>72982</v>
      </c>
      <c r="BI166" s="5">
        <v>74984</v>
      </c>
      <c r="BJ166" s="5">
        <v>75989</v>
      </c>
      <c r="BK166" s="5">
        <v>77301</v>
      </c>
      <c r="BL166" s="5">
        <v>77942</v>
      </c>
      <c r="BM166" s="5">
        <v>79754</v>
      </c>
      <c r="BN166" s="5">
        <v>79360</v>
      </c>
      <c r="BO166" s="5">
        <v>79997</v>
      </c>
      <c r="BP166" s="5">
        <v>79075</v>
      </c>
      <c r="BQ166" s="5">
        <v>78419</v>
      </c>
      <c r="BR166" s="5">
        <v>77452</v>
      </c>
      <c r="BS166" s="5">
        <v>77452</v>
      </c>
      <c r="BT166" s="5">
        <v>75819</v>
      </c>
      <c r="BU166" s="5">
        <v>75537</v>
      </c>
      <c r="BV166" s="5">
        <v>74275</v>
      </c>
      <c r="BW166" s="5">
        <v>74590</v>
      </c>
      <c r="BX166" s="5">
        <v>75276</v>
      </c>
      <c r="BY166" s="5">
        <v>75889</v>
      </c>
      <c r="BZ166" s="5">
        <v>76455</v>
      </c>
      <c r="CA166" s="5">
        <v>76971</v>
      </c>
      <c r="CB166" s="5">
        <v>77400</v>
      </c>
      <c r="CC166" s="5">
        <v>77837</v>
      </c>
      <c r="CD166" s="5">
        <v>78295</v>
      </c>
    </row>
    <row r="167" spans="1:82" x14ac:dyDescent="0.25">
      <c r="A167" s="5" t="str">
        <f>"46 jaar"</f>
        <v>46 jaar</v>
      </c>
      <c r="B167" s="5">
        <v>61452</v>
      </c>
      <c r="C167" s="5">
        <v>61122</v>
      </c>
      <c r="D167" s="5">
        <v>72604</v>
      </c>
      <c r="E167" s="5">
        <v>72066</v>
      </c>
      <c r="F167" s="5">
        <v>72032</v>
      </c>
      <c r="G167" s="5">
        <v>71238</v>
      </c>
      <c r="H167" s="5">
        <v>71141</v>
      </c>
      <c r="I167" s="5">
        <v>70308</v>
      </c>
      <c r="J167" s="5">
        <v>73251</v>
      </c>
      <c r="K167" s="5">
        <v>73211</v>
      </c>
      <c r="L167" s="5">
        <v>74183</v>
      </c>
      <c r="M167" s="5">
        <v>75323</v>
      </c>
      <c r="N167" s="5">
        <v>76312</v>
      </c>
      <c r="O167" s="5">
        <v>77945</v>
      </c>
      <c r="P167" s="5">
        <v>79308</v>
      </c>
      <c r="Q167" s="5">
        <v>80680</v>
      </c>
      <c r="R167" s="5">
        <v>80708</v>
      </c>
      <c r="S167" s="5">
        <v>81532</v>
      </c>
      <c r="T167" s="5">
        <v>82032</v>
      </c>
      <c r="U167" s="5">
        <v>83937</v>
      </c>
      <c r="V167" s="5">
        <v>85758</v>
      </c>
      <c r="W167" s="5">
        <v>83797</v>
      </c>
      <c r="X167" s="5">
        <v>81860</v>
      </c>
      <c r="Y167" s="5">
        <v>79947</v>
      </c>
      <c r="Z167" s="5">
        <v>79027</v>
      </c>
      <c r="AA167" s="5">
        <v>79411</v>
      </c>
      <c r="AB167" s="5">
        <v>80360</v>
      </c>
      <c r="AC167" s="5">
        <v>79220</v>
      </c>
      <c r="AD167" s="5">
        <v>77787</v>
      </c>
      <c r="AE167" s="5">
        <v>75749</v>
      </c>
      <c r="AF167" s="5">
        <v>73962</v>
      </c>
      <c r="AG167" s="5">
        <v>71886</v>
      </c>
      <c r="AH167" s="5">
        <v>72948</v>
      </c>
      <c r="AI167" s="5">
        <v>73562</v>
      </c>
      <c r="AJ167" s="5">
        <v>74384</v>
      </c>
      <c r="AK167" s="5">
        <v>75734</v>
      </c>
      <c r="AL167" s="5">
        <v>75927</v>
      </c>
      <c r="AM167" s="5">
        <v>75799</v>
      </c>
      <c r="AN167" s="5">
        <v>74574</v>
      </c>
      <c r="AO167" s="5">
        <v>73453</v>
      </c>
      <c r="AP167" s="5">
        <v>72851</v>
      </c>
      <c r="AQ167" s="5">
        <v>72357</v>
      </c>
      <c r="AR167" s="5">
        <v>74253</v>
      </c>
      <c r="AS167" s="5">
        <v>74442</v>
      </c>
      <c r="AT167" s="5">
        <v>75652</v>
      </c>
      <c r="AU167" s="5">
        <v>76496</v>
      </c>
      <c r="AV167" s="5">
        <v>77708</v>
      </c>
      <c r="AW167" s="5">
        <v>78593</v>
      </c>
      <c r="AX167" s="5">
        <v>77829</v>
      </c>
      <c r="AY167" s="5">
        <v>75831</v>
      </c>
      <c r="AZ167" s="5">
        <v>74069</v>
      </c>
      <c r="BA167" s="5">
        <v>73519</v>
      </c>
      <c r="BB167" s="5">
        <v>73926</v>
      </c>
      <c r="BC167" s="5">
        <v>74072</v>
      </c>
      <c r="BD167" s="5">
        <v>73468</v>
      </c>
      <c r="BE167" s="5">
        <v>73027</v>
      </c>
      <c r="BF167" s="5">
        <v>74077</v>
      </c>
      <c r="BG167" s="5">
        <v>73136</v>
      </c>
      <c r="BH167" s="5">
        <v>72528</v>
      </c>
      <c r="BI167" s="5">
        <v>72932</v>
      </c>
      <c r="BJ167" s="5">
        <v>74934</v>
      </c>
      <c r="BK167" s="5">
        <v>75936</v>
      </c>
      <c r="BL167" s="5">
        <v>77249</v>
      </c>
      <c r="BM167" s="5">
        <v>77892</v>
      </c>
      <c r="BN167" s="5">
        <v>79706</v>
      </c>
      <c r="BO167" s="5">
        <v>79313</v>
      </c>
      <c r="BP167" s="5">
        <v>79950</v>
      </c>
      <c r="BQ167" s="5">
        <v>79028</v>
      </c>
      <c r="BR167" s="5">
        <v>78370</v>
      </c>
      <c r="BS167" s="5">
        <v>77407</v>
      </c>
      <c r="BT167" s="5">
        <v>77409</v>
      </c>
      <c r="BU167" s="5">
        <v>75782</v>
      </c>
      <c r="BV167" s="5">
        <v>75503</v>
      </c>
      <c r="BW167" s="5">
        <v>74241</v>
      </c>
      <c r="BX167" s="5">
        <v>74561</v>
      </c>
      <c r="BY167" s="5">
        <v>75245</v>
      </c>
      <c r="BZ167" s="5">
        <v>75858</v>
      </c>
      <c r="CA167" s="5">
        <v>76428</v>
      </c>
      <c r="CB167" s="5">
        <v>76939</v>
      </c>
      <c r="CC167" s="5">
        <v>77374</v>
      </c>
      <c r="CD167" s="5">
        <v>77808</v>
      </c>
    </row>
    <row r="168" spans="1:82" x14ac:dyDescent="0.25">
      <c r="A168" s="5" t="str">
        <f>"47 jaar"</f>
        <v>47 jaar</v>
      </c>
      <c r="B168" s="5">
        <v>58576</v>
      </c>
      <c r="C168" s="5">
        <v>61142</v>
      </c>
      <c r="D168" s="5">
        <v>60973</v>
      </c>
      <c r="E168" s="5">
        <v>72380</v>
      </c>
      <c r="F168" s="5">
        <v>71809</v>
      </c>
      <c r="G168" s="5">
        <v>71641</v>
      </c>
      <c r="H168" s="5">
        <v>70997</v>
      </c>
      <c r="I168" s="5">
        <v>70790</v>
      </c>
      <c r="J168" s="5">
        <v>70007</v>
      </c>
      <c r="K168" s="5">
        <v>72941</v>
      </c>
      <c r="L168" s="5">
        <v>72920</v>
      </c>
      <c r="M168" s="5">
        <v>74035</v>
      </c>
      <c r="N168" s="5">
        <v>75098</v>
      </c>
      <c r="O168" s="5">
        <v>76128</v>
      </c>
      <c r="P168" s="5">
        <v>77771</v>
      </c>
      <c r="Q168" s="5">
        <v>79230</v>
      </c>
      <c r="R168" s="5">
        <v>80631</v>
      </c>
      <c r="S168" s="5">
        <v>80859</v>
      </c>
      <c r="T168" s="5">
        <v>81524</v>
      </c>
      <c r="U168" s="5">
        <v>82102</v>
      </c>
      <c r="V168" s="5">
        <v>84093</v>
      </c>
      <c r="W168" s="5">
        <v>85774</v>
      </c>
      <c r="X168" s="5">
        <v>83748</v>
      </c>
      <c r="Y168" s="5">
        <v>81740</v>
      </c>
      <c r="Z168" s="5">
        <v>79881</v>
      </c>
      <c r="AA168" s="5">
        <v>79042</v>
      </c>
      <c r="AB168" s="5">
        <v>79470</v>
      </c>
      <c r="AC168" s="5">
        <v>80295</v>
      </c>
      <c r="AD168" s="5">
        <v>79205</v>
      </c>
      <c r="AE168" s="5">
        <v>77757</v>
      </c>
      <c r="AF168" s="5">
        <v>75744</v>
      </c>
      <c r="AG168" s="5">
        <v>73913</v>
      </c>
      <c r="AH168" s="5">
        <v>71830</v>
      </c>
      <c r="AI168" s="5">
        <v>72861</v>
      </c>
      <c r="AJ168" s="5">
        <v>73451</v>
      </c>
      <c r="AK168" s="5">
        <v>74240</v>
      </c>
      <c r="AL168" s="5">
        <v>75571</v>
      </c>
      <c r="AM168" s="5">
        <v>75766</v>
      </c>
      <c r="AN168" s="5">
        <v>75653</v>
      </c>
      <c r="AO168" s="5">
        <v>74438</v>
      </c>
      <c r="AP168" s="5">
        <v>73327</v>
      </c>
      <c r="AQ168" s="5">
        <v>72732</v>
      </c>
      <c r="AR168" s="5">
        <v>72256</v>
      </c>
      <c r="AS168" s="5">
        <v>74158</v>
      </c>
      <c r="AT168" s="5">
        <v>74360</v>
      </c>
      <c r="AU168" s="5">
        <v>75579</v>
      </c>
      <c r="AV168" s="5">
        <v>76419</v>
      </c>
      <c r="AW168" s="5">
        <v>77636</v>
      </c>
      <c r="AX168" s="5">
        <v>78529</v>
      </c>
      <c r="AY168" s="5">
        <v>77765</v>
      </c>
      <c r="AZ168" s="5">
        <v>75776</v>
      </c>
      <c r="BA168" s="5">
        <v>74019</v>
      </c>
      <c r="BB168" s="5">
        <v>73467</v>
      </c>
      <c r="BC168" s="5">
        <v>73880</v>
      </c>
      <c r="BD168" s="5">
        <v>74026</v>
      </c>
      <c r="BE168" s="5">
        <v>73426</v>
      </c>
      <c r="BF168" s="5">
        <v>72990</v>
      </c>
      <c r="BG168" s="5">
        <v>74037</v>
      </c>
      <c r="BH168" s="5">
        <v>73098</v>
      </c>
      <c r="BI168" s="5">
        <v>72492</v>
      </c>
      <c r="BJ168" s="5">
        <v>72895</v>
      </c>
      <c r="BK168" s="5">
        <v>74897</v>
      </c>
      <c r="BL168" s="5">
        <v>75899</v>
      </c>
      <c r="BM168" s="5">
        <v>77211</v>
      </c>
      <c r="BN168" s="5">
        <v>77857</v>
      </c>
      <c r="BO168" s="5">
        <v>79667</v>
      </c>
      <c r="BP168" s="5">
        <v>79276</v>
      </c>
      <c r="BQ168" s="5">
        <v>79914</v>
      </c>
      <c r="BR168" s="5">
        <v>78995</v>
      </c>
      <c r="BS168" s="5">
        <v>78339</v>
      </c>
      <c r="BT168" s="5">
        <v>77383</v>
      </c>
      <c r="BU168" s="5">
        <v>77385</v>
      </c>
      <c r="BV168" s="5">
        <v>75764</v>
      </c>
      <c r="BW168" s="5">
        <v>75484</v>
      </c>
      <c r="BX168" s="5">
        <v>74223</v>
      </c>
      <c r="BY168" s="5">
        <v>74545</v>
      </c>
      <c r="BZ168" s="5">
        <v>75230</v>
      </c>
      <c r="CA168" s="5">
        <v>75845</v>
      </c>
      <c r="CB168" s="5">
        <v>76414</v>
      </c>
      <c r="CC168" s="5">
        <v>76930</v>
      </c>
      <c r="CD168" s="5">
        <v>77366</v>
      </c>
    </row>
    <row r="169" spans="1:82" x14ac:dyDescent="0.25">
      <c r="A169" s="5" t="str">
        <f>"48 jaar"</f>
        <v>48 jaar</v>
      </c>
      <c r="B169" s="5">
        <v>51424</v>
      </c>
      <c r="C169" s="5">
        <v>58281</v>
      </c>
      <c r="D169" s="5">
        <v>60955</v>
      </c>
      <c r="E169" s="5">
        <v>60745</v>
      </c>
      <c r="F169" s="5">
        <v>72066</v>
      </c>
      <c r="G169" s="5">
        <v>71439</v>
      </c>
      <c r="H169" s="5">
        <v>71390</v>
      </c>
      <c r="I169" s="5">
        <v>70696</v>
      </c>
      <c r="J169" s="5">
        <v>70468</v>
      </c>
      <c r="K169" s="5">
        <v>69737</v>
      </c>
      <c r="L169" s="5">
        <v>72623</v>
      </c>
      <c r="M169" s="5">
        <v>72693</v>
      </c>
      <c r="N169" s="5">
        <v>73859</v>
      </c>
      <c r="O169" s="5">
        <v>74897</v>
      </c>
      <c r="P169" s="5">
        <v>75850</v>
      </c>
      <c r="Q169" s="5">
        <v>77543</v>
      </c>
      <c r="R169" s="5">
        <v>79133</v>
      </c>
      <c r="S169" s="5">
        <v>80658</v>
      </c>
      <c r="T169" s="5">
        <v>80774</v>
      </c>
      <c r="U169" s="5">
        <v>81497</v>
      </c>
      <c r="V169" s="5">
        <v>82343</v>
      </c>
      <c r="W169" s="5">
        <v>84060</v>
      </c>
      <c r="X169" s="5">
        <v>85653</v>
      </c>
      <c r="Y169" s="5">
        <v>83547</v>
      </c>
      <c r="Z169" s="5">
        <v>81671</v>
      </c>
      <c r="AA169" s="5">
        <v>79896</v>
      </c>
      <c r="AB169" s="5">
        <v>78935</v>
      </c>
      <c r="AC169" s="5">
        <v>79411</v>
      </c>
      <c r="AD169" s="5">
        <v>80201</v>
      </c>
      <c r="AE169" s="5">
        <v>79133</v>
      </c>
      <c r="AF169" s="5">
        <v>77676</v>
      </c>
      <c r="AG169" s="5">
        <v>75651</v>
      </c>
      <c r="AH169" s="5">
        <v>73771</v>
      </c>
      <c r="AI169" s="5">
        <v>71690</v>
      </c>
      <c r="AJ169" s="5">
        <v>72689</v>
      </c>
      <c r="AK169" s="5">
        <v>73258</v>
      </c>
      <c r="AL169" s="5">
        <v>74029</v>
      </c>
      <c r="AM169" s="5">
        <v>75362</v>
      </c>
      <c r="AN169" s="5">
        <v>75553</v>
      </c>
      <c r="AO169" s="5">
        <v>75463</v>
      </c>
      <c r="AP169" s="5">
        <v>74252</v>
      </c>
      <c r="AQ169" s="5">
        <v>73156</v>
      </c>
      <c r="AR169" s="5">
        <v>72575</v>
      </c>
      <c r="AS169" s="5">
        <v>72118</v>
      </c>
      <c r="AT169" s="5">
        <v>74026</v>
      </c>
      <c r="AU169" s="5">
        <v>74238</v>
      </c>
      <c r="AV169" s="5">
        <v>75456</v>
      </c>
      <c r="AW169" s="5">
        <v>76299</v>
      </c>
      <c r="AX169" s="5">
        <v>77525</v>
      </c>
      <c r="AY169" s="5">
        <v>78418</v>
      </c>
      <c r="AZ169" s="5">
        <v>77656</v>
      </c>
      <c r="BA169" s="5">
        <v>75675</v>
      </c>
      <c r="BB169" s="5">
        <v>73922</v>
      </c>
      <c r="BC169" s="5">
        <v>73371</v>
      </c>
      <c r="BD169" s="5">
        <v>73788</v>
      </c>
      <c r="BE169" s="5">
        <v>73931</v>
      </c>
      <c r="BF169" s="5">
        <v>73337</v>
      </c>
      <c r="BG169" s="5">
        <v>72900</v>
      </c>
      <c r="BH169" s="5">
        <v>73953</v>
      </c>
      <c r="BI169" s="5">
        <v>73011</v>
      </c>
      <c r="BJ169" s="5">
        <v>72409</v>
      </c>
      <c r="BK169" s="5">
        <v>72815</v>
      </c>
      <c r="BL169" s="5">
        <v>74813</v>
      </c>
      <c r="BM169" s="5">
        <v>75817</v>
      </c>
      <c r="BN169" s="5">
        <v>77125</v>
      </c>
      <c r="BO169" s="5">
        <v>77772</v>
      </c>
      <c r="BP169" s="5">
        <v>79581</v>
      </c>
      <c r="BQ169" s="5">
        <v>79193</v>
      </c>
      <c r="BR169" s="5">
        <v>79830</v>
      </c>
      <c r="BS169" s="5">
        <v>78916</v>
      </c>
      <c r="BT169" s="5">
        <v>78258</v>
      </c>
      <c r="BU169" s="5">
        <v>77309</v>
      </c>
      <c r="BV169" s="5">
        <v>77312</v>
      </c>
      <c r="BW169" s="5">
        <v>75695</v>
      </c>
      <c r="BX169" s="5">
        <v>75418</v>
      </c>
      <c r="BY169" s="5">
        <v>74157</v>
      </c>
      <c r="BZ169" s="5">
        <v>74483</v>
      </c>
      <c r="CA169" s="5">
        <v>75166</v>
      </c>
      <c r="CB169" s="5">
        <v>75778</v>
      </c>
      <c r="CC169" s="5">
        <v>76352</v>
      </c>
      <c r="CD169" s="5">
        <v>76866</v>
      </c>
    </row>
    <row r="170" spans="1:82" x14ac:dyDescent="0.25">
      <c r="A170" s="5" t="str">
        <f>"49 jaar"</f>
        <v>49 jaar</v>
      </c>
      <c r="B170" s="5">
        <v>46975</v>
      </c>
      <c r="C170" s="5">
        <v>51192</v>
      </c>
      <c r="D170" s="5">
        <v>57995</v>
      </c>
      <c r="E170" s="5">
        <v>60740</v>
      </c>
      <c r="F170" s="5">
        <v>60502</v>
      </c>
      <c r="G170" s="5">
        <v>71652</v>
      </c>
      <c r="H170" s="5">
        <v>71114</v>
      </c>
      <c r="I170" s="5">
        <v>71098</v>
      </c>
      <c r="J170" s="5">
        <v>70308</v>
      </c>
      <c r="K170" s="5">
        <v>70153</v>
      </c>
      <c r="L170" s="5">
        <v>69415</v>
      </c>
      <c r="M170" s="5">
        <v>72372</v>
      </c>
      <c r="N170" s="5">
        <v>72455</v>
      </c>
      <c r="O170" s="5">
        <v>73596</v>
      </c>
      <c r="P170" s="5">
        <v>74645</v>
      </c>
      <c r="Q170" s="5">
        <v>75689</v>
      </c>
      <c r="R170" s="5">
        <v>77396</v>
      </c>
      <c r="S170" s="5">
        <v>79048</v>
      </c>
      <c r="T170" s="5">
        <v>80562</v>
      </c>
      <c r="U170" s="5">
        <v>80787</v>
      </c>
      <c r="V170" s="5">
        <v>81554</v>
      </c>
      <c r="W170" s="5">
        <v>82248</v>
      </c>
      <c r="X170" s="5">
        <v>84019</v>
      </c>
      <c r="Y170" s="5">
        <v>85401</v>
      </c>
      <c r="Z170" s="5">
        <v>83328</v>
      </c>
      <c r="AA170" s="5">
        <v>81606</v>
      </c>
      <c r="AB170" s="5">
        <v>79703</v>
      </c>
      <c r="AC170" s="5">
        <v>78891</v>
      </c>
      <c r="AD170" s="5">
        <v>79287</v>
      </c>
      <c r="AE170" s="5">
        <v>80072</v>
      </c>
      <c r="AF170" s="5">
        <v>79025</v>
      </c>
      <c r="AG170" s="5">
        <v>77537</v>
      </c>
      <c r="AH170" s="5">
        <v>75502</v>
      </c>
      <c r="AI170" s="5">
        <v>73592</v>
      </c>
      <c r="AJ170" s="5">
        <v>71512</v>
      </c>
      <c r="AK170" s="5">
        <v>72487</v>
      </c>
      <c r="AL170" s="5">
        <v>73044</v>
      </c>
      <c r="AM170" s="5">
        <v>73817</v>
      </c>
      <c r="AN170" s="5">
        <v>75155</v>
      </c>
      <c r="AO170" s="5">
        <v>75344</v>
      </c>
      <c r="AP170" s="5">
        <v>75270</v>
      </c>
      <c r="AQ170" s="5">
        <v>74069</v>
      </c>
      <c r="AR170" s="5">
        <v>72990</v>
      </c>
      <c r="AS170" s="5">
        <v>72420</v>
      </c>
      <c r="AT170" s="5">
        <v>71971</v>
      </c>
      <c r="AU170" s="5">
        <v>73886</v>
      </c>
      <c r="AV170" s="5">
        <v>74100</v>
      </c>
      <c r="AW170" s="5">
        <v>75317</v>
      </c>
      <c r="AX170" s="5">
        <v>76163</v>
      </c>
      <c r="AY170" s="5">
        <v>77391</v>
      </c>
      <c r="AZ170" s="5">
        <v>78282</v>
      </c>
      <c r="BA170" s="5">
        <v>77528</v>
      </c>
      <c r="BB170" s="5">
        <v>75558</v>
      </c>
      <c r="BC170" s="5">
        <v>73807</v>
      </c>
      <c r="BD170" s="5">
        <v>73260</v>
      </c>
      <c r="BE170" s="5">
        <v>73678</v>
      </c>
      <c r="BF170" s="5">
        <v>73825</v>
      </c>
      <c r="BG170" s="5">
        <v>73236</v>
      </c>
      <c r="BH170" s="5">
        <v>72798</v>
      </c>
      <c r="BI170" s="5">
        <v>73852</v>
      </c>
      <c r="BJ170" s="5">
        <v>72917</v>
      </c>
      <c r="BK170" s="5">
        <v>72318</v>
      </c>
      <c r="BL170" s="5">
        <v>72725</v>
      </c>
      <c r="BM170" s="5">
        <v>74723</v>
      </c>
      <c r="BN170" s="5">
        <v>75727</v>
      </c>
      <c r="BO170" s="5">
        <v>77035</v>
      </c>
      <c r="BP170" s="5">
        <v>77685</v>
      </c>
      <c r="BQ170" s="5">
        <v>79494</v>
      </c>
      <c r="BR170" s="5">
        <v>79107</v>
      </c>
      <c r="BS170" s="5">
        <v>79740</v>
      </c>
      <c r="BT170" s="5">
        <v>78830</v>
      </c>
      <c r="BU170" s="5">
        <v>78172</v>
      </c>
      <c r="BV170" s="5">
        <v>77222</v>
      </c>
      <c r="BW170" s="5">
        <v>77226</v>
      </c>
      <c r="BX170" s="5">
        <v>75618</v>
      </c>
      <c r="BY170" s="5">
        <v>75340</v>
      </c>
      <c r="BZ170" s="5">
        <v>74084</v>
      </c>
      <c r="CA170" s="5">
        <v>74408</v>
      </c>
      <c r="CB170" s="5">
        <v>75094</v>
      </c>
      <c r="CC170" s="5">
        <v>75703</v>
      </c>
      <c r="CD170" s="5">
        <v>76281</v>
      </c>
    </row>
    <row r="171" spans="1:82" x14ac:dyDescent="0.25">
      <c r="A171" s="5" t="str">
        <f>"50 jaar"</f>
        <v>50 jaar</v>
      </c>
      <c r="B171" s="5">
        <v>52475</v>
      </c>
      <c r="C171" s="5">
        <v>46706</v>
      </c>
      <c r="D171" s="5">
        <v>51089</v>
      </c>
      <c r="E171" s="5">
        <v>57762</v>
      </c>
      <c r="F171" s="5">
        <v>60469</v>
      </c>
      <c r="G171" s="5">
        <v>60149</v>
      </c>
      <c r="H171" s="5">
        <v>71361</v>
      </c>
      <c r="I171" s="5">
        <v>70806</v>
      </c>
      <c r="J171" s="5">
        <v>70751</v>
      </c>
      <c r="K171" s="5">
        <v>70001</v>
      </c>
      <c r="L171" s="5">
        <v>69797</v>
      </c>
      <c r="M171" s="5">
        <v>69151</v>
      </c>
      <c r="N171" s="5">
        <v>72075</v>
      </c>
      <c r="O171" s="5">
        <v>72152</v>
      </c>
      <c r="P171" s="5">
        <v>73376</v>
      </c>
      <c r="Q171" s="5">
        <v>74454</v>
      </c>
      <c r="R171" s="5">
        <v>75491</v>
      </c>
      <c r="S171" s="5">
        <v>77322</v>
      </c>
      <c r="T171" s="5">
        <v>78889</v>
      </c>
      <c r="U171" s="5">
        <v>80408</v>
      </c>
      <c r="V171" s="5">
        <v>80836</v>
      </c>
      <c r="W171" s="5">
        <v>81427</v>
      </c>
      <c r="X171" s="5">
        <v>82107</v>
      </c>
      <c r="Y171" s="5">
        <v>83750</v>
      </c>
      <c r="Z171" s="5">
        <v>85185</v>
      </c>
      <c r="AA171" s="5">
        <v>83189</v>
      </c>
      <c r="AB171" s="5">
        <v>81444</v>
      </c>
      <c r="AC171" s="5">
        <v>79616</v>
      </c>
      <c r="AD171" s="5">
        <v>78723</v>
      </c>
      <c r="AE171" s="5">
        <v>79116</v>
      </c>
      <c r="AF171" s="5">
        <v>79902</v>
      </c>
      <c r="AG171" s="5">
        <v>78844</v>
      </c>
      <c r="AH171" s="5">
        <v>77341</v>
      </c>
      <c r="AI171" s="5">
        <v>75295</v>
      </c>
      <c r="AJ171" s="5">
        <v>73353</v>
      </c>
      <c r="AK171" s="5">
        <v>71281</v>
      </c>
      <c r="AL171" s="5">
        <v>72246</v>
      </c>
      <c r="AM171" s="5">
        <v>72805</v>
      </c>
      <c r="AN171" s="5">
        <v>73586</v>
      </c>
      <c r="AO171" s="5">
        <v>74927</v>
      </c>
      <c r="AP171" s="5">
        <v>75110</v>
      </c>
      <c r="AQ171" s="5">
        <v>75056</v>
      </c>
      <c r="AR171" s="5">
        <v>73871</v>
      </c>
      <c r="AS171" s="5">
        <v>72805</v>
      </c>
      <c r="AT171" s="5">
        <v>72238</v>
      </c>
      <c r="AU171" s="5">
        <v>71803</v>
      </c>
      <c r="AV171" s="5">
        <v>73720</v>
      </c>
      <c r="AW171" s="5">
        <v>73936</v>
      </c>
      <c r="AX171" s="5">
        <v>75152</v>
      </c>
      <c r="AY171" s="5">
        <v>75999</v>
      </c>
      <c r="AZ171" s="5">
        <v>77231</v>
      </c>
      <c r="BA171" s="5">
        <v>78127</v>
      </c>
      <c r="BB171" s="5">
        <v>77371</v>
      </c>
      <c r="BC171" s="5">
        <v>75403</v>
      </c>
      <c r="BD171" s="5">
        <v>73656</v>
      </c>
      <c r="BE171" s="5">
        <v>73119</v>
      </c>
      <c r="BF171" s="5">
        <v>73534</v>
      </c>
      <c r="BG171" s="5">
        <v>73687</v>
      </c>
      <c r="BH171" s="5">
        <v>73101</v>
      </c>
      <c r="BI171" s="5">
        <v>72667</v>
      </c>
      <c r="BJ171" s="5">
        <v>73721</v>
      </c>
      <c r="BK171" s="5">
        <v>72789</v>
      </c>
      <c r="BL171" s="5">
        <v>72196</v>
      </c>
      <c r="BM171" s="5">
        <v>72603</v>
      </c>
      <c r="BN171" s="5">
        <v>74603</v>
      </c>
      <c r="BO171" s="5">
        <v>75608</v>
      </c>
      <c r="BP171" s="5">
        <v>76915</v>
      </c>
      <c r="BQ171" s="5">
        <v>77566</v>
      </c>
      <c r="BR171" s="5">
        <v>79371</v>
      </c>
      <c r="BS171" s="5">
        <v>78990</v>
      </c>
      <c r="BT171" s="5">
        <v>79623</v>
      </c>
      <c r="BU171" s="5">
        <v>78714</v>
      </c>
      <c r="BV171" s="5">
        <v>78058</v>
      </c>
      <c r="BW171" s="5">
        <v>77110</v>
      </c>
      <c r="BX171" s="5">
        <v>77117</v>
      </c>
      <c r="BY171" s="5">
        <v>75511</v>
      </c>
      <c r="BZ171" s="5">
        <v>75236</v>
      </c>
      <c r="CA171" s="5">
        <v>73979</v>
      </c>
      <c r="CB171" s="5">
        <v>74307</v>
      </c>
      <c r="CC171" s="5">
        <v>74995</v>
      </c>
      <c r="CD171" s="5">
        <v>75603</v>
      </c>
    </row>
    <row r="172" spans="1:82" x14ac:dyDescent="0.25">
      <c r="A172" s="5" t="str">
        <f>"51 jaar"</f>
        <v>51 jaar</v>
      </c>
      <c r="B172" s="5">
        <v>56363</v>
      </c>
      <c r="C172" s="5">
        <v>52188</v>
      </c>
      <c r="D172" s="5">
        <v>46562</v>
      </c>
      <c r="E172" s="5">
        <v>50898</v>
      </c>
      <c r="F172" s="5">
        <v>57437</v>
      </c>
      <c r="G172" s="5">
        <v>60114</v>
      </c>
      <c r="H172" s="5">
        <v>59897</v>
      </c>
      <c r="I172" s="5">
        <v>71002</v>
      </c>
      <c r="J172" s="5">
        <v>70428</v>
      </c>
      <c r="K172" s="5">
        <v>70336</v>
      </c>
      <c r="L172" s="5">
        <v>69631</v>
      </c>
      <c r="M172" s="5">
        <v>69503</v>
      </c>
      <c r="N172" s="5">
        <v>68826</v>
      </c>
      <c r="O172" s="5">
        <v>71795</v>
      </c>
      <c r="P172" s="5">
        <v>71868</v>
      </c>
      <c r="Q172" s="5">
        <v>73085</v>
      </c>
      <c r="R172" s="5">
        <v>74267</v>
      </c>
      <c r="S172" s="5">
        <v>75277</v>
      </c>
      <c r="T172" s="5">
        <v>77172</v>
      </c>
      <c r="U172" s="5">
        <v>78636</v>
      </c>
      <c r="V172" s="5">
        <v>80312</v>
      </c>
      <c r="W172" s="5">
        <v>80624</v>
      </c>
      <c r="X172" s="5">
        <v>81131</v>
      </c>
      <c r="Y172" s="5">
        <v>81820</v>
      </c>
      <c r="Z172" s="5">
        <v>83423</v>
      </c>
      <c r="AA172" s="5">
        <v>84974</v>
      </c>
      <c r="AB172" s="5">
        <v>82976</v>
      </c>
      <c r="AC172" s="5">
        <v>81203</v>
      </c>
      <c r="AD172" s="5">
        <v>79390</v>
      </c>
      <c r="AE172" s="5">
        <v>78479</v>
      </c>
      <c r="AF172" s="5">
        <v>78874</v>
      </c>
      <c r="AG172" s="5">
        <v>79639</v>
      </c>
      <c r="AH172" s="5">
        <v>78572</v>
      </c>
      <c r="AI172" s="5">
        <v>77054</v>
      </c>
      <c r="AJ172" s="5">
        <v>75008</v>
      </c>
      <c r="AK172" s="5">
        <v>73044</v>
      </c>
      <c r="AL172" s="5">
        <v>70976</v>
      </c>
      <c r="AM172" s="5">
        <v>71949</v>
      </c>
      <c r="AN172" s="5">
        <v>72515</v>
      </c>
      <c r="AO172" s="5">
        <v>73293</v>
      </c>
      <c r="AP172" s="5">
        <v>74640</v>
      </c>
      <c r="AQ172" s="5">
        <v>74821</v>
      </c>
      <c r="AR172" s="5">
        <v>74788</v>
      </c>
      <c r="AS172" s="5">
        <v>73620</v>
      </c>
      <c r="AT172" s="5">
        <v>72561</v>
      </c>
      <c r="AU172" s="5">
        <v>72006</v>
      </c>
      <c r="AV172" s="5">
        <v>71574</v>
      </c>
      <c r="AW172" s="5">
        <v>73494</v>
      </c>
      <c r="AX172" s="5">
        <v>73712</v>
      </c>
      <c r="AY172" s="5">
        <v>74925</v>
      </c>
      <c r="AZ172" s="5">
        <v>75770</v>
      </c>
      <c r="BA172" s="5">
        <v>77009</v>
      </c>
      <c r="BB172" s="5">
        <v>77909</v>
      </c>
      <c r="BC172" s="5">
        <v>77160</v>
      </c>
      <c r="BD172" s="5">
        <v>75198</v>
      </c>
      <c r="BE172" s="5">
        <v>73456</v>
      </c>
      <c r="BF172" s="5">
        <v>72921</v>
      </c>
      <c r="BG172" s="5">
        <v>73335</v>
      </c>
      <c r="BH172" s="5">
        <v>73487</v>
      </c>
      <c r="BI172" s="5">
        <v>72907</v>
      </c>
      <c r="BJ172" s="5">
        <v>72474</v>
      </c>
      <c r="BK172" s="5">
        <v>73525</v>
      </c>
      <c r="BL172" s="5">
        <v>72600</v>
      </c>
      <c r="BM172" s="5">
        <v>72006</v>
      </c>
      <c r="BN172" s="5">
        <v>72420</v>
      </c>
      <c r="BO172" s="5">
        <v>74418</v>
      </c>
      <c r="BP172" s="5">
        <v>75423</v>
      </c>
      <c r="BQ172" s="5">
        <v>76728</v>
      </c>
      <c r="BR172" s="5">
        <v>77383</v>
      </c>
      <c r="BS172" s="5">
        <v>79188</v>
      </c>
      <c r="BT172" s="5">
        <v>78809</v>
      </c>
      <c r="BU172" s="5">
        <v>79442</v>
      </c>
      <c r="BV172" s="5">
        <v>78536</v>
      </c>
      <c r="BW172" s="5">
        <v>77886</v>
      </c>
      <c r="BX172" s="5">
        <v>76939</v>
      </c>
      <c r="BY172" s="5">
        <v>76947</v>
      </c>
      <c r="BZ172" s="5">
        <v>75345</v>
      </c>
      <c r="CA172" s="5">
        <v>75072</v>
      </c>
      <c r="CB172" s="5">
        <v>73814</v>
      </c>
      <c r="CC172" s="5">
        <v>74147</v>
      </c>
      <c r="CD172" s="5">
        <v>74834</v>
      </c>
    </row>
    <row r="173" spans="1:82" x14ac:dyDescent="0.25">
      <c r="A173" s="5" t="str">
        <f>"52 jaar"</f>
        <v>52 jaar</v>
      </c>
      <c r="B173" s="5">
        <v>57719</v>
      </c>
      <c r="C173" s="5">
        <v>56041</v>
      </c>
      <c r="D173" s="5">
        <v>51950</v>
      </c>
      <c r="E173" s="5">
        <v>46278</v>
      </c>
      <c r="F173" s="5">
        <v>50574</v>
      </c>
      <c r="G173" s="5">
        <v>57009</v>
      </c>
      <c r="H173" s="5">
        <v>59744</v>
      </c>
      <c r="I173" s="5">
        <v>59515</v>
      </c>
      <c r="J173" s="5">
        <v>70585</v>
      </c>
      <c r="K173" s="5">
        <v>69949</v>
      </c>
      <c r="L173" s="5">
        <v>69969</v>
      </c>
      <c r="M173" s="5">
        <v>69279</v>
      </c>
      <c r="N173" s="5">
        <v>69203</v>
      </c>
      <c r="O173" s="5">
        <v>68486</v>
      </c>
      <c r="P173" s="5">
        <v>71428</v>
      </c>
      <c r="Q173" s="5">
        <v>71606</v>
      </c>
      <c r="R173" s="5">
        <v>72882</v>
      </c>
      <c r="S173" s="5">
        <v>74062</v>
      </c>
      <c r="T173" s="5">
        <v>75063</v>
      </c>
      <c r="U173" s="5">
        <v>76881</v>
      </c>
      <c r="V173" s="5">
        <v>78564</v>
      </c>
      <c r="W173" s="5">
        <v>80104</v>
      </c>
      <c r="X173" s="5">
        <v>80288</v>
      </c>
      <c r="Y173" s="5">
        <v>80876</v>
      </c>
      <c r="Z173" s="5">
        <v>81535</v>
      </c>
      <c r="AA173" s="5">
        <v>83146</v>
      </c>
      <c r="AB173" s="5">
        <v>84679</v>
      </c>
      <c r="AC173" s="5">
        <v>82730</v>
      </c>
      <c r="AD173" s="5">
        <v>80904</v>
      </c>
      <c r="AE173" s="5">
        <v>79102</v>
      </c>
      <c r="AF173" s="5">
        <v>78177</v>
      </c>
      <c r="AG173" s="5">
        <v>78559</v>
      </c>
      <c r="AH173" s="5">
        <v>79311</v>
      </c>
      <c r="AI173" s="5">
        <v>78234</v>
      </c>
      <c r="AJ173" s="5">
        <v>76701</v>
      </c>
      <c r="AK173" s="5">
        <v>74659</v>
      </c>
      <c r="AL173" s="5">
        <v>72685</v>
      </c>
      <c r="AM173" s="5">
        <v>70644</v>
      </c>
      <c r="AN173" s="5">
        <v>71610</v>
      </c>
      <c r="AO173" s="5">
        <v>72184</v>
      </c>
      <c r="AP173" s="5">
        <v>72962</v>
      </c>
      <c r="AQ173" s="5">
        <v>74318</v>
      </c>
      <c r="AR173" s="5">
        <v>74507</v>
      </c>
      <c r="AS173" s="5">
        <v>74495</v>
      </c>
      <c r="AT173" s="5">
        <v>73343</v>
      </c>
      <c r="AU173" s="5">
        <v>72289</v>
      </c>
      <c r="AV173" s="5">
        <v>71736</v>
      </c>
      <c r="AW173" s="5">
        <v>71316</v>
      </c>
      <c r="AX173" s="5">
        <v>73232</v>
      </c>
      <c r="AY173" s="5">
        <v>73453</v>
      </c>
      <c r="AZ173" s="5">
        <v>74668</v>
      </c>
      <c r="BA173" s="5">
        <v>75512</v>
      </c>
      <c r="BB173" s="5">
        <v>76755</v>
      </c>
      <c r="BC173" s="5">
        <v>77655</v>
      </c>
      <c r="BD173" s="5">
        <v>76908</v>
      </c>
      <c r="BE173" s="5">
        <v>74953</v>
      </c>
      <c r="BF173" s="5">
        <v>73223</v>
      </c>
      <c r="BG173" s="5">
        <v>72693</v>
      </c>
      <c r="BH173" s="5">
        <v>73113</v>
      </c>
      <c r="BI173" s="5">
        <v>73265</v>
      </c>
      <c r="BJ173" s="5">
        <v>72686</v>
      </c>
      <c r="BK173" s="5">
        <v>72256</v>
      </c>
      <c r="BL173" s="5">
        <v>73306</v>
      </c>
      <c r="BM173" s="5">
        <v>72379</v>
      </c>
      <c r="BN173" s="5">
        <v>71789</v>
      </c>
      <c r="BO173" s="5">
        <v>72204</v>
      </c>
      <c r="BP173" s="5">
        <v>74201</v>
      </c>
      <c r="BQ173" s="5">
        <v>75209</v>
      </c>
      <c r="BR173" s="5">
        <v>76511</v>
      </c>
      <c r="BS173" s="5">
        <v>77170</v>
      </c>
      <c r="BT173" s="5">
        <v>78973</v>
      </c>
      <c r="BU173" s="5">
        <v>78594</v>
      </c>
      <c r="BV173" s="5">
        <v>79230</v>
      </c>
      <c r="BW173" s="5">
        <v>78324</v>
      </c>
      <c r="BX173" s="5">
        <v>77679</v>
      </c>
      <c r="BY173" s="5">
        <v>76734</v>
      </c>
      <c r="BZ173" s="5">
        <v>76745</v>
      </c>
      <c r="CA173" s="5">
        <v>75145</v>
      </c>
      <c r="CB173" s="5">
        <v>74874</v>
      </c>
      <c r="CC173" s="5">
        <v>73622</v>
      </c>
      <c r="CD173" s="5">
        <v>73956</v>
      </c>
    </row>
    <row r="174" spans="1:82" x14ac:dyDescent="0.25">
      <c r="A174" s="5" t="str">
        <f>"53 jaar"</f>
        <v>53 jaar</v>
      </c>
      <c r="B174" s="5">
        <v>55864</v>
      </c>
      <c r="C174" s="5">
        <v>57310</v>
      </c>
      <c r="D174" s="5">
        <v>55690</v>
      </c>
      <c r="E174" s="5">
        <v>51571</v>
      </c>
      <c r="F174" s="5">
        <v>46030</v>
      </c>
      <c r="G174" s="5">
        <v>50193</v>
      </c>
      <c r="H174" s="5">
        <v>56646</v>
      </c>
      <c r="I174" s="5">
        <v>59346</v>
      </c>
      <c r="J174" s="5">
        <v>59139</v>
      </c>
      <c r="K174" s="5">
        <v>70092</v>
      </c>
      <c r="L174" s="5">
        <v>69533</v>
      </c>
      <c r="M174" s="5">
        <v>69597</v>
      </c>
      <c r="N174" s="5">
        <v>68944</v>
      </c>
      <c r="O174" s="5">
        <v>68776</v>
      </c>
      <c r="P174" s="5">
        <v>68143</v>
      </c>
      <c r="Q174" s="5">
        <v>71043</v>
      </c>
      <c r="R174" s="5">
        <v>71286</v>
      </c>
      <c r="S174" s="5">
        <v>72619</v>
      </c>
      <c r="T174" s="5">
        <v>73785</v>
      </c>
      <c r="U174" s="5">
        <v>74793</v>
      </c>
      <c r="V174" s="5">
        <v>76804</v>
      </c>
      <c r="W174" s="5">
        <v>78294</v>
      </c>
      <c r="X174" s="5">
        <v>79757</v>
      </c>
      <c r="Y174" s="5">
        <v>79892</v>
      </c>
      <c r="Z174" s="5">
        <v>80563</v>
      </c>
      <c r="AA174" s="5">
        <v>81200</v>
      </c>
      <c r="AB174" s="5">
        <v>82804</v>
      </c>
      <c r="AC174" s="5">
        <v>84389</v>
      </c>
      <c r="AD174" s="5">
        <v>82363</v>
      </c>
      <c r="AE174" s="5">
        <v>80526</v>
      </c>
      <c r="AF174" s="5">
        <v>78742</v>
      </c>
      <c r="AG174" s="5">
        <v>77788</v>
      </c>
      <c r="AH174" s="5">
        <v>78156</v>
      </c>
      <c r="AI174" s="5">
        <v>78875</v>
      </c>
      <c r="AJ174" s="5">
        <v>77806</v>
      </c>
      <c r="AK174" s="5">
        <v>76258</v>
      </c>
      <c r="AL174" s="5">
        <v>74219</v>
      </c>
      <c r="AM174" s="5">
        <v>72251</v>
      </c>
      <c r="AN174" s="5">
        <v>70243</v>
      </c>
      <c r="AO174" s="5">
        <v>71212</v>
      </c>
      <c r="AP174" s="5">
        <v>71792</v>
      </c>
      <c r="AQ174" s="5">
        <v>72578</v>
      </c>
      <c r="AR174" s="5">
        <v>73943</v>
      </c>
      <c r="AS174" s="5">
        <v>74134</v>
      </c>
      <c r="AT174" s="5">
        <v>74144</v>
      </c>
      <c r="AU174" s="5">
        <v>73003</v>
      </c>
      <c r="AV174" s="5">
        <v>71960</v>
      </c>
      <c r="AW174" s="5">
        <v>71406</v>
      </c>
      <c r="AX174" s="5">
        <v>70996</v>
      </c>
      <c r="AY174" s="5">
        <v>72914</v>
      </c>
      <c r="AZ174" s="5">
        <v>73133</v>
      </c>
      <c r="BA174" s="5">
        <v>74347</v>
      </c>
      <c r="BB174" s="5">
        <v>75194</v>
      </c>
      <c r="BC174" s="5">
        <v>76437</v>
      </c>
      <c r="BD174" s="5">
        <v>77342</v>
      </c>
      <c r="BE174" s="5">
        <v>76597</v>
      </c>
      <c r="BF174" s="5">
        <v>74651</v>
      </c>
      <c r="BG174" s="5">
        <v>72929</v>
      </c>
      <c r="BH174" s="5">
        <v>72401</v>
      </c>
      <c r="BI174" s="5">
        <v>72824</v>
      </c>
      <c r="BJ174" s="5">
        <v>72979</v>
      </c>
      <c r="BK174" s="5">
        <v>72405</v>
      </c>
      <c r="BL174" s="5">
        <v>71983</v>
      </c>
      <c r="BM174" s="5">
        <v>73033</v>
      </c>
      <c r="BN174" s="5">
        <v>72110</v>
      </c>
      <c r="BO174" s="5">
        <v>71526</v>
      </c>
      <c r="BP174" s="5">
        <v>71940</v>
      </c>
      <c r="BQ174" s="5">
        <v>73933</v>
      </c>
      <c r="BR174" s="5">
        <v>74938</v>
      </c>
      <c r="BS174" s="5">
        <v>76241</v>
      </c>
      <c r="BT174" s="5">
        <v>76900</v>
      </c>
      <c r="BU174" s="5">
        <v>78704</v>
      </c>
      <c r="BV174" s="5">
        <v>78327</v>
      </c>
      <c r="BW174" s="5">
        <v>78966</v>
      </c>
      <c r="BX174" s="5">
        <v>78060</v>
      </c>
      <c r="BY174" s="5">
        <v>77419</v>
      </c>
      <c r="BZ174" s="5">
        <v>76473</v>
      </c>
      <c r="CA174" s="5">
        <v>76488</v>
      </c>
      <c r="CB174" s="5">
        <v>74894</v>
      </c>
      <c r="CC174" s="5">
        <v>74625</v>
      </c>
      <c r="CD174" s="5">
        <v>73379</v>
      </c>
    </row>
    <row r="175" spans="1:82" x14ac:dyDescent="0.25">
      <c r="A175" s="5" t="str">
        <f>"54 jaar"</f>
        <v>54 jaar</v>
      </c>
      <c r="B175" s="5">
        <v>54435</v>
      </c>
      <c r="C175" s="5">
        <v>55479</v>
      </c>
      <c r="D175" s="5">
        <v>56919</v>
      </c>
      <c r="E175" s="5">
        <v>55366</v>
      </c>
      <c r="F175" s="5">
        <v>51268</v>
      </c>
      <c r="G175" s="5">
        <v>45742</v>
      </c>
      <c r="H175" s="5">
        <v>49851</v>
      </c>
      <c r="I175" s="5">
        <v>56186</v>
      </c>
      <c r="J175" s="5">
        <v>58897</v>
      </c>
      <c r="K175" s="5">
        <v>58734</v>
      </c>
      <c r="L175" s="5">
        <v>69638</v>
      </c>
      <c r="M175" s="5">
        <v>69067</v>
      </c>
      <c r="N175" s="5">
        <v>69210</v>
      </c>
      <c r="O175" s="5">
        <v>68571</v>
      </c>
      <c r="P175" s="5">
        <v>68389</v>
      </c>
      <c r="Q175" s="5">
        <v>67799</v>
      </c>
      <c r="R175" s="5">
        <v>70737</v>
      </c>
      <c r="S175" s="5">
        <v>71003</v>
      </c>
      <c r="T175" s="5">
        <v>72311</v>
      </c>
      <c r="U175" s="5">
        <v>73451</v>
      </c>
      <c r="V175" s="5">
        <v>74543</v>
      </c>
      <c r="W175" s="5">
        <v>76413</v>
      </c>
      <c r="X175" s="5">
        <v>77882</v>
      </c>
      <c r="Y175" s="5">
        <v>79321</v>
      </c>
      <c r="Z175" s="5">
        <v>79513</v>
      </c>
      <c r="AA175" s="5">
        <v>80174</v>
      </c>
      <c r="AB175" s="5">
        <v>80856</v>
      </c>
      <c r="AC175" s="5">
        <v>82521</v>
      </c>
      <c r="AD175" s="5">
        <v>84006</v>
      </c>
      <c r="AE175" s="5">
        <v>82004</v>
      </c>
      <c r="AF175" s="5">
        <v>80152</v>
      </c>
      <c r="AG175" s="5">
        <v>78377</v>
      </c>
      <c r="AH175" s="5">
        <v>77408</v>
      </c>
      <c r="AI175" s="5">
        <v>77756</v>
      </c>
      <c r="AJ175" s="5">
        <v>78450</v>
      </c>
      <c r="AK175" s="5">
        <v>77389</v>
      </c>
      <c r="AL175" s="5">
        <v>75835</v>
      </c>
      <c r="AM175" s="5">
        <v>73821</v>
      </c>
      <c r="AN175" s="5">
        <v>71853</v>
      </c>
      <c r="AO175" s="5">
        <v>69867</v>
      </c>
      <c r="AP175" s="5">
        <v>70843</v>
      </c>
      <c r="AQ175" s="5">
        <v>71429</v>
      </c>
      <c r="AR175" s="5">
        <v>72223</v>
      </c>
      <c r="AS175" s="5">
        <v>73592</v>
      </c>
      <c r="AT175" s="5">
        <v>73793</v>
      </c>
      <c r="AU175" s="5">
        <v>73809</v>
      </c>
      <c r="AV175" s="5">
        <v>72681</v>
      </c>
      <c r="AW175" s="5">
        <v>71648</v>
      </c>
      <c r="AX175" s="5">
        <v>71096</v>
      </c>
      <c r="AY175" s="5">
        <v>70686</v>
      </c>
      <c r="AZ175" s="5">
        <v>72607</v>
      </c>
      <c r="BA175" s="5">
        <v>72830</v>
      </c>
      <c r="BB175" s="5">
        <v>74043</v>
      </c>
      <c r="BC175" s="5">
        <v>74890</v>
      </c>
      <c r="BD175" s="5">
        <v>76135</v>
      </c>
      <c r="BE175" s="5">
        <v>77044</v>
      </c>
      <c r="BF175" s="5">
        <v>76301</v>
      </c>
      <c r="BG175" s="5">
        <v>74369</v>
      </c>
      <c r="BH175" s="5">
        <v>72655</v>
      </c>
      <c r="BI175" s="5">
        <v>72133</v>
      </c>
      <c r="BJ175" s="5">
        <v>72554</v>
      </c>
      <c r="BK175" s="5">
        <v>72715</v>
      </c>
      <c r="BL175" s="5">
        <v>72142</v>
      </c>
      <c r="BM175" s="5">
        <v>71725</v>
      </c>
      <c r="BN175" s="5">
        <v>72779</v>
      </c>
      <c r="BO175" s="5">
        <v>71860</v>
      </c>
      <c r="BP175" s="5">
        <v>71282</v>
      </c>
      <c r="BQ175" s="5">
        <v>71697</v>
      </c>
      <c r="BR175" s="5">
        <v>73690</v>
      </c>
      <c r="BS175" s="5">
        <v>74698</v>
      </c>
      <c r="BT175" s="5">
        <v>75999</v>
      </c>
      <c r="BU175" s="5">
        <v>76656</v>
      </c>
      <c r="BV175" s="5">
        <v>78464</v>
      </c>
      <c r="BW175" s="5">
        <v>78093</v>
      </c>
      <c r="BX175" s="5">
        <v>78730</v>
      </c>
      <c r="BY175" s="5">
        <v>77827</v>
      </c>
      <c r="BZ175" s="5">
        <v>77187</v>
      </c>
      <c r="CA175" s="5">
        <v>76247</v>
      </c>
      <c r="CB175" s="5">
        <v>76261</v>
      </c>
      <c r="CC175" s="5">
        <v>74672</v>
      </c>
      <c r="CD175" s="5">
        <v>74407</v>
      </c>
    </row>
    <row r="176" spans="1:82" x14ac:dyDescent="0.25">
      <c r="A176" s="5" t="str">
        <f>"55 jaar"</f>
        <v>55 jaar</v>
      </c>
      <c r="B176" s="5">
        <v>54243</v>
      </c>
      <c r="C176" s="5">
        <v>54023</v>
      </c>
      <c r="D176" s="5">
        <v>55099</v>
      </c>
      <c r="E176" s="5">
        <v>56512</v>
      </c>
      <c r="F176" s="5">
        <v>54952</v>
      </c>
      <c r="G176" s="5">
        <v>50832</v>
      </c>
      <c r="H176" s="5">
        <v>45384</v>
      </c>
      <c r="I176" s="5">
        <v>49423</v>
      </c>
      <c r="J176" s="5">
        <v>55773</v>
      </c>
      <c r="K176" s="5">
        <v>58433</v>
      </c>
      <c r="L176" s="5">
        <v>58259</v>
      </c>
      <c r="M176" s="5">
        <v>69148</v>
      </c>
      <c r="N176" s="5">
        <v>68586</v>
      </c>
      <c r="O176" s="5">
        <v>68779</v>
      </c>
      <c r="P176" s="5">
        <v>68137</v>
      </c>
      <c r="Q176" s="5">
        <v>67936</v>
      </c>
      <c r="R176" s="5">
        <v>67425</v>
      </c>
      <c r="S176" s="5">
        <v>70379</v>
      </c>
      <c r="T176" s="5">
        <v>70660</v>
      </c>
      <c r="U176" s="5">
        <v>71903</v>
      </c>
      <c r="V176" s="5">
        <v>73188</v>
      </c>
      <c r="W176" s="5">
        <v>74183</v>
      </c>
      <c r="X176" s="5">
        <v>75959</v>
      </c>
      <c r="Y176" s="5">
        <v>77401</v>
      </c>
      <c r="Z176" s="5">
        <v>78850</v>
      </c>
      <c r="AA176" s="5">
        <v>79121</v>
      </c>
      <c r="AB176" s="5">
        <v>79748</v>
      </c>
      <c r="AC176" s="5">
        <v>80546</v>
      </c>
      <c r="AD176" s="5">
        <v>82118</v>
      </c>
      <c r="AE176" s="5">
        <v>83589</v>
      </c>
      <c r="AF176" s="5">
        <v>81598</v>
      </c>
      <c r="AG176" s="5">
        <v>79730</v>
      </c>
      <c r="AH176" s="5">
        <v>77966</v>
      </c>
      <c r="AI176" s="5">
        <v>76979</v>
      </c>
      <c r="AJ176" s="5">
        <v>77311</v>
      </c>
      <c r="AK176" s="5">
        <v>77993</v>
      </c>
      <c r="AL176" s="5">
        <v>76938</v>
      </c>
      <c r="AM176" s="5">
        <v>75398</v>
      </c>
      <c r="AN176" s="5">
        <v>73404</v>
      </c>
      <c r="AO176" s="5">
        <v>71440</v>
      </c>
      <c r="AP176" s="5">
        <v>69481</v>
      </c>
      <c r="AQ176" s="5">
        <v>70458</v>
      </c>
      <c r="AR176" s="5">
        <v>71053</v>
      </c>
      <c r="AS176" s="5">
        <v>71850</v>
      </c>
      <c r="AT176" s="5">
        <v>73224</v>
      </c>
      <c r="AU176" s="5">
        <v>73429</v>
      </c>
      <c r="AV176" s="5">
        <v>73458</v>
      </c>
      <c r="AW176" s="5">
        <v>72336</v>
      </c>
      <c r="AX176" s="5">
        <v>71313</v>
      </c>
      <c r="AY176" s="5">
        <v>70764</v>
      </c>
      <c r="AZ176" s="5">
        <v>70366</v>
      </c>
      <c r="BA176" s="5">
        <v>72286</v>
      </c>
      <c r="BB176" s="5">
        <v>72512</v>
      </c>
      <c r="BC176" s="5">
        <v>73720</v>
      </c>
      <c r="BD176" s="5">
        <v>74565</v>
      </c>
      <c r="BE176" s="5">
        <v>75812</v>
      </c>
      <c r="BF176" s="5">
        <v>76725</v>
      </c>
      <c r="BG176" s="5">
        <v>75987</v>
      </c>
      <c r="BH176" s="5">
        <v>74067</v>
      </c>
      <c r="BI176" s="5">
        <v>72360</v>
      </c>
      <c r="BJ176" s="5">
        <v>71846</v>
      </c>
      <c r="BK176" s="5">
        <v>72261</v>
      </c>
      <c r="BL176" s="5">
        <v>72425</v>
      </c>
      <c r="BM176" s="5">
        <v>71858</v>
      </c>
      <c r="BN176" s="5">
        <v>71447</v>
      </c>
      <c r="BO176" s="5">
        <v>72502</v>
      </c>
      <c r="BP176" s="5">
        <v>71588</v>
      </c>
      <c r="BQ176" s="5">
        <v>71021</v>
      </c>
      <c r="BR176" s="5">
        <v>71441</v>
      </c>
      <c r="BS176" s="5">
        <v>73428</v>
      </c>
      <c r="BT176" s="5">
        <v>74441</v>
      </c>
      <c r="BU176" s="5">
        <v>75737</v>
      </c>
      <c r="BV176" s="5">
        <v>76395</v>
      </c>
      <c r="BW176" s="5">
        <v>78200</v>
      </c>
      <c r="BX176" s="5">
        <v>77832</v>
      </c>
      <c r="BY176" s="5">
        <v>78473</v>
      </c>
      <c r="BZ176" s="5">
        <v>77579</v>
      </c>
      <c r="CA176" s="5">
        <v>76940</v>
      </c>
      <c r="CB176" s="5">
        <v>76004</v>
      </c>
      <c r="CC176" s="5">
        <v>76020</v>
      </c>
      <c r="CD176" s="5">
        <v>74439</v>
      </c>
    </row>
    <row r="177" spans="1:82" x14ac:dyDescent="0.25">
      <c r="A177" s="5" t="str">
        <f>"56 jaar"</f>
        <v>56 jaar</v>
      </c>
      <c r="B177" s="5">
        <v>55278</v>
      </c>
      <c r="C177" s="5">
        <v>53774</v>
      </c>
      <c r="D177" s="5">
        <v>53643</v>
      </c>
      <c r="E177" s="5">
        <v>54686</v>
      </c>
      <c r="F177" s="5">
        <v>56075</v>
      </c>
      <c r="G177" s="5">
        <v>54452</v>
      </c>
      <c r="H177" s="5">
        <v>50427</v>
      </c>
      <c r="I177" s="5">
        <v>44996</v>
      </c>
      <c r="J177" s="5">
        <v>48977</v>
      </c>
      <c r="K177" s="5">
        <v>55314</v>
      </c>
      <c r="L177" s="5">
        <v>57905</v>
      </c>
      <c r="M177" s="5">
        <v>57774</v>
      </c>
      <c r="N177" s="5">
        <v>68606</v>
      </c>
      <c r="O177" s="5">
        <v>68044</v>
      </c>
      <c r="P177" s="5">
        <v>68251</v>
      </c>
      <c r="Q177" s="5">
        <v>67596</v>
      </c>
      <c r="R177" s="5">
        <v>67530</v>
      </c>
      <c r="S177" s="5">
        <v>67055</v>
      </c>
      <c r="T177" s="5">
        <v>69880</v>
      </c>
      <c r="U177" s="5">
        <v>70253</v>
      </c>
      <c r="V177" s="5">
        <v>71558</v>
      </c>
      <c r="W177" s="5">
        <v>72723</v>
      </c>
      <c r="X177" s="5">
        <v>73751</v>
      </c>
      <c r="Y177" s="5">
        <v>75432</v>
      </c>
      <c r="Z177" s="5">
        <v>76883</v>
      </c>
      <c r="AA177" s="5">
        <v>78377</v>
      </c>
      <c r="AB177" s="5">
        <v>78692</v>
      </c>
      <c r="AC177" s="5">
        <v>79371</v>
      </c>
      <c r="AD177" s="5">
        <v>80067</v>
      </c>
      <c r="AE177" s="5">
        <v>81626</v>
      </c>
      <c r="AF177" s="5">
        <v>83081</v>
      </c>
      <c r="AG177" s="5">
        <v>81087</v>
      </c>
      <c r="AH177" s="5">
        <v>79202</v>
      </c>
      <c r="AI177" s="5">
        <v>77450</v>
      </c>
      <c r="AJ177" s="5">
        <v>76437</v>
      </c>
      <c r="AK177" s="5">
        <v>76762</v>
      </c>
      <c r="AL177" s="5">
        <v>77440</v>
      </c>
      <c r="AM177" s="5">
        <v>76403</v>
      </c>
      <c r="AN177" s="5">
        <v>74881</v>
      </c>
      <c r="AO177" s="5">
        <v>72902</v>
      </c>
      <c r="AP177" s="5">
        <v>70949</v>
      </c>
      <c r="AQ177" s="5">
        <v>69016</v>
      </c>
      <c r="AR177" s="5">
        <v>70000</v>
      </c>
      <c r="AS177" s="5">
        <v>70608</v>
      </c>
      <c r="AT177" s="5">
        <v>71408</v>
      </c>
      <c r="AU177" s="5">
        <v>72786</v>
      </c>
      <c r="AV177" s="5">
        <v>72989</v>
      </c>
      <c r="AW177" s="5">
        <v>73029</v>
      </c>
      <c r="AX177" s="5">
        <v>71914</v>
      </c>
      <c r="AY177" s="5">
        <v>70896</v>
      </c>
      <c r="AZ177" s="5">
        <v>70354</v>
      </c>
      <c r="BA177" s="5">
        <v>69962</v>
      </c>
      <c r="BB177" s="5">
        <v>71878</v>
      </c>
      <c r="BC177" s="5">
        <v>72106</v>
      </c>
      <c r="BD177" s="5">
        <v>73315</v>
      </c>
      <c r="BE177" s="5">
        <v>74157</v>
      </c>
      <c r="BF177" s="5">
        <v>75410</v>
      </c>
      <c r="BG177" s="5">
        <v>76322</v>
      </c>
      <c r="BH177" s="5">
        <v>75591</v>
      </c>
      <c r="BI177" s="5">
        <v>73682</v>
      </c>
      <c r="BJ177" s="5">
        <v>71985</v>
      </c>
      <c r="BK177" s="5">
        <v>71477</v>
      </c>
      <c r="BL177" s="5">
        <v>71895</v>
      </c>
      <c r="BM177" s="5">
        <v>72058</v>
      </c>
      <c r="BN177" s="5">
        <v>71499</v>
      </c>
      <c r="BO177" s="5">
        <v>71088</v>
      </c>
      <c r="BP177" s="5">
        <v>72143</v>
      </c>
      <c r="BQ177" s="5">
        <v>71234</v>
      </c>
      <c r="BR177" s="5">
        <v>70670</v>
      </c>
      <c r="BS177" s="5">
        <v>71088</v>
      </c>
      <c r="BT177" s="5">
        <v>73079</v>
      </c>
      <c r="BU177" s="5">
        <v>74092</v>
      </c>
      <c r="BV177" s="5">
        <v>75390</v>
      </c>
      <c r="BW177" s="5">
        <v>76046</v>
      </c>
      <c r="BX177" s="5">
        <v>77851</v>
      </c>
      <c r="BY177" s="5">
        <v>77492</v>
      </c>
      <c r="BZ177" s="5">
        <v>78133</v>
      </c>
      <c r="CA177" s="5">
        <v>77246</v>
      </c>
      <c r="CB177" s="5">
        <v>76615</v>
      </c>
      <c r="CC177" s="5">
        <v>75682</v>
      </c>
      <c r="CD177" s="5">
        <v>75701</v>
      </c>
    </row>
    <row r="178" spans="1:82" x14ac:dyDescent="0.25">
      <c r="A178" s="5" t="str">
        <f>"57 jaar"</f>
        <v>57 jaar</v>
      </c>
      <c r="B178" s="5">
        <v>55767</v>
      </c>
      <c r="C178" s="5">
        <v>54729</v>
      </c>
      <c r="D178" s="5">
        <v>53307</v>
      </c>
      <c r="E178" s="5">
        <v>53192</v>
      </c>
      <c r="F178" s="5">
        <v>54274</v>
      </c>
      <c r="G178" s="5">
        <v>55568</v>
      </c>
      <c r="H178" s="5">
        <v>53970</v>
      </c>
      <c r="I178" s="5">
        <v>49950</v>
      </c>
      <c r="J178" s="5">
        <v>44555</v>
      </c>
      <c r="K178" s="5">
        <v>48485</v>
      </c>
      <c r="L178" s="5">
        <v>54800</v>
      </c>
      <c r="M178" s="5">
        <v>57488</v>
      </c>
      <c r="N178" s="5">
        <v>57304</v>
      </c>
      <c r="O178" s="5">
        <v>68109</v>
      </c>
      <c r="P178" s="5">
        <v>67498</v>
      </c>
      <c r="Q178" s="5">
        <v>67730</v>
      </c>
      <c r="R178" s="5">
        <v>67157</v>
      </c>
      <c r="S178" s="5">
        <v>67118</v>
      </c>
      <c r="T178" s="5">
        <v>66553</v>
      </c>
      <c r="U178" s="5">
        <v>69361</v>
      </c>
      <c r="V178" s="5">
        <v>69865</v>
      </c>
      <c r="W178" s="5">
        <v>71006</v>
      </c>
      <c r="X178" s="5">
        <v>72181</v>
      </c>
      <c r="Y178" s="5">
        <v>73210</v>
      </c>
      <c r="Z178" s="5">
        <v>74813</v>
      </c>
      <c r="AA178" s="5">
        <v>76280</v>
      </c>
      <c r="AB178" s="5">
        <v>77840</v>
      </c>
      <c r="AC178" s="5">
        <v>78188</v>
      </c>
      <c r="AD178" s="5">
        <v>78811</v>
      </c>
      <c r="AE178" s="5">
        <v>79500</v>
      </c>
      <c r="AF178" s="5">
        <v>81042</v>
      </c>
      <c r="AG178" s="5">
        <v>82466</v>
      </c>
      <c r="AH178" s="5">
        <v>80480</v>
      </c>
      <c r="AI178" s="5">
        <v>78579</v>
      </c>
      <c r="AJ178" s="5">
        <v>76835</v>
      </c>
      <c r="AK178" s="5">
        <v>75807</v>
      </c>
      <c r="AL178" s="5">
        <v>76129</v>
      </c>
      <c r="AM178" s="5">
        <v>76806</v>
      </c>
      <c r="AN178" s="5">
        <v>75792</v>
      </c>
      <c r="AO178" s="5">
        <v>74283</v>
      </c>
      <c r="AP178" s="5">
        <v>72332</v>
      </c>
      <c r="AQ178" s="5">
        <v>70388</v>
      </c>
      <c r="AR178" s="5">
        <v>68486</v>
      </c>
      <c r="AS178" s="5">
        <v>69474</v>
      </c>
      <c r="AT178" s="5">
        <v>70088</v>
      </c>
      <c r="AU178" s="5">
        <v>70903</v>
      </c>
      <c r="AV178" s="5">
        <v>72282</v>
      </c>
      <c r="AW178" s="5">
        <v>72481</v>
      </c>
      <c r="AX178" s="5">
        <v>72533</v>
      </c>
      <c r="AY178" s="5">
        <v>71424</v>
      </c>
      <c r="AZ178" s="5">
        <v>70416</v>
      </c>
      <c r="BA178" s="5">
        <v>69879</v>
      </c>
      <c r="BB178" s="5">
        <v>69492</v>
      </c>
      <c r="BC178" s="5">
        <v>71400</v>
      </c>
      <c r="BD178" s="5">
        <v>71630</v>
      </c>
      <c r="BE178" s="5">
        <v>72836</v>
      </c>
      <c r="BF178" s="5">
        <v>73683</v>
      </c>
      <c r="BG178" s="5">
        <v>74943</v>
      </c>
      <c r="BH178" s="5">
        <v>75851</v>
      </c>
      <c r="BI178" s="5">
        <v>75127</v>
      </c>
      <c r="BJ178" s="5">
        <v>73234</v>
      </c>
      <c r="BK178" s="5">
        <v>71545</v>
      </c>
      <c r="BL178" s="5">
        <v>71040</v>
      </c>
      <c r="BM178" s="5">
        <v>71458</v>
      </c>
      <c r="BN178" s="5">
        <v>71631</v>
      </c>
      <c r="BO178" s="5">
        <v>71075</v>
      </c>
      <c r="BP178" s="5">
        <v>70667</v>
      </c>
      <c r="BQ178" s="5">
        <v>71721</v>
      </c>
      <c r="BR178" s="5">
        <v>70821</v>
      </c>
      <c r="BS178" s="5">
        <v>70265</v>
      </c>
      <c r="BT178" s="5">
        <v>70683</v>
      </c>
      <c r="BU178" s="5">
        <v>72670</v>
      </c>
      <c r="BV178" s="5">
        <v>73680</v>
      </c>
      <c r="BW178" s="5">
        <v>74981</v>
      </c>
      <c r="BX178" s="5">
        <v>75639</v>
      </c>
      <c r="BY178" s="5">
        <v>77437</v>
      </c>
      <c r="BZ178" s="5">
        <v>77089</v>
      </c>
      <c r="CA178" s="5">
        <v>77729</v>
      </c>
      <c r="CB178" s="5">
        <v>76845</v>
      </c>
      <c r="CC178" s="5">
        <v>76218</v>
      </c>
      <c r="CD178" s="5">
        <v>75293</v>
      </c>
    </row>
    <row r="179" spans="1:82" x14ac:dyDescent="0.25">
      <c r="A179" s="5" t="str">
        <f>"58 jaar"</f>
        <v>58 jaar</v>
      </c>
      <c r="B179" s="5">
        <v>57781</v>
      </c>
      <c r="C179" s="5">
        <v>55114</v>
      </c>
      <c r="D179" s="5">
        <v>54248</v>
      </c>
      <c r="E179" s="5">
        <v>52733</v>
      </c>
      <c r="F179" s="5">
        <v>52675</v>
      </c>
      <c r="G179" s="5">
        <v>53720</v>
      </c>
      <c r="H179" s="5">
        <v>55062</v>
      </c>
      <c r="I179" s="5">
        <v>53417</v>
      </c>
      <c r="J179" s="5">
        <v>49429</v>
      </c>
      <c r="K179" s="5">
        <v>44062</v>
      </c>
      <c r="L179" s="5">
        <v>47992</v>
      </c>
      <c r="M179" s="5">
        <v>54348</v>
      </c>
      <c r="N179" s="5">
        <v>56942</v>
      </c>
      <c r="O179" s="5">
        <v>56779</v>
      </c>
      <c r="P179" s="5">
        <v>67499</v>
      </c>
      <c r="Q179" s="5">
        <v>66928</v>
      </c>
      <c r="R179" s="5">
        <v>67215</v>
      </c>
      <c r="S179" s="5">
        <v>66704</v>
      </c>
      <c r="T179" s="5">
        <v>66527</v>
      </c>
      <c r="U179" s="5">
        <v>66024</v>
      </c>
      <c r="V179" s="5">
        <v>68917</v>
      </c>
      <c r="W179" s="5">
        <v>69310</v>
      </c>
      <c r="X179" s="5">
        <v>70417</v>
      </c>
      <c r="Y179" s="5">
        <v>71585</v>
      </c>
      <c r="Z179" s="5">
        <v>72683</v>
      </c>
      <c r="AA179" s="5">
        <v>74292</v>
      </c>
      <c r="AB179" s="5">
        <v>75641</v>
      </c>
      <c r="AC179" s="5">
        <v>77349</v>
      </c>
      <c r="AD179" s="5">
        <v>77613</v>
      </c>
      <c r="AE179" s="5">
        <v>78239</v>
      </c>
      <c r="AF179" s="5">
        <v>78926</v>
      </c>
      <c r="AG179" s="5">
        <v>80440</v>
      </c>
      <c r="AH179" s="5">
        <v>81846</v>
      </c>
      <c r="AI179" s="5">
        <v>79867</v>
      </c>
      <c r="AJ179" s="5">
        <v>77968</v>
      </c>
      <c r="AK179" s="5">
        <v>76235</v>
      </c>
      <c r="AL179" s="5">
        <v>75201</v>
      </c>
      <c r="AM179" s="5">
        <v>75532</v>
      </c>
      <c r="AN179" s="5">
        <v>76211</v>
      </c>
      <c r="AO179" s="5">
        <v>75218</v>
      </c>
      <c r="AP179" s="5">
        <v>73721</v>
      </c>
      <c r="AQ179" s="5">
        <v>71788</v>
      </c>
      <c r="AR179" s="5">
        <v>69864</v>
      </c>
      <c r="AS179" s="5">
        <v>67981</v>
      </c>
      <c r="AT179" s="5">
        <v>68976</v>
      </c>
      <c r="AU179" s="5">
        <v>69593</v>
      </c>
      <c r="AV179" s="5">
        <v>70413</v>
      </c>
      <c r="AW179" s="5">
        <v>71797</v>
      </c>
      <c r="AX179" s="5">
        <v>71994</v>
      </c>
      <c r="AY179" s="5">
        <v>72055</v>
      </c>
      <c r="AZ179" s="5">
        <v>70953</v>
      </c>
      <c r="BA179" s="5">
        <v>69956</v>
      </c>
      <c r="BB179" s="5">
        <v>69430</v>
      </c>
      <c r="BC179" s="5">
        <v>69044</v>
      </c>
      <c r="BD179" s="5">
        <v>70949</v>
      </c>
      <c r="BE179" s="5">
        <v>71183</v>
      </c>
      <c r="BF179" s="5">
        <v>72383</v>
      </c>
      <c r="BG179" s="5">
        <v>73236</v>
      </c>
      <c r="BH179" s="5">
        <v>74497</v>
      </c>
      <c r="BI179" s="5">
        <v>75403</v>
      </c>
      <c r="BJ179" s="5">
        <v>74687</v>
      </c>
      <c r="BK179" s="5">
        <v>72808</v>
      </c>
      <c r="BL179" s="5">
        <v>71132</v>
      </c>
      <c r="BM179" s="5">
        <v>70632</v>
      </c>
      <c r="BN179" s="5">
        <v>71052</v>
      </c>
      <c r="BO179" s="5">
        <v>71230</v>
      </c>
      <c r="BP179" s="5">
        <v>70679</v>
      </c>
      <c r="BQ179" s="5">
        <v>70278</v>
      </c>
      <c r="BR179" s="5">
        <v>71330</v>
      </c>
      <c r="BS179" s="5">
        <v>70437</v>
      </c>
      <c r="BT179" s="5">
        <v>69888</v>
      </c>
      <c r="BU179" s="5">
        <v>70306</v>
      </c>
      <c r="BV179" s="5">
        <v>72290</v>
      </c>
      <c r="BW179" s="5">
        <v>73303</v>
      </c>
      <c r="BX179" s="5">
        <v>74600</v>
      </c>
      <c r="BY179" s="5">
        <v>75266</v>
      </c>
      <c r="BZ179" s="5">
        <v>77062</v>
      </c>
      <c r="CA179" s="5">
        <v>76716</v>
      </c>
      <c r="CB179" s="5">
        <v>77360</v>
      </c>
      <c r="CC179" s="5">
        <v>76478</v>
      </c>
      <c r="CD179" s="5">
        <v>75855</v>
      </c>
    </row>
    <row r="180" spans="1:82" x14ac:dyDescent="0.25">
      <c r="A180" s="5" t="str">
        <f>"59 jaar"</f>
        <v>59 jaar</v>
      </c>
      <c r="B180" s="5">
        <v>57964</v>
      </c>
      <c r="C180" s="5">
        <v>57048</v>
      </c>
      <c r="D180" s="5">
        <v>54487</v>
      </c>
      <c r="E180" s="5">
        <v>53671</v>
      </c>
      <c r="F180" s="5">
        <v>52147</v>
      </c>
      <c r="G180" s="5">
        <v>52074</v>
      </c>
      <c r="H180" s="5">
        <v>53196</v>
      </c>
      <c r="I180" s="5">
        <v>54512</v>
      </c>
      <c r="J180" s="5">
        <v>52813</v>
      </c>
      <c r="K180" s="5">
        <v>48885</v>
      </c>
      <c r="L180" s="5">
        <v>43593</v>
      </c>
      <c r="M180" s="5">
        <v>47591</v>
      </c>
      <c r="N180" s="5">
        <v>53855</v>
      </c>
      <c r="O180" s="5">
        <v>56416</v>
      </c>
      <c r="P180" s="5">
        <v>56221</v>
      </c>
      <c r="Q180" s="5">
        <v>66809</v>
      </c>
      <c r="R180" s="5">
        <v>66268</v>
      </c>
      <c r="S180" s="5">
        <v>66683</v>
      </c>
      <c r="T180" s="5">
        <v>66119</v>
      </c>
      <c r="U180" s="5">
        <v>65934</v>
      </c>
      <c r="V180" s="5">
        <v>65559</v>
      </c>
      <c r="W180" s="5">
        <v>68305</v>
      </c>
      <c r="X180" s="5">
        <v>68642</v>
      </c>
      <c r="Y180" s="5">
        <v>69769</v>
      </c>
      <c r="Z180" s="5">
        <v>70977</v>
      </c>
      <c r="AA180" s="5">
        <v>72047</v>
      </c>
      <c r="AB180" s="5">
        <v>73717</v>
      </c>
      <c r="AC180" s="5">
        <v>75079</v>
      </c>
      <c r="AD180" s="5">
        <v>76712</v>
      </c>
      <c r="AE180" s="5">
        <v>76962</v>
      </c>
      <c r="AF180" s="5">
        <v>77592</v>
      </c>
      <c r="AG180" s="5">
        <v>78264</v>
      </c>
      <c r="AH180" s="5">
        <v>79757</v>
      </c>
      <c r="AI180" s="5">
        <v>81134</v>
      </c>
      <c r="AJ180" s="5">
        <v>79165</v>
      </c>
      <c r="AK180" s="5">
        <v>77257</v>
      </c>
      <c r="AL180" s="5">
        <v>75551</v>
      </c>
      <c r="AM180" s="5">
        <v>74522</v>
      </c>
      <c r="AN180" s="5">
        <v>74853</v>
      </c>
      <c r="AO180" s="5">
        <v>75539</v>
      </c>
      <c r="AP180" s="5">
        <v>74557</v>
      </c>
      <c r="AQ180" s="5">
        <v>73077</v>
      </c>
      <c r="AR180" s="5">
        <v>71171</v>
      </c>
      <c r="AS180" s="5">
        <v>69269</v>
      </c>
      <c r="AT180" s="5">
        <v>67413</v>
      </c>
      <c r="AU180" s="5">
        <v>68410</v>
      </c>
      <c r="AV180" s="5">
        <v>69037</v>
      </c>
      <c r="AW180" s="5">
        <v>69854</v>
      </c>
      <c r="AX180" s="5">
        <v>71234</v>
      </c>
      <c r="AY180" s="5">
        <v>71437</v>
      </c>
      <c r="AZ180" s="5">
        <v>71507</v>
      </c>
      <c r="BA180" s="5">
        <v>70415</v>
      </c>
      <c r="BB180" s="5">
        <v>69432</v>
      </c>
      <c r="BC180" s="5">
        <v>68910</v>
      </c>
      <c r="BD180" s="5">
        <v>68524</v>
      </c>
      <c r="BE180" s="5">
        <v>70428</v>
      </c>
      <c r="BF180" s="5">
        <v>70667</v>
      </c>
      <c r="BG180" s="5">
        <v>71867</v>
      </c>
      <c r="BH180" s="5">
        <v>72716</v>
      </c>
      <c r="BI180" s="5">
        <v>73979</v>
      </c>
      <c r="BJ180" s="5">
        <v>74888</v>
      </c>
      <c r="BK180" s="5">
        <v>74179</v>
      </c>
      <c r="BL180" s="5">
        <v>72318</v>
      </c>
      <c r="BM180" s="5">
        <v>70651</v>
      </c>
      <c r="BN180" s="5">
        <v>70162</v>
      </c>
      <c r="BO180" s="5">
        <v>70579</v>
      </c>
      <c r="BP180" s="5">
        <v>70760</v>
      </c>
      <c r="BQ180" s="5">
        <v>70212</v>
      </c>
      <c r="BR180" s="5">
        <v>69818</v>
      </c>
      <c r="BS180" s="5">
        <v>70865</v>
      </c>
      <c r="BT180" s="5">
        <v>69983</v>
      </c>
      <c r="BU180" s="5">
        <v>69442</v>
      </c>
      <c r="BV180" s="5">
        <v>69868</v>
      </c>
      <c r="BW180" s="5">
        <v>71848</v>
      </c>
      <c r="BX180" s="5">
        <v>72862</v>
      </c>
      <c r="BY180" s="5">
        <v>74156</v>
      </c>
      <c r="BZ180" s="5">
        <v>74824</v>
      </c>
      <c r="CA180" s="5">
        <v>76621</v>
      </c>
      <c r="CB180" s="5">
        <v>76276</v>
      </c>
      <c r="CC180" s="5">
        <v>76925</v>
      </c>
      <c r="CD180" s="5">
        <v>76050</v>
      </c>
    </row>
    <row r="181" spans="1:82" x14ac:dyDescent="0.25">
      <c r="A181" s="5" t="str">
        <f>"60 jaar"</f>
        <v>60 jaar</v>
      </c>
      <c r="B181" s="5">
        <v>57616</v>
      </c>
      <c r="C181" s="5">
        <v>57172</v>
      </c>
      <c r="D181" s="5">
        <v>56343</v>
      </c>
      <c r="E181" s="5">
        <v>53802</v>
      </c>
      <c r="F181" s="5">
        <v>52981</v>
      </c>
      <c r="G181" s="5">
        <v>51489</v>
      </c>
      <c r="H181" s="5">
        <v>51451</v>
      </c>
      <c r="I181" s="5">
        <v>52507</v>
      </c>
      <c r="J181" s="5">
        <v>53807</v>
      </c>
      <c r="K181" s="5">
        <v>52201</v>
      </c>
      <c r="L181" s="5">
        <v>48291</v>
      </c>
      <c r="M181" s="5">
        <v>43078</v>
      </c>
      <c r="N181" s="5">
        <v>47031</v>
      </c>
      <c r="O181" s="5">
        <v>53208</v>
      </c>
      <c r="P181" s="5">
        <v>55791</v>
      </c>
      <c r="Q181" s="5">
        <v>55559</v>
      </c>
      <c r="R181" s="5">
        <v>66053</v>
      </c>
      <c r="S181" s="5">
        <v>65585</v>
      </c>
      <c r="T181" s="5">
        <v>65926</v>
      </c>
      <c r="U181" s="5">
        <v>65393</v>
      </c>
      <c r="V181" s="5">
        <v>65299</v>
      </c>
      <c r="W181" s="5">
        <v>64791</v>
      </c>
      <c r="X181" s="5">
        <v>67532</v>
      </c>
      <c r="Y181" s="5">
        <v>67820</v>
      </c>
      <c r="Z181" s="5">
        <v>69053</v>
      </c>
      <c r="AA181" s="5">
        <v>70252</v>
      </c>
      <c r="AB181" s="5">
        <v>71307</v>
      </c>
      <c r="AC181" s="5">
        <v>72993</v>
      </c>
      <c r="AD181" s="5">
        <v>74303</v>
      </c>
      <c r="AE181" s="5">
        <v>75921</v>
      </c>
      <c r="AF181" s="5">
        <v>76164</v>
      </c>
      <c r="AG181" s="5">
        <v>76786</v>
      </c>
      <c r="AH181" s="5">
        <v>77452</v>
      </c>
      <c r="AI181" s="5">
        <v>78915</v>
      </c>
      <c r="AJ181" s="5">
        <v>80273</v>
      </c>
      <c r="AK181" s="5">
        <v>78321</v>
      </c>
      <c r="AL181" s="5">
        <v>76411</v>
      </c>
      <c r="AM181" s="5">
        <v>74741</v>
      </c>
      <c r="AN181" s="5">
        <v>73714</v>
      </c>
      <c r="AO181" s="5">
        <v>74053</v>
      </c>
      <c r="AP181" s="5">
        <v>74745</v>
      </c>
      <c r="AQ181" s="5">
        <v>73780</v>
      </c>
      <c r="AR181" s="5">
        <v>72320</v>
      </c>
      <c r="AS181" s="5">
        <v>70446</v>
      </c>
      <c r="AT181" s="5">
        <v>68557</v>
      </c>
      <c r="AU181" s="5">
        <v>66730</v>
      </c>
      <c r="AV181" s="5">
        <v>67727</v>
      </c>
      <c r="AW181" s="5">
        <v>68365</v>
      </c>
      <c r="AX181" s="5">
        <v>69181</v>
      </c>
      <c r="AY181" s="5">
        <v>70559</v>
      </c>
      <c r="AZ181" s="5">
        <v>70765</v>
      </c>
      <c r="BA181" s="5">
        <v>70841</v>
      </c>
      <c r="BB181" s="5">
        <v>69762</v>
      </c>
      <c r="BC181" s="5">
        <v>68793</v>
      </c>
      <c r="BD181" s="5">
        <v>68281</v>
      </c>
      <c r="BE181" s="5">
        <v>67899</v>
      </c>
      <c r="BF181" s="5">
        <v>69800</v>
      </c>
      <c r="BG181" s="5">
        <v>70041</v>
      </c>
      <c r="BH181" s="5">
        <v>71240</v>
      </c>
      <c r="BI181" s="5">
        <v>72089</v>
      </c>
      <c r="BJ181" s="5">
        <v>73353</v>
      </c>
      <c r="BK181" s="5">
        <v>74266</v>
      </c>
      <c r="BL181" s="5">
        <v>73565</v>
      </c>
      <c r="BM181" s="5">
        <v>71716</v>
      </c>
      <c r="BN181" s="5">
        <v>70061</v>
      </c>
      <c r="BO181" s="5">
        <v>69581</v>
      </c>
      <c r="BP181" s="5">
        <v>70000</v>
      </c>
      <c r="BQ181" s="5">
        <v>70184</v>
      </c>
      <c r="BR181" s="5">
        <v>69644</v>
      </c>
      <c r="BS181" s="5">
        <v>69253</v>
      </c>
      <c r="BT181" s="5">
        <v>70301</v>
      </c>
      <c r="BU181" s="5">
        <v>69424</v>
      </c>
      <c r="BV181" s="5">
        <v>68890</v>
      </c>
      <c r="BW181" s="5">
        <v>69321</v>
      </c>
      <c r="BX181" s="5">
        <v>71292</v>
      </c>
      <c r="BY181" s="5">
        <v>72311</v>
      </c>
      <c r="BZ181" s="5">
        <v>73606</v>
      </c>
      <c r="CA181" s="5">
        <v>74271</v>
      </c>
      <c r="CB181" s="5">
        <v>76070</v>
      </c>
      <c r="CC181" s="5">
        <v>75727</v>
      </c>
      <c r="CD181" s="5">
        <v>76374</v>
      </c>
    </row>
    <row r="182" spans="1:82" x14ac:dyDescent="0.25">
      <c r="A182" s="5" t="str">
        <f>"61 jaar"</f>
        <v>61 jaar</v>
      </c>
      <c r="B182" s="5">
        <v>53965</v>
      </c>
      <c r="C182" s="5">
        <v>56705</v>
      </c>
      <c r="D182" s="5">
        <v>56319</v>
      </c>
      <c r="E182" s="5">
        <v>55523</v>
      </c>
      <c r="F182" s="5">
        <v>53016</v>
      </c>
      <c r="G182" s="5">
        <v>52280</v>
      </c>
      <c r="H182" s="5">
        <v>50778</v>
      </c>
      <c r="I182" s="5">
        <v>50809</v>
      </c>
      <c r="J182" s="5">
        <v>51811</v>
      </c>
      <c r="K182" s="5">
        <v>53075</v>
      </c>
      <c r="L182" s="5">
        <v>51567</v>
      </c>
      <c r="M182" s="5">
        <v>47698</v>
      </c>
      <c r="N182" s="5">
        <v>42550</v>
      </c>
      <c r="O182" s="5">
        <v>46530</v>
      </c>
      <c r="P182" s="5">
        <v>52532</v>
      </c>
      <c r="Q182" s="5">
        <v>55167</v>
      </c>
      <c r="R182" s="5">
        <v>54905</v>
      </c>
      <c r="S182" s="5">
        <v>65312</v>
      </c>
      <c r="T182" s="5">
        <v>64771</v>
      </c>
      <c r="U182" s="5">
        <v>65222</v>
      </c>
      <c r="V182" s="5">
        <v>64725</v>
      </c>
      <c r="W182" s="5">
        <v>64524</v>
      </c>
      <c r="X182" s="5">
        <v>64025</v>
      </c>
      <c r="Y182" s="5">
        <v>66738</v>
      </c>
      <c r="Z182" s="5">
        <v>67013</v>
      </c>
      <c r="AA182" s="5">
        <v>68310</v>
      </c>
      <c r="AB182" s="5">
        <v>69429</v>
      </c>
      <c r="AC182" s="5">
        <v>70519</v>
      </c>
      <c r="AD182" s="5">
        <v>72174</v>
      </c>
      <c r="AE182" s="5">
        <v>73467</v>
      </c>
      <c r="AF182" s="5">
        <v>75077</v>
      </c>
      <c r="AG182" s="5">
        <v>75301</v>
      </c>
      <c r="AH182" s="5">
        <v>75921</v>
      </c>
      <c r="AI182" s="5">
        <v>76577</v>
      </c>
      <c r="AJ182" s="5">
        <v>78015</v>
      </c>
      <c r="AK182" s="5">
        <v>79360</v>
      </c>
      <c r="AL182" s="5">
        <v>77428</v>
      </c>
      <c r="AM182" s="5">
        <v>75532</v>
      </c>
      <c r="AN182" s="5">
        <v>73893</v>
      </c>
      <c r="AO182" s="5">
        <v>72874</v>
      </c>
      <c r="AP182" s="5">
        <v>73223</v>
      </c>
      <c r="AQ182" s="5">
        <v>73919</v>
      </c>
      <c r="AR182" s="5">
        <v>72977</v>
      </c>
      <c r="AS182" s="5">
        <v>71538</v>
      </c>
      <c r="AT182" s="5">
        <v>69692</v>
      </c>
      <c r="AU182" s="5">
        <v>67823</v>
      </c>
      <c r="AV182" s="5">
        <v>66019</v>
      </c>
      <c r="AW182" s="5">
        <v>67023</v>
      </c>
      <c r="AX182" s="5">
        <v>67660</v>
      </c>
      <c r="AY182" s="5">
        <v>68482</v>
      </c>
      <c r="AZ182" s="5">
        <v>69861</v>
      </c>
      <c r="BA182" s="5">
        <v>70066</v>
      </c>
      <c r="BB182" s="5">
        <v>70153</v>
      </c>
      <c r="BC182" s="5">
        <v>69084</v>
      </c>
      <c r="BD182" s="5">
        <v>68127</v>
      </c>
      <c r="BE182" s="5">
        <v>67621</v>
      </c>
      <c r="BF182" s="5">
        <v>67250</v>
      </c>
      <c r="BG182" s="5">
        <v>69144</v>
      </c>
      <c r="BH182" s="5">
        <v>69394</v>
      </c>
      <c r="BI182" s="5">
        <v>70591</v>
      </c>
      <c r="BJ182" s="5">
        <v>71443</v>
      </c>
      <c r="BK182" s="5">
        <v>72707</v>
      </c>
      <c r="BL182" s="5">
        <v>73616</v>
      </c>
      <c r="BM182" s="5">
        <v>72924</v>
      </c>
      <c r="BN182" s="5">
        <v>71097</v>
      </c>
      <c r="BO182" s="5">
        <v>69452</v>
      </c>
      <c r="BP182" s="5">
        <v>68977</v>
      </c>
      <c r="BQ182" s="5">
        <v>69400</v>
      </c>
      <c r="BR182" s="5">
        <v>69587</v>
      </c>
      <c r="BS182" s="5">
        <v>69059</v>
      </c>
      <c r="BT182" s="5">
        <v>68666</v>
      </c>
      <c r="BU182" s="5">
        <v>69721</v>
      </c>
      <c r="BV182" s="5">
        <v>68854</v>
      </c>
      <c r="BW182" s="5">
        <v>68327</v>
      </c>
      <c r="BX182" s="5">
        <v>68756</v>
      </c>
      <c r="BY182" s="5">
        <v>70726</v>
      </c>
      <c r="BZ182" s="5">
        <v>71744</v>
      </c>
      <c r="CA182" s="5">
        <v>73036</v>
      </c>
      <c r="CB182" s="5">
        <v>73701</v>
      </c>
      <c r="CC182" s="5">
        <v>75500</v>
      </c>
      <c r="CD182" s="5">
        <v>75162</v>
      </c>
    </row>
    <row r="183" spans="1:82" x14ac:dyDescent="0.25">
      <c r="A183" s="5" t="str">
        <f>"62 jaar"</f>
        <v>62 jaar</v>
      </c>
      <c r="B183" s="5">
        <v>52838</v>
      </c>
      <c r="C183" s="5">
        <v>53050</v>
      </c>
      <c r="D183" s="5">
        <v>55759</v>
      </c>
      <c r="E183" s="5">
        <v>55443</v>
      </c>
      <c r="F183" s="5">
        <v>54667</v>
      </c>
      <c r="G183" s="5">
        <v>52167</v>
      </c>
      <c r="H183" s="5">
        <v>51501</v>
      </c>
      <c r="I183" s="5">
        <v>50050</v>
      </c>
      <c r="J183" s="5">
        <v>50042</v>
      </c>
      <c r="K183" s="5">
        <v>51049</v>
      </c>
      <c r="L183" s="5">
        <v>52351</v>
      </c>
      <c r="M183" s="5">
        <v>50891</v>
      </c>
      <c r="N183" s="5">
        <v>47078</v>
      </c>
      <c r="O183" s="5">
        <v>41980</v>
      </c>
      <c r="P183" s="5">
        <v>45962</v>
      </c>
      <c r="Q183" s="5">
        <v>51834</v>
      </c>
      <c r="R183" s="5">
        <v>54459</v>
      </c>
      <c r="S183" s="5">
        <v>54235</v>
      </c>
      <c r="T183" s="5">
        <v>64480</v>
      </c>
      <c r="U183" s="5">
        <v>63983</v>
      </c>
      <c r="V183" s="5">
        <v>64491</v>
      </c>
      <c r="W183" s="5">
        <v>63912</v>
      </c>
      <c r="X183" s="5">
        <v>63705</v>
      </c>
      <c r="Y183" s="5">
        <v>63175</v>
      </c>
      <c r="Z183" s="5">
        <v>65925</v>
      </c>
      <c r="AA183" s="5">
        <v>66126</v>
      </c>
      <c r="AB183" s="5">
        <v>67454</v>
      </c>
      <c r="AC183" s="5">
        <v>68544</v>
      </c>
      <c r="AD183" s="5">
        <v>69661</v>
      </c>
      <c r="AE183" s="5">
        <v>71320</v>
      </c>
      <c r="AF183" s="5">
        <v>72599</v>
      </c>
      <c r="AG183" s="5">
        <v>74195</v>
      </c>
      <c r="AH183" s="5">
        <v>74408</v>
      </c>
      <c r="AI183" s="5">
        <v>75032</v>
      </c>
      <c r="AJ183" s="5">
        <v>75679</v>
      </c>
      <c r="AK183" s="5">
        <v>77106</v>
      </c>
      <c r="AL183" s="5">
        <v>78437</v>
      </c>
      <c r="AM183" s="5">
        <v>76532</v>
      </c>
      <c r="AN183" s="5">
        <v>74656</v>
      </c>
      <c r="AO183" s="5">
        <v>73050</v>
      </c>
      <c r="AP183" s="5">
        <v>72039</v>
      </c>
      <c r="AQ183" s="5">
        <v>72395</v>
      </c>
      <c r="AR183" s="5">
        <v>73096</v>
      </c>
      <c r="AS183" s="5">
        <v>72177</v>
      </c>
      <c r="AT183" s="5">
        <v>70759</v>
      </c>
      <c r="AU183" s="5">
        <v>68941</v>
      </c>
      <c r="AV183" s="5">
        <v>67100</v>
      </c>
      <c r="AW183" s="5">
        <v>65311</v>
      </c>
      <c r="AX183" s="5">
        <v>66317</v>
      </c>
      <c r="AY183" s="5">
        <v>66961</v>
      </c>
      <c r="AZ183" s="5">
        <v>67790</v>
      </c>
      <c r="BA183" s="5">
        <v>69164</v>
      </c>
      <c r="BB183" s="5">
        <v>69370</v>
      </c>
      <c r="BC183" s="5">
        <v>69469</v>
      </c>
      <c r="BD183" s="5">
        <v>68411</v>
      </c>
      <c r="BE183" s="5">
        <v>67471</v>
      </c>
      <c r="BF183" s="5">
        <v>66968</v>
      </c>
      <c r="BG183" s="5">
        <v>66604</v>
      </c>
      <c r="BH183" s="5">
        <v>68490</v>
      </c>
      <c r="BI183" s="5">
        <v>68749</v>
      </c>
      <c r="BJ183" s="5">
        <v>69941</v>
      </c>
      <c r="BK183" s="5">
        <v>70801</v>
      </c>
      <c r="BL183" s="5">
        <v>72065</v>
      </c>
      <c r="BM183" s="5">
        <v>72977</v>
      </c>
      <c r="BN183" s="5">
        <v>72299</v>
      </c>
      <c r="BO183" s="5">
        <v>70482</v>
      </c>
      <c r="BP183" s="5">
        <v>68853</v>
      </c>
      <c r="BQ183" s="5">
        <v>68386</v>
      </c>
      <c r="BR183" s="5">
        <v>68815</v>
      </c>
      <c r="BS183" s="5">
        <v>69002</v>
      </c>
      <c r="BT183" s="5">
        <v>68481</v>
      </c>
      <c r="BU183" s="5">
        <v>68097</v>
      </c>
      <c r="BV183" s="5">
        <v>69152</v>
      </c>
      <c r="BW183" s="5">
        <v>68289</v>
      </c>
      <c r="BX183" s="5">
        <v>67772</v>
      </c>
      <c r="BY183" s="5">
        <v>68204</v>
      </c>
      <c r="BZ183" s="5">
        <v>70170</v>
      </c>
      <c r="CA183" s="5">
        <v>71187</v>
      </c>
      <c r="CB183" s="5">
        <v>72481</v>
      </c>
      <c r="CC183" s="5">
        <v>73151</v>
      </c>
      <c r="CD183" s="5">
        <v>74944</v>
      </c>
    </row>
    <row r="184" spans="1:82" x14ac:dyDescent="0.25">
      <c r="A184" s="5" t="str">
        <f>"63 jaar"</f>
        <v>63 jaar</v>
      </c>
      <c r="B184" s="5">
        <v>51472</v>
      </c>
      <c r="C184" s="5">
        <v>51851</v>
      </c>
      <c r="D184" s="5">
        <v>52141</v>
      </c>
      <c r="E184" s="5">
        <v>54841</v>
      </c>
      <c r="F184" s="5">
        <v>54513</v>
      </c>
      <c r="G184" s="5">
        <v>53721</v>
      </c>
      <c r="H184" s="5">
        <v>51294</v>
      </c>
      <c r="I184" s="5">
        <v>50682</v>
      </c>
      <c r="J184" s="5">
        <v>49254</v>
      </c>
      <c r="K184" s="5">
        <v>49307</v>
      </c>
      <c r="L184" s="5">
        <v>50308</v>
      </c>
      <c r="M184" s="5">
        <v>51622</v>
      </c>
      <c r="N184" s="5">
        <v>50169</v>
      </c>
      <c r="O184" s="5">
        <v>46440</v>
      </c>
      <c r="P184" s="5">
        <v>41434</v>
      </c>
      <c r="Q184" s="5">
        <v>45337</v>
      </c>
      <c r="R184" s="5">
        <v>51159</v>
      </c>
      <c r="S184" s="5">
        <v>53781</v>
      </c>
      <c r="T184" s="5">
        <v>53528</v>
      </c>
      <c r="U184" s="5">
        <v>63660</v>
      </c>
      <c r="V184" s="5">
        <v>63157</v>
      </c>
      <c r="W184" s="5">
        <v>63646</v>
      </c>
      <c r="X184" s="5">
        <v>63077</v>
      </c>
      <c r="Y184" s="5">
        <v>62863</v>
      </c>
      <c r="Z184" s="5">
        <v>62401</v>
      </c>
      <c r="AA184" s="5">
        <v>65119</v>
      </c>
      <c r="AB184" s="5">
        <v>65305</v>
      </c>
      <c r="AC184" s="5">
        <v>66672</v>
      </c>
      <c r="AD184" s="5">
        <v>67710</v>
      </c>
      <c r="AE184" s="5">
        <v>68814</v>
      </c>
      <c r="AF184" s="5">
        <v>70473</v>
      </c>
      <c r="AG184" s="5">
        <v>71734</v>
      </c>
      <c r="AH184" s="5">
        <v>73313</v>
      </c>
      <c r="AI184" s="5">
        <v>73525</v>
      </c>
      <c r="AJ184" s="5">
        <v>74147</v>
      </c>
      <c r="AK184" s="5">
        <v>74794</v>
      </c>
      <c r="AL184" s="5">
        <v>76210</v>
      </c>
      <c r="AM184" s="5">
        <v>77528</v>
      </c>
      <c r="AN184" s="5">
        <v>75658</v>
      </c>
      <c r="AO184" s="5">
        <v>73806</v>
      </c>
      <c r="AP184" s="5">
        <v>72232</v>
      </c>
      <c r="AQ184" s="5">
        <v>71231</v>
      </c>
      <c r="AR184" s="5">
        <v>71600</v>
      </c>
      <c r="AS184" s="5">
        <v>72298</v>
      </c>
      <c r="AT184" s="5">
        <v>71399</v>
      </c>
      <c r="AU184" s="5">
        <v>70010</v>
      </c>
      <c r="AV184" s="5">
        <v>68210</v>
      </c>
      <c r="AW184" s="5">
        <v>66392</v>
      </c>
      <c r="AX184" s="5">
        <v>64634</v>
      </c>
      <c r="AY184" s="5">
        <v>65642</v>
      </c>
      <c r="AZ184" s="5">
        <v>66284</v>
      </c>
      <c r="BA184" s="5">
        <v>67116</v>
      </c>
      <c r="BB184" s="5">
        <v>68490</v>
      </c>
      <c r="BC184" s="5">
        <v>68701</v>
      </c>
      <c r="BD184" s="5">
        <v>68806</v>
      </c>
      <c r="BE184" s="5">
        <v>67769</v>
      </c>
      <c r="BF184" s="5">
        <v>66843</v>
      </c>
      <c r="BG184" s="5">
        <v>66343</v>
      </c>
      <c r="BH184" s="5">
        <v>65991</v>
      </c>
      <c r="BI184" s="5">
        <v>67865</v>
      </c>
      <c r="BJ184" s="5">
        <v>68127</v>
      </c>
      <c r="BK184" s="5">
        <v>69326</v>
      </c>
      <c r="BL184" s="5">
        <v>70183</v>
      </c>
      <c r="BM184" s="5">
        <v>71450</v>
      </c>
      <c r="BN184" s="5">
        <v>72367</v>
      </c>
      <c r="BO184" s="5">
        <v>71702</v>
      </c>
      <c r="BP184" s="5">
        <v>69899</v>
      </c>
      <c r="BQ184" s="5">
        <v>68285</v>
      </c>
      <c r="BR184" s="5">
        <v>67824</v>
      </c>
      <c r="BS184" s="5">
        <v>68259</v>
      </c>
      <c r="BT184" s="5">
        <v>68450</v>
      </c>
      <c r="BU184" s="5">
        <v>67938</v>
      </c>
      <c r="BV184" s="5">
        <v>67558</v>
      </c>
      <c r="BW184" s="5">
        <v>68615</v>
      </c>
      <c r="BX184" s="5">
        <v>67758</v>
      </c>
      <c r="BY184" s="5">
        <v>67254</v>
      </c>
      <c r="BZ184" s="5">
        <v>67684</v>
      </c>
      <c r="CA184" s="5">
        <v>69650</v>
      </c>
      <c r="CB184" s="5">
        <v>70665</v>
      </c>
      <c r="CC184" s="5">
        <v>71963</v>
      </c>
      <c r="CD184" s="5">
        <v>72630</v>
      </c>
    </row>
    <row r="185" spans="1:82" x14ac:dyDescent="0.25">
      <c r="A185" s="5" t="str">
        <f>"64 jaar"</f>
        <v>64 jaar</v>
      </c>
      <c r="B185" s="5">
        <v>50804</v>
      </c>
      <c r="C185" s="5">
        <v>50469</v>
      </c>
      <c r="D185" s="5">
        <v>50868</v>
      </c>
      <c r="E185" s="5">
        <v>51138</v>
      </c>
      <c r="F185" s="5">
        <v>53884</v>
      </c>
      <c r="G185" s="5">
        <v>53498</v>
      </c>
      <c r="H185" s="5">
        <v>52742</v>
      </c>
      <c r="I185" s="5">
        <v>50439</v>
      </c>
      <c r="J185" s="5">
        <v>49823</v>
      </c>
      <c r="K185" s="5">
        <v>48399</v>
      </c>
      <c r="L185" s="5">
        <v>48494</v>
      </c>
      <c r="M185" s="5">
        <v>49494</v>
      </c>
      <c r="N185" s="5">
        <v>50864</v>
      </c>
      <c r="O185" s="5">
        <v>49479</v>
      </c>
      <c r="P185" s="5">
        <v>45692</v>
      </c>
      <c r="Q185" s="5">
        <v>40839</v>
      </c>
      <c r="R185" s="5">
        <v>44725</v>
      </c>
      <c r="S185" s="5">
        <v>50464</v>
      </c>
      <c r="T185" s="5">
        <v>52971</v>
      </c>
      <c r="U185" s="5">
        <v>52808</v>
      </c>
      <c r="V185" s="5">
        <v>62841</v>
      </c>
      <c r="W185" s="5">
        <v>62325</v>
      </c>
      <c r="X185" s="5">
        <v>62687</v>
      </c>
      <c r="Y185" s="5">
        <v>62207</v>
      </c>
      <c r="Z185" s="5">
        <v>62046</v>
      </c>
      <c r="AA185" s="5">
        <v>61598</v>
      </c>
      <c r="AB185" s="5">
        <v>64215</v>
      </c>
      <c r="AC185" s="5">
        <v>64432</v>
      </c>
      <c r="AD185" s="5">
        <v>65782</v>
      </c>
      <c r="AE185" s="5">
        <v>66819</v>
      </c>
      <c r="AF185" s="5">
        <v>67910</v>
      </c>
      <c r="AG185" s="5">
        <v>69568</v>
      </c>
      <c r="AH185" s="5">
        <v>70808</v>
      </c>
      <c r="AI185" s="5">
        <v>72384</v>
      </c>
      <c r="AJ185" s="5">
        <v>72588</v>
      </c>
      <c r="AK185" s="5">
        <v>73209</v>
      </c>
      <c r="AL185" s="5">
        <v>73861</v>
      </c>
      <c r="AM185" s="5">
        <v>75272</v>
      </c>
      <c r="AN185" s="5">
        <v>76583</v>
      </c>
      <c r="AO185" s="5">
        <v>74743</v>
      </c>
      <c r="AP185" s="5">
        <v>72918</v>
      </c>
      <c r="AQ185" s="5">
        <v>71377</v>
      </c>
      <c r="AR185" s="5">
        <v>70391</v>
      </c>
      <c r="AS185" s="5">
        <v>70769</v>
      </c>
      <c r="AT185" s="5">
        <v>71476</v>
      </c>
      <c r="AU185" s="5">
        <v>70597</v>
      </c>
      <c r="AV185" s="5">
        <v>69226</v>
      </c>
      <c r="AW185" s="5">
        <v>67449</v>
      </c>
      <c r="AX185" s="5">
        <v>65656</v>
      </c>
      <c r="AY185" s="5">
        <v>63928</v>
      </c>
      <c r="AZ185" s="5">
        <v>64944</v>
      </c>
      <c r="BA185" s="5">
        <v>65582</v>
      </c>
      <c r="BB185" s="5">
        <v>66413</v>
      </c>
      <c r="BC185" s="5">
        <v>67799</v>
      </c>
      <c r="BD185" s="5">
        <v>68012</v>
      </c>
      <c r="BE185" s="5">
        <v>68126</v>
      </c>
      <c r="BF185" s="5">
        <v>67103</v>
      </c>
      <c r="BG185" s="5">
        <v>66191</v>
      </c>
      <c r="BH185" s="5">
        <v>65689</v>
      </c>
      <c r="BI185" s="5">
        <v>65350</v>
      </c>
      <c r="BJ185" s="5">
        <v>67221</v>
      </c>
      <c r="BK185" s="5">
        <v>67487</v>
      </c>
      <c r="BL185" s="5">
        <v>68690</v>
      </c>
      <c r="BM185" s="5">
        <v>69549</v>
      </c>
      <c r="BN185" s="5">
        <v>70820</v>
      </c>
      <c r="BO185" s="5">
        <v>71735</v>
      </c>
      <c r="BP185" s="5">
        <v>71084</v>
      </c>
      <c r="BQ185" s="5">
        <v>69307</v>
      </c>
      <c r="BR185" s="5">
        <v>67703</v>
      </c>
      <c r="BS185" s="5">
        <v>67248</v>
      </c>
      <c r="BT185" s="5">
        <v>67686</v>
      </c>
      <c r="BU185" s="5">
        <v>67882</v>
      </c>
      <c r="BV185" s="5">
        <v>67378</v>
      </c>
      <c r="BW185" s="5">
        <v>67008</v>
      </c>
      <c r="BX185" s="5">
        <v>68060</v>
      </c>
      <c r="BY185" s="5">
        <v>67213</v>
      </c>
      <c r="BZ185" s="5">
        <v>66717</v>
      </c>
      <c r="CA185" s="5">
        <v>67153</v>
      </c>
      <c r="CB185" s="5">
        <v>69118</v>
      </c>
      <c r="CC185" s="5">
        <v>70135</v>
      </c>
      <c r="CD185" s="5">
        <v>71430</v>
      </c>
    </row>
    <row r="186" spans="1:82" x14ac:dyDescent="0.25">
      <c r="A186" s="5" t="str">
        <f>"65 jaar"</f>
        <v>65 jaar</v>
      </c>
      <c r="B186" s="5">
        <v>50695</v>
      </c>
      <c r="C186" s="5">
        <v>49598</v>
      </c>
      <c r="D186" s="5">
        <v>49270</v>
      </c>
      <c r="E186" s="5">
        <v>49700</v>
      </c>
      <c r="F186" s="5">
        <v>49996</v>
      </c>
      <c r="G186" s="5">
        <v>52628</v>
      </c>
      <c r="H186" s="5">
        <v>52348</v>
      </c>
      <c r="I186" s="5">
        <v>51637</v>
      </c>
      <c r="J186" s="5">
        <v>49393</v>
      </c>
      <c r="K186" s="5">
        <v>48788</v>
      </c>
      <c r="L186" s="5">
        <v>47464</v>
      </c>
      <c r="M186" s="5">
        <v>47534</v>
      </c>
      <c r="N186" s="5">
        <v>48617</v>
      </c>
      <c r="O186" s="5">
        <v>49990</v>
      </c>
      <c r="P186" s="5">
        <v>48641</v>
      </c>
      <c r="Q186" s="5">
        <v>44921</v>
      </c>
      <c r="R186" s="5">
        <v>40184</v>
      </c>
      <c r="S186" s="5">
        <v>44026</v>
      </c>
      <c r="T186" s="5">
        <v>49654</v>
      </c>
      <c r="U186" s="5">
        <v>52091</v>
      </c>
      <c r="V186" s="5">
        <v>51966</v>
      </c>
      <c r="W186" s="5">
        <v>61809</v>
      </c>
      <c r="X186" s="5">
        <v>61244</v>
      </c>
      <c r="Y186" s="5">
        <v>61646</v>
      </c>
      <c r="Z186" s="5">
        <v>61173</v>
      </c>
      <c r="AA186" s="5">
        <v>60984</v>
      </c>
      <c r="AB186" s="5">
        <v>60567</v>
      </c>
      <c r="AC186" s="5">
        <v>63205</v>
      </c>
      <c r="AD186" s="5">
        <v>63404</v>
      </c>
      <c r="AE186" s="5">
        <v>64740</v>
      </c>
      <c r="AF186" s="5">
        <v>65772</v>
      </c>
      <c r="AG186" s="5">
        <v>66844</v>
      </c>
      <c r="AH186" s="5">
        <v>68502</v>
      </c>
      <c r="AI186" s="5">
        <v>69720</v>
      </c>
      <c r="AJ186" s="5">
        <v>71285</v>
      </c>
      <c r="AK186" s="5">
        <v>71488</v>
      </c>
      <c r="AL186" s="5">
        <v>72114</v>
      </c>
      <c r="AM186" s="5">
        <v>72764</v>
      </c>
      <c r="AN186" s="5">
        <v>74173</v>
      </c>
      <c r="AO186" s="5">
        <v>75483</v>
      </c>
      <c r="AP186" s="5">
        <v>73674</v>
      </c>
      <c r="AQ186" s="5">
        <v>71884</v>
      </c>
      <c r="AR186" s="5">
        <v>70368</v>
      </c>
      <c r="AS186" s="5">
        <v>69399</v>
      </c>
      <c r="AT186" s="5">
        <v>69791</v>
      </c>
      <c r="AU186" s="5">
        <v>70500</v>
      </c>
      <c r="AV186" s="5">
        <v>69646</v>
      </c>
      <c r="AW186" s="5">
        <v>68294</v>
      </c>
      <c r="AX186" s="5">
        <v>66543</v>
      </c>
      <c r="AY186" s="5">
        <v>64780</v>
      </c>
      <c r="AZ186" s="5">
        <v>63081</v>
      </c>
      <c r="BA186" s="5">
        <v>64096</v>
      </c>
      <c r="BB186" s="5">
        <v>64746</v>
      </c>
      <c r="BC186" s="5">
        <v>65579</v>
      </c>
      <c r="BD186" s="5">
        <v>66962</v>
      </c>
      <c r="BE186" s="5">
        <v>67178</v>
      </c>
      <c r="BF186" s="5">
        <v>67306</v>
      </c>
      <c r="BG186" s="5">
        <v>66297</v>
      </c>
      <c r="BH186" s="5">
        <v>65400</v>
      </c>
      <c r="BI186" s="5">
        <v>64904</v>
      </c>
      <c r="BJ186" s="5">
        <v>64575</v>
      </c>
      <c r="BK186" s="5">
        <v>66438</v>
      </c>
      <c r="BL186" s="5">
        <v>66715</v>
      </c>
      <c r="BM186" s="5">
        <v>67912</v>
      </c>
      <c r="BN186" s="5">
        <v>68774</v>
      </c>
      <c r="BO186" s="5">
        <v>70050</v>
      </c>
      <c r="BP186" s="5">
        <v>70970</v>
      </c>
      <c r="BQ186" s="5">
        <v>70326</v>
      </c>
      <c r="BR186" s="5">
        <v>68571</v>
      </c>
      <c r="BS186" s="5">
        <v>66983</v>
      </c>
      <c r="BT186" s="5">
        <v>66542</v>
      </c>
      <c r="BU186" s="5">
        <v>66977</v>
      </c>
      <c r="BV186" s="5">
        <v>67180</v>
      </c>
      <c r="BW186" s="5">
        <v>66685</v>
      </c>
      <c r="BX186" s="5">
        <v>66320</v>
      </c>
      <c r="BY186" s="5">
        <v>67372</v>
      </c>
      <c r="BZ186" s="5">
        <v>66535</v>
      </c>
      <c r="CA186" s="5">
        <v>66050</v>
      </c>
      <c r="CB186" s="5">
        <v>66485</v>
      </c>
      <c r="CC186" s="5">
        <v>68450</v>
      </c>
      <c r="CD186" s="5">
        <v>69469</v>
      </c>
    </row>
    <row r="187" spans="1:82" x14ac:dyDescent="0.25">
      <c r="A187" s="5" t="str">
        <f>"66 jaar"</f>
        <v>66 jaar</v>
      </c>
      <c r="B187" s="5">
        <v>49149</v>
      </c>
      <c r="C187" s="5">
        <v>49381</v>
      </c>
      <c r="D187" s="5">
        <v>48372</v>
      </c>
      <c r="E187" s="5">
        <v>48017</v>
      </c>
      <c r="F187" s="5">
        <v>48456</v>
      </c>
      <c r="G187" s="5">
        <v>48779</v>
      </c>
      <c r="H187" s="5">
        <v>51423</v>
      </c>
      <c r="I187" s="5">
        <v>51214</v>
      </c>
      <c r="J187" s="5">
        <v>50470</v>
      </c>
      <c r="K187" s="5">
        <v>48356</v>
      </c>
      <c r="L187" s="5">
        <v>47751</v>
      </c>
      <c r="M187" s="5">
        <v>46562</v>
      </c>
      <c r="N187" s="5">
        <v>46549</v>
      </c>
      <c r="O187" s="5">
        <v>47764</v>
      </c>
      <c r="P187" s="5">
        <v>49044</v>
      </c>
      <c r="Q187" s="5">
        <v>47745</v>
      </c>
      <c r="R187" s="5">
        <v>44094</v>
      </c>
      <c r="S187" s="5">
        <v>39504</v>
      </c>
      <c r="T187" s="5">
        <v>43263</v>
      </c>
      <c r="U187" s="5">
        <v>48809</v>
      </c>
      <c r="V187" s="5">
        <v>51206</v>
      </c>
      <c r="W187" s="5">
        <v>51029</v>
      </c>
      <c r="X187" s="5">
        <v>60750</v>
      </c>
      <c r="Y187" s="5">
        <v>60096</v>
      </c>
      <c r="Z187" s="5">
        <v>60528</v>
      </c>
      <c r="AA187" s="5">
        <v>60133</v>
      </c>
      <c r="AB187" s="5">
        <v>59912</v>
      </c>
      <c r="AC187" s="5">
        <v>59518</v>
      </c>
      <c r="AD187" s="5">
        <v>62173</v>
      </c>
      <c r="AE187" s="5">
        <v>62394</v>
      </c>
      <c r="AF187" s="5">
        <v>63721</v>
      </c>
      <c r="AG187" s="5">
        <v>64739</v>
      </c>
      <c r="AH187" s="5">
        <v>65802</v>
      </c>
      <c r="AI187" s="5">
        <v>67460</v>
      </c>
      <c r="AJ187" s="5">
        <v>68665</v>
      </c>
      <c r="AK187" s="5">
        <v>70218</v>
      </c>
      <c r="AL187" s="5">
        <v>70425</v>
      </c>
      <c r="AM187" s="5">
        <v>71057</v>
      </c>
      <c r="AN187" s="5">
        <v>71719</v>
      </c>
      <c r="AO187" s="5">
        <v>73117</v>
      </c>
      <c r="AP187" s="5">
        <v>74431</v>
      </c>
      <c r="AQ187" s="5">
        <v>72658</v>
      </c>
      <c r="AR187" s="5">
        <v>70898</v>
      </c>
      <c r="AS187" s="5">
        <v>69419</v>
      </c>
      <c r="AT187" s="5">
        <v>68470</v>
      </c>
      <c r="AU187" s="5">
        <v>68874</v>
      </c>
      <c r="AV187" s="5">
        <v>69591</v>
      </c>
      <c r="AW187" s="5">
        <v>68758</v>
      </c>
      <c r="AX187" s="5">
        <v>67432</v>
      </c>
      <c r="AY187" s="5">
        <v>65713</v>
      </c>
      <c r="AZ187" s="5">
        <v>63972</v>
      </c>
      <c r="BA187" s="5">
        <v>62305</v>
      </c>
      <c r="BB187" s="5">
        <v>63323</v>
      </c>
      <c r="BC187" s="5">
        <v>63977</v>
      </c>
      <c r="BD187" s="5">
        <v>64809</v>
      </c>
      <c r="BE187" s="5">
        <v>66197</v>
      </c>
      <c r="BF187" s="5">
        <v>66416</v>
      </c>
      <c r="BG187" s="5">
        <v>66561</v>
      </c>
      <c r="BH187" s="5">
        <v>65567</v>
      </c>
      <c r="BI187" s="5">
        <v>64679</v>
      </c>
      <c r="BJ187" s="5">
        <v>64195</v>
      </c>
      <c r="BK187" s="5">
        <v>63875</v>
      </c>
      <c r="BL187" s="5">
        <v>65731</v>
      </c>
      <c r="BM187" s="5">
        <v>66020</v>
      </c>
      <c r="BN187" s="5">
        <v>67217</v>
      </c>
      <c r="BO187" s="5">
        <v>68077</v>
      </c>
      <c r="BP187" s="5">
        <v>69359</v>
      </c>
      <c r="BQ187" s="5">
        <v>70279</v>
      </c>
      <c r="BR187" s="5">
        <v>69651</v>
      </c>
      <c r="BS187" s="5">
        <v>67917</v>
      </c>
      <c r="BT187" s="5">
        <v>66350</v>
      </c>
      <c r="BU187" s="5">
        <v>65913</v>
      </c>
      <c r="BV187" s="5">
        <v>66349</v>
      </c>
      <c r="BW187" s="5">
        <v>66555</v>
      </c>
      <c r="BX187" s="5">
        <v>66073</v>
      </c>
      <c r="BY187" s="5">
        <v>65713</v>
      </c>
      <c r="BZ187" s="5">
        <v>66766</v>
      </c>
      <c r="CA187" s="5">
        <v>65937</v>
      </c>
      <c r="CB187" s="5">
        <v>65462</v>
      </c>
      <c r="CC187" s="5">
        <v>65902</v>
      </c>
      <c r="CD187" s="5">
        <v>67863</v>
      </c>
    </row>
    <row r="188" spans="1:82" x14ac:dyDescent="0.25">
      <c r="A188" s="5" t="str">
        <f>"67 jaar"</f>
        <v>67 jaar</v>
      </c>
      <c r="B188" s="5">
        <v>47629</v>
      </c>
      <c r="C188" s="5">
        <v>47808</v>
      </c>
      <c r="D188" s="5">
        <v>48061</v>
      </c>
      <c r="E188" s="5">
        <v>47058</v>
      </c>
      <c r="F188" s="5">
        <v>46799</v>
      </c>
      <c r="G188" s="5">
        <v>47146</v>
      </c>
      <c r="H188" s="5">
        <v>47585</v>
      </c>
      <c r="I188" s="5">
        <v>50150</v>
      </c>
      <c r="J188" s="5">
        <v>49954</v>
      </c>
      <c r="K188" s="5">
        <v>49274</v>
      </c>
      <c r="L188" s="5">
        <v>47284</v>
      </c>
      <c r="M188" s="5">
        <v>46759</v>
      </c>
      <c r="N188" s="5">
        <v>45650</v>
      </c>
      <c r="O188" s="5">
        <v>45632</v>
      </c>
      <c r="P188" s="5">
        <v>46909</v>
      </c>
      <c r="Q188" s="5">
        <v>48088</v>
      </c>
      <c r="R188" s="5">
        <v>46904</v>
      </c>
      <c r="S188" s="5">
        <v>43294</v>
      </c>
      <c r="T188" s="5">
        <v>38753</v>
      </c>
      <c r="U188" s="5">
        <v>42547</v>
      </c>
      <c r="V188" s="5">
        <v>47995</v>
      </c>
      <c r="W188" s="5">
        <v>50337</v>
      </c>
      <c r="X188" s="5">
        <v>49994</v>
      </c>
      <c r="Y188" s="5">
        <v>59590</v>
      </c>
      <c r="Z188" s="5">
        <v>59040</v>
      </c>
      <c r="AA188" s="5">
        <v>59501</v>
      </c>
      <c r="AB188" s="5">
        <v>59121</v>
      </c>
      <c r="AC188" s="5">
        <v>58865</v>
      </c>
      <c r="AD188" s="5">
        <v>58523</v>
      </c>
      <c r="AE188" s="5">
        <v>61149</v>
      </c>
      <c r="AF188" s="5">
        <v>61390</v>
      </c>
      <c r="AG188" s="5">
        <v>62712</v>
      </c>
      <c r="AH188" s="5">
        <v>63725</v>
      </c>
      <c r="AI188" s="5">
        <v>64774</v>
      </c>
      <c r="AJ188" s="5">
        <v>66427</v>
      </c>
      <c r="AK188" s="5">
        <v>67631</v>
      </c>
      <c r="AL188" s="5">
        <v>69176</v>
      </c>
      <c r="AM188" s="5">
        <v>69386</v>
      </c>
      <c r="AN188" s="5">
        <v>70035</v>
      </c>
      <c r="AO188" s="5">
        <v>70702</v>
      </c>
      <c r="AP188" s="5">
        <v>72105</v>
      </c>
      <c r="AQ188" s="5">
        <v>73416</v>
      </c>
      <c r="AR188" s="5">
        <v>71681</v>
      </c>
      <c r="AS188" s="5">
        <v>69953</v>
      </c>
      <c r="AT188" s="5">
        <v>68510</v>
      </c>
      <c r="AU188" s="5">
        <v>67581</v>
      </c>
      <c r="AV188" s="5">
        <v>67997</v>
      </c>
      <c r="AW188" s="5">
        <v>68716</v>
      </c>
      <c r="AX188" s="5">
        <v>67906</v>
      </c>
      <c r="AY188" s="5">
        <v>66604</v>
      </c>
      <c r="AZ188" s="5">
        <v>64919</v>
      </c>
      <c r="BA188" s="5">
        <v>63204</v>
      </c>
      <c r="BB188" s="5">
        <v>61571</v>
      </c>
      <c r="BC188" s="5">
        <v>62592</v>
      </c>
      <c r="BD188" s="5">
        <v>63249</v>
      </c>
      <c r="BE188" s="5">
        <v>64089</v>
      </c>
      <c r="BF188" s="5">
        <v>65481</v>
      </c>
      <c r="BG188" s="5">
        <v>65702</v>
      </c>
      <c r="BH188" s="5">
        <v>65857</v>
      </c>
      <c r="BI188" s="5">
        <v>64887</v>
      </c>
      <c r="BJ188" s="5">
        <v>64008</v>
      </c>
      <c r="BK188" s="5">
        <v>63535</v>
      </c>
      <c r="BL188" s="5">
        <v>63227</v>
      </c>
      <c r="BM188" s="5">
        <v>65079</v>
      </c>
      <c r="BN188" s="5">
        <v>65373</v>
      </c>
      <c r="BO188" s="5">
        <v>66568</v>
      </c>
      <c r="BP188" s="5">
        <v>67432</v>
      </c>
      <c r="BQ188" s="5">
        <v>68720</v>
      </c>
      <c r="BR188" s="5">
        <v>69645</v>
      </c>
      <c r="BS188" s="5">
        <v>69026</v>
      </c>
      <c r="BT188" s="5">
        <v>67309</v>
      </c>
      <c r="BU188" s="5">
        <v>65765</v>
      </c>
      <c r="BV188" s="5">
        <v>65339</v>
      </c>
      <c r="BW188" s="5">
        <v>65774</v>
      </c>
      <c r="BX188" s="5">
        <v>65987</v>
      </c>
      <c r="BY188" s="5">
        <v>65513</v>
      </c>
      <c r="BZ188" s="5">
        <v>65163</v>
      </c>
      <c r="CA188" s="5">
        <v>66218</v>
      </c>
      <c r="CB188" s="5">
        <v>65398</v>
      </c>
      <c r="CC188" s="5">
        <v>64934</v>
      </c>
      <c r="CD188" s="5">
        <v>65379</v>
      </c>
    </row>
    <row r="189" spans="1:82" x14ac:dyDescent="0.25">
      <c r="A189" s="5" t="str">
        <f>"68 jaar"</f>
        <v>68 jaar</v>
      </c>
      <c r="B189" s="5">
        <v>45314</v>
      </c>
      <c r="C189" s="5">
        <v>46182</v>
      </c>
      <c r="D189" s="5">
        <v>46467</v>
      </c>
      <c r="E189" s="5">
        <v>46634</v>
      </c>
      <c r="F189" s="5">
        <v>45768</v>
      </c>
      <c r="G189" s="5">
        <v>45463</v>
      </c>
      <c r="H189" s="5">
        <v>45843</v>
      </c>
      <c r="I189" s="5">
        <v>46295</v>
      </c>
      <c r="J189" s="5">
        <v>48775</v>
      </c>
      <c r="K189" s="5">
        <v>48660</v>
      </c>
      <c r="L189" s="5">
        <v>48124</v>
      </c>
      <c r="M189" s="5">
        <v>46201</v>
      </c>
      <c r="N189" s="5">
        <v>45718</v>
      </c>
      <c r="O189" s="5">
        <v>44608</v>
      </c>
      <c r="P189" s="5">
        <v>44728</v>
      </c>
      <c r="Q189" s="5">
        <v>45971</v>
      </c>
      <c r="R189" s="5">
        <v>47141</v>
      </c>
      <c r="S189" s="5">
        <v>46021</v>
      </c>
      <c r="T189" s="5">
        <v>42473</v>
      </c>
      <c r="U189" s="5">
        <v>38016</v>
      </c>
      <c r="V189" s="5">
        <v>41764</v>
      </c>
      <c r="W189" s="5">
        <v>47033</v>
      </c>
      <c r="X189" s="5">
        <v>49393</v>
      </c>
      <c r="Y189" s="5">
        <v>49042</v>
      </c>
      <c r="Z189" s="5">
        <v>58441</v>
      </c>
      <c r="AA189" s="5">
        <v>57896</v>
      </c>
      <c r="AB189" s="5">
        <v>58325</v>
      </c>
      <c r="AC189" s="5">
        <v>57991</v>
      </c>
      <c r="AD189" s="5">
        <v>57819</v>
      </c>
      <c r="AE189" s="5">
        <v>57503</v>
      </c>
      <c r="AF189" s="5">
        <v>60103</v>
      </c>
      <c r="AG189" s="5">
        <v>60362</v>
      </c>
      <c r="AH189" s="5">
        <v>61673</v>
      </c>
      <c r="AI189" s="5">
        <v>62688</v>
      </c>
      <c r="AJ189" s="5">
        <v>63733</v>
      </c>
      <c r="AK189" s="5">
        <v>65384</v>
      </c>
      <c r="AL189" s="5">
        <v>66588</v>
      </c>
      <c r="AM189" s="5">
        <v>68131</v>
      </c>
      <c r="AN189" s="5">
        <v>68354</v>
      </c>
      <c r="AO189" s="5">
        <v>69019</v>
      </c>
      <c r="AP189" s="5">
        <v>69689</v>
      </c>
      <c r="AQ189" s="5">
        <v>71093</v>
      </c>
      <c r="AR189" s="5">
        <v>72401</v>
      </c>
      <c r="AS189" s="5">
        <v>70707</v>
      </c>
      <c r="AT189" s="5">
        <v>69013</v>
      </c>
      <c r="AU189" s="5">
        <v>67606</v>
      </c>
      <c r="AV189" s="5">
        <v>66695</v>
      </c>
      <c r="AW189" s="5">
        <v>67131</v>
      </c>
      <c r="AX189" s="5">
        <v>67852</v>
      </c>
      <c r="AY189" s="5">
        <v>67064</v>
      </c>
      <c r="AZ189" s="5">
        <v>65785</v>
      </c>
      <c r="BA189" s="5">
        <v>64134</v>
      </c>
      <c r="BB189" s="5">
        <v>62445</v>
      </c>
      <c r="BC189" s="5">
        <v>60851</v>
      </c>
      <c r="BD189" s="5">
        <v>61870</v>
      </c>
      <c r="BE189" s="5">
        <v>62538</v>
      </c>
      <c r="BF189" s="5">
        <v>63382</v>
      </c>
      <c r="BG189" s="5">
        <v>64774</v>
      </c>
      <c r="BH189" s="5">
        <v>65006</v>
      </c>
      <c r="BI189" s="5">
        <v>65171</v>
      </c>
      <c r="BJ189" s="5">
        <v>64220</v>
      </c>
      <c r="BK189" s="5">
        <v>63359</v>
      </c>
      <c r="BL189" s="5">
        <v>62898</v>
      </c>
      <c r="BM189" s="5">
        <v>62600</v>
      </c>
      <c r="BN189" s="5">
        <v>64449</v>
      </c>
      <c r="BO189" s="5">
        <v>64751</v>
      </c>
      <c r="BP189" s="5">
        <v>65945</v>
      </c>
      <c r="BQ189" s="5">
        <v>66812</v>
      </c>
      <c r="BR189" s="5">
        <v>68103</v>
      </c>
      <c r="BS189" s="5">
        <v>69031</v>
      </c>
      <c r="BT189" s="5">
        <v>68423</v>
      </c>
      <c r="BU189" s="5">
        <v>66726</v>
      </c>
      <c r="BV189" s="5">
        <v>65205</v>
      </c>
      <c r="BW189" s="5">
        <v>64790</v>
      </c>
      <c r="BX189" s="5">
        <v>65228</v>
      </c>
      <c r="BY189" s="5">
        <v>65447</v>
      </c>
      <c r="BZ189" s="5">
        <v>64984</v>
      </c>
      <c r="CA189" s="5">
        <v>64643</v>
      </c>
      <c r="CB189" s="5">
        <v>65697</v>
      </c>
      <c r="CC189" s="5">
        <v>64892</v>
      </c>
      <c r="CD189" s="5">
        <v>64437</v>
      </c>
    </row>
    <row r="190" spans="1:82" x14ac:dyDescent="0.25">
      <c r="A190" s="5" t="str">
        <f>"69 jaar"</f>
        <v>69 jaar</v>
      </c>
      <c r="B190" s="5">
        <v>44358</v>
      </c>
      <c r="C190" s="5">
        <v>43809</v>
      </c>
      <c r="D190" s="5">
        <v>44719</v>
      </c>
      <c r="E190" s="5">
        <v>44973</v>
      </c>
      <c r="F190" s="5">
        <v>45205</v>
      </c>
      <c r="G190" s="5">
        <v>44329</v>
      </c>
      <c r="H190" s="5">
        <v>44080</v>
      </c>
      <c r="I190" s="5">
        <v>44535</v>
      </c>
      <c r="J190" s="5">
        <v>44902</v>
      </c>
      <c r="K190" s="5">
        <v>47420</v>
      </c>
      <c r="L190" s="5">
        <v>47280</v>
      </c>
      <c r="M190" s="5">
        <v>46838</v>
      </c>
      <c r="N190" s="5">
        <v>45016</v>
      </c>
      <c r="O190" s="5">
        <v>44616</v>
      </c>
      <c r="P190" s="5">
        <v>43621</v>
      </c>
      <c r="Q190" s="5">
        <v>43752</v>
      </c>
      <c r="R190" s="5">
        <v>45052</v>
      </c>
      <c r="S190" s="5">
        <v>46197</v>
      </c>
      <c r="T190" s="5">
        <v>45040</v>
      </c>
      <c r="U190" s="5">
        <v>41590</v>
      </c>
      <c r="V190" s="5">
        <v>37201</v>
      </c>
      <c r="W190" s="5">
        <v>40910</v>
      </c>
      <c r="X190" s="5">
        <v>46016</v>
      </c>
      <c r="Y190" s="5">
        <v>48322</v>
      </c>
      <c r="Z190" s="5">
        <v>47979</v>
      </c>
      <c r="AA190" s="5">
        <v>57258</v>
      </c>
      <c r="AB190" s="5">
        <v>56769</v>
      </c>
      <c r="AC190" s="5">
        <v>57177</v>
      </c>
      <c r="AD190" s="5">
        <v>56857</v>
      </c>
      <c r="AE190" s="5">
        <v>56715</v>
      </c>
      <c r="AF190" s="5">
        <v>56430</v>
      </c>
      <c r="AG190" s="5">
        <v>59009</v>
      </c>
      <c r="AH190" s="5">
        <v>59275</v>
      </c>
      <c r="AI190" s="5">
        <v>60583</v>
      </c>
      <c r="AJ190" s="5">
        <v>61600</v>
      </c>
      <c r="AK190" s="5">
        <v>62641</v>
      </c>
      <c r="AL190" s="5">
        <v>64292</v>
      </c>
      <c r="AM190" s="5">
        <v>65498</v>
      </c>
      <c r="AN190" s="5">
        <v>67036</v>
      </c>
      <c r="AO190" s="5">
        <v>67272</v>
      </c>
      <c r="AP190" s="5">
        <v>67952</v>
      </c>
      <c r="AQ190" s="5">
        <v>68628</v>
      </c>
      <c r="AR190" s="5">
        <v>70036</v>
      </c>
      <c r="AS190" s="5">
        <v>71339</v>
      </c>
      <c r="AT190" s="5">
        <v>69692</v>
      </c>
      <c r="AU190" s="5">
        <v>68031</v>
      </c>
      <c r="AV190" s="5">
        <v>66659</v>
      </c>
      <c r="AW190" s="5">
        <v>65767</v>
      </c>
      <c r="AX190" s="5">
        <v>66213</v>
      </c>
      <c r="AY190" s="5">
        <v>66946</v>
      </c>
      <c r="AZ190" s="5">
        <v>66180</v>
      </c>
      <c r="BA190" s="5">
        <v>64925</v>
      </c>
      <c r="BB190" s="5">
        <v>63310</v>
      </c>
      <c r="BC190" s="5">
        <v>61647</v>
      </c>
      <c r="BD190" s="5">
        <v>60091</v>
      </c>
      <c r="BE190" s="5">
        <v>61105</v>
      </c>
      <c r="BF190" s="5">
        <v>61783</v>
      </c>
      <c r="BG190" s="5">
        <v>62638</v>
      </c>
      <c r="BH190" s="5">
        <v>64032</v>
      </c>
      <c r="BI190" s="5">
        <v>64265</v>
      </c>
      <c r="BJ190" s="5">
        <v>64450</v>
      </c>
      <c r="BK190" s="5">
        <v>63513</v>
      </c>
      <c r="BL190" s="5">
        <v>62673</v>
      </c>
      <c r="BM190" s="5">
        <v>62222</v>
      </c>
      <c r="BN190" s="5">
        <v>61935</v>
      </c>
      <c r="BO190" s="5">
        <v>63779</v>
      </c>
      <c r="BP190" s="5">
        <v>64092</v>
      </c>
      <c r="BQ190" s="5">
        <v>65281</v>
      </c>
      <c r="BR190" s="5">
        <v>66150</v>
      </c>
      <c r="BS190" s="5">
        <v>67447</v>
      </c>
      <c r="BT190" s="5">
        <v>68378</v>
      </c>
      <c r="BU190" s="5">
        <v>67785</v>
      </c>
      <c r="BV190" s="5">
        <v>66109</v>
      </c>
      <c r="BW190" s="5">
        <v>64612</v>
      </c>
      <c r="BX190" s="5">
        <v>64208</v>
      </c>
      <c r="BY190" s="5">
        <v>64646</v>
      </c>
      <c r="BZ190" s="5">
        <v>64878</v>
      </c>
      <c r="CA190" s="5">
        <v>64421</v>
      </c>
      <c r="CB190" s="5">
        <v>64092</v>
      </c>
      <c r="CC190" s="5">
        <v>65146</v>
      </c>
      <c r="CD190" s="5">
        <v>64346</v>
      </c>
    </row>
    <row r="191" spans="1:82" x14ac:dyDescent="0.25">
      <c r="A191" s="5" t="str">
        <f>"70 jaar"</f>
        <v>70 jaar</v>
      </c>
      <c r="B191" s="5">
        <v>42486</v>
      </c>
      <c r="C191" s="5">
        <v>42777</v>
      </c>
      <c r="D191" s="5">
        <v>42219</v>
      </c>
      <c r="E191" s="5">
        <v>43238</v>
      </c>
      <c r="F191" s="5">
        <v>43496</v>
      </c>
      <c r="G191" s="5">
        <v>43738</v>
      </c>
      <c r="H191" s="5">
        <v>42899</v>
      </c>
      <c r="I191" s="5">
        <v>42615</v>
      </c>
      <c r="J191" s="5">
        <v>43064</v>
      </c>
      <c r="K191" s="5">
        <v>43485</v>
      </c>
      <c r="L191" s="5">
        <v>45945</v>
      </c>
      <c r="M191" s="5">
        <v>46006</v>
      </c>
      <c r="N191" s="5">
        <v>45511</v>
      </c>
      <c r="O191" s="5">
        <v>43868</v>
      </c>
      <c r="P191" s="5">
        <v>43520</v>
      </c>
      <c r="Q191" s="5">
        <v>42504</v>
      </c>
      <c r="R191" s="5">
        <v>42758</v>
      </c>
      <c r="S191" s="5">
        <v>44009</v>
      </c>
      <c r="T191" s="5">
        <v>45157</v>
      </c>
      <c r="U191" s="5">
        <v>44049</v>
      </c>
      <c r="V191" s="5">
        <v>40631</v>
      </c>
      <c r="W191" s="5">
        <v>36432</v>
      </c>
      <c r="X191" s="5">
        <v>39956</v>
      </c>
      <c r="Y191" s="5">
        <v>45009</v>
      </c>
      <c r="Z191" s="5">
        <v>47221</v>
      </c>
      <c r="AA191" s="5">
        <v>46933</v>
      </c>
      <c r="AB191" s="5">
        <v>56030</v>
      </c>
      <c r="AC191" s="5">
        <v>55577</v>
      </c>
      <c r="AD191" s="5">
        <v>55975</v>
      </c>
      <c r="AE191" s="5">
        <v>55693</v>
      </c>
      <c r="AF191" s="5">
        <v>55583</v>
      </c>
      <c r="AG191" s="5">
        <v>55327</v>
      </c>
      <c r="AH191" s="5">
        <v>57879</v>
      </c>
      <c r="AI191" s="5">
        <v>58164</v>
      </c>
      <c r="AJ191" s="5">
        <v>59468</v>
      </c>
      <c r="AK191" s="5">
        <v>60479</v>
      </c>
      <c r="AL191" s="5">
        <v>61519</v>
      </c>
      <c r="AM191" s="5">
        <v>63184</v>
      </c>
      <c r="AN191" s="5">
        <v>64391</v>
      </c>
      <c r="AO191" s="5">
        <v>65924</v>
      </c>
      <c r="AP191" s="5">
        <v>66169</v>
      </c>
      <c r="AQ191" s="5">
        <v>66866</v>
      </c>
      <c r="AR191" s="5">
        <v>67557</v>
      </c>
      <c r="AS191" s="5">
        <v>68965</v>
      </c>
      <c r="AT191" s="5">
        <v>70266</v>
      </c>
      <c r="AU191" s="5">
        <v>68667</v>
      </c>
      <c r="AV191" s="5">
        <v>67035</v>
      </c>
      <c r="AW191" s="5">
        <v>65702</v>
      </c>
      <c r="AX191" s="5">
        <v>64830</v>
      </c>
      <c r="AY191" s="5">
        <v>65290</v>
      </c>
      <c r="AZ191" s="5">
        <v>66026</v>
      </c>
      <c r="BA191" s="5">
        <v>65291</v>
      </c>
      <c r="BB191" s="5">
        <v>64060</v>
      </c>
      <c r="BC191" s="5">
        <v>62479</v>
      </c>
      <c r="BD191" s="5">
        <v>60850</v>
      </c>
      <c r="BE191" s="5">
        <v>59325</v>
      </c>
      <c r="BF191" s="5">
        <v>60346</v>
      </c>
      <c r="BG191" s="5">
        <v>61029</v>
      </c>
      <c r="BH191" s="5">
        <v>61887</v>
      </c>
      <c r="BI191" s="5">
        <v>63288</v>
      </c>
      <c r="BJ191" s="5">
        <v>63524</v>
      </c>
      <c r="BK191" s="5">
        <v>63727</v>
      </c>
      <c r="BL191" s="5">
        <v>62805</v>
      </c>
      <c r="BM191" s="5">
        <v>61987</v>
      </c>
      <c r="BN191" s="5">
        <v>61551</v>
      </c>
      <c r="BO191" s="5">
        <v>61277</v>
      </c>
      <c r="BP191" s="5">
        <v>63117</v>
      </c>
      <c r="BQ191" s="5">
        <v>63438</v>
      </c>
      <c r="BR191" s="5">
        <v>64632</v>
      </c>
      <c r="BS191" s="5">
        <v>65498</v>
      </c>
      <c r="BT191" s="5">
        <v>66802</v>
      </c>
      <c r="BU191" s="5">
        <v>67736</v>
      </c>
      <c r="BV191" s="5">
        <v>67162</v>
      </c>
      <c r="BW191" s="5">
        <v>65500</v>
      </c>
      <c r="BX191" s="5">
        <v>64025</v>
      </c>
      <c r="BY191" s="5">
        <v>63638</v>
      </c>
      <c r="BZ191" s="5">
        <v>64081</v>
      </c>
      <c r="CA191" s="5">
        <v>64319</v>
      </c>
      <c r="CB191" s="5">
        <v>63875</v>
      </c>
      <c r="CC191" s="5">
        <v>63553</v>
      </c>
      <c r="CD191" s="5">
        <v>64609</v>
      </c>
    </row>
    <row r="192" spans="1:82" x14ac:dyDescent="0.25">
      <c r="A192" s="5" t="str">
        <f>"71 jaar"</f>
        <v>71 jaar</v>
      </c>
      <c r="B192" s="5">
        <v>31109</v>
      </c>
      <c r="C192" s="5">
        <v>40828</v>
      </c>
      <c r="D192" s="5">
        <v>41230</v>
      </c>
      <c r="E192" s="5">
        <v>40590</v>
      </c>
      <c r="F192" s="5">
        <v>41551</v>
      </c>
      <c r="G192" s="5">
        <v>41833</v>
      </c>
      <c r="H192" s="5">
        <v>42103</v>
      </c>
      <c r="I192" s="5">
        <v>41314</v>
      </c>
      <c r="J192" s="5">
        <v>41076</v>
      </c>
      <c r="K192" s="5">
        <v>41612</v>
      </c>
      <c r="L192" s="5">
        <v>42039</v>
      </c>
      <c r="M192" s="5">
        <v>44476</v>
      </c>
      <c r="N192" s="5">
        <v>44619</v>
      </c>
      <c r="O192" s="5">
        <v>44144</v>
      </c>
      <c r="P192" s="5">
        <v>42685</v>
      </c>
      <c r="Q192" s="5">
        <v>42367</v>
      </c>
      <c r="R192" s="5">
        <v>41388</v>
      </c>
      <c r="S192" s="5">
        <v>41697</v>
      </c>
      <c r="T192" s="5">
        <v>42973</v>
      </c>
      <c r="U192" s="5">
        <v>44089</v>
      </c>
      <c r="V192" s="5">
        <v>42992</v>
      </c>
      <c r="W192" s="5">
        <v>39664</v>
      </c>
      <c r="X192" s="5">
        <v>35484</v>
      </c>
      <c r="Y192" s="5">
        <v>38944</v>
      </c>
      <c r="Z192" s="5">
        <v>43918</v>
      </c>
      <c r="AA192" s="5">
        <v>46134</v>
      </c>
      <c r="AB192" s="5">
        <v>45880</v>
      </c>
      <c r="AC192" s="5">
        <v>54813</v>
      </c>
      <c r="AD192" s="5">
        <v>54351</v>
      </c>
      <c r="AE192" s="5">
        <v>54762</v>
      </c>
      <c r="AF192" s="5">
        <v>54516</v>
      </c>
      <c r="AG192" s="5">
        <v>54434</v>
      </c>
      <c r="AH192" s="5">
        <v>54210</v>
      </c>
      <c r="AI192" s="5">
        <v>56739</v>
      </c>
      <c r="AJ192" s="5">
        <v>57043</v>
      </c>
      <c r="AK192" s="5">
        <v>58343</v>
      </c>
      <c r="AL192" s="5">
        <v>59361</v>
      </c>
      <c r="AM192" s="5">
        <v>60406</v>
      </c>
      <c r="AN192" s="5">
        <v>62072</v>
      </c>
      <c r="AO192" s="5">
        <v>63284</v>
      </c>
      <c r="AP192" s="5">
        <v>64816</v>
      </c>
      <c r="AQ192" s="5">
        <v>65079</v>
      </c>
      <c r="AR192" s="5">
        <v>65791</v>
      </c>
      <c r="AS192" s="5">
        <v>66494</v>
      </c>
      <c r="AT192" s="5">
        <v>67901</v>
      </c>
      <c r="AU192" s="5">
        <v>69204</v>
      </c>
      <c r="AV192" s="5">
        <v>67650</v>
      </c>
      <c r="AW192" s="5">
        <v>66056</v>
      </c>
      <c r="AX192" s="5">
        <v>64759</v>
      </c>
      <c r="AY192" s="5">
        <v>63914</v>
      </c>
      <c r="AZ192" s="5">
        <v>64385</v>
      </c>
      <c r="BA192" s="5">
        <v>65126</v>
      </c>
      <c r="BB192" s="5">
        <v>64416</v>
      </c>
      <c r="BC192" s="5">
        <v>63215</v>
      </c>
      <c r="BD192" s="5">
        <v>61668</v>
      </c>
      <c r="BE192" s="5">
        <v>60073</v>
      </c>
      <c r="BF192" s="5">
        <v>58590</v>
      </c>
      <c r="BG192" s="5">
        <v>59613</v>
      </c>
      <c r="BH192" s="5">
        <v>60301</v>
      </c>
      <c r="BI192" s="5">
        <v>61167</v>
      </c>
      <c r="BJ192" s="5">
        <v>62572</v>
      </c>
      <c r="BK192" s="5">
        <v>62814</v>
      </c>
      <c r="BL192" s="5">
        <v>63036</v>
      </c>
      <c r="BM192" s="5">
        <v>62129</v>
      </c>
      <c r="BN192" s="5">
        <v>61329</v>
      </c>
      <c r="BO192" s="5">
        <v>60910</v>
      </c>
      <c r="BP192" s="5">
        <v>60645</v>
      </c>
      <c r="BQ192" s="5">
        <v>62480</v>
      </c>
      <c r="BR192" s="5">
        <v>62811</v>
      </c>
      <c r="BS192" s="5">
        <v>64008</v>
      </c>
      <c r="BT192" s="5">
        <v>64878</v>
      </c>
      <c r="BU192" s="5">
        <v>66187</v>
      </c>
      <c r="BV192" s="5">
        <v>67128</v>
      </c>
      <c r="BW192" s="5">
        <v>66566</v>
      </c>
      <c r="BX192" s="5">
        <v>64921</v>
      </c>
      <c r="BY192" s="5">
        <v>63471</v>
      </c>
      <c r="BZ192" s="5">
        <v>63097</v>
      </c>
      <c r="CA192" s="5">
        <v>63547</v>
      </c>
      <c r="CB192" s="5">
        <v>63794</v>
      </c>
      <c r="CC192" s="5">
        <v>63360</v>
      </c>
      <c r="CD192" s="5">
        <v>63051</v>
      </c>
    </row>
    <row r="193" spans="1:82" x14ac:dyDescent="0.25">
      <c r="A193" s="5" t="str">
        <f>"72 jaar"</f>
        <v>72 jaar</v>
      </c>
      <c r="B193" s="5">
        <v>20604</v>
      </c>
      <c r="C193" s="5">
        <v>29723</v>
      </c>
      <c r="D193" s="5">
        <v>39119</v>
      </c>
      <c r="E193" s="5">
        <v>39439</v>
      </c>
      <c r="F193" s="5">
        <v>38882</v>
      </c>
      <c r="G193" s="5">
        <v>39879</v>
      </c>
      <c r="H193" s="5">
        <v>40180</v>
      </c>
      <c r="I193" s="5">
        <v>40401</v>
      </c>
      <c r="J193" s="5">
        <v>39674</v>
      </c>
      <c r="K193" s="5">
        <v>39534</v>
      </c>
      <c r="L193" s="5">
        <v>40026</v>
      </c>
      <c r="M193" s="5">
        <v>40621</v>
      </c>
      <c r="N193" s="5">
        <v>43113</v>
      </c>
      <c r="O193" s="5">
        <v>43150</v>
      </c>
      <c r="P193" s="5">
        <v>42826</v>
      </c>
      <c r="Q193" s="5">
        <v>41333</v>
      </c>
      <c r="R193" s="5">
        <v>41154</v>
      </c>
      <c r="S193" s="5">
        <v>40316</v>
      </c>
      <c r="T193" s="5">
        <v>40508</v>
      </c>
      <c r="U193" s="5">
        <v>41831</v>
      </c>
      <c r="V193" s="5">
        <v>42860</v>
      </c>
      <c r="W193" s="5">
        <v>41839</v>
      </c>
      <c r="X193" s="5">
        <v>38594</v>
      </c>
      <c r="Y193" s="5">
        <v>34575</v>
      </c>
      <c r="Z193" s="5">
        <v>37963</v>
      </c>
      <c r="AA193" s="5">
        <v>42833</v>
      </c>
      <c r="AB193" s="5">
        <v>44985</v>
      </c>
      <c r="AC193" s="5">
        <v>44763</v>
      </c>
      <c r="AD193" s="5">
        <v>53496</v>
      </c>
      <c r="AE193" s="5">
        <v>53074</v>
      </c>
      <c r="AF193" s="5">
        <v>53504</v>
      </c>
      <c r="AG193" s="5">
        <v>53293</v>
      </c>
      <c r="AH193" s="5">
        <v>53235</v>
      </c>
      <c r="AI193" s="5">
        <v>53051</v>
      </c>
      <c r="AJ193" s="5">
        <v>55556</v>
      </c>
      <c r="AK193" s="5">
        <v>55878</v>
      </c>
      <c r="AL193" s="5">
        <v>57167</v>
      </c>
      <c r="AM193" s="5">
        <v>58201</v>
      </c>
      <c r="AN193" s="5">
        <v>59247</v>
      </c>
      <c r="AO193" s="5">
        <v>60912</v>
      </c>
      <c r="AP193" s="5">
        <v>62136</v>
      </c>
      <c r="AQ193" s="5">
        <v>63664</v>
      </c>
      <c r="AR193" s="5">
        <v>63942</v>
      </c>
      <c r="AS193" s="5">
        <v>64671</v>
      </c>
      <c r="AT193" s="5">
        <v>65391</v>
      </c>
      <c r="AU193" s="5">
        <v>66801</v>
      </c>
      <c r="AV193" s="5">
        <v>68106</v>
      </c>
      <c r="AW193" s="5">
        <v>66599</v>
      </c>
      <c r="AX193" s="5">
        <v>65036</v>
      </c>
      <c r="AY193" s="5">
        <v>63781</v>
      </c>
      <c r="AZ193" s="5">
        <v>62961</v>
      </c>
      <c r="BA193" s="5">
        <v>63447</v>
      </c>
      <c r="BB193" s="5">
        <v>64194</v>
      </c>
      <c r="BC193" s="5">
        <v>63516</v>
      </c>
      <c r="BD193" s="5">
        <v>62342</v>
      </c>
      <c r="BE193" s="5">
        <v>60829</v>
      </c>
      <c r="BF193" s="5">
        <v>59271</v>
      </c>
      <c r="BG193" s="5">
        <v>57820</v>
      </c>
      <c r="BH193" s="5">
        <v>58851</v>
      </c>
      <c r="BI193" s="5">
        <v>59550</v>
      </c>
      <c r="BJ193" s="5">
        <v>60420</v>
      </c>
      <c r="BK193" s="5">
        <v>61823</v>
      </c>
      <c r="BL193" s="5">
        <v>62081</v>
      </c>
      <c r="BM193" s="5">
        <v>62313</v>
      </c>
      <c r="BN193" s="5">
        <v>61429</v>
      </c>
      <c r="BO193" s="5">
        <v>60650</v>
      </c>
      <c r="BP193" s="5">
        <v>60237</v>
      </c>
      <c r="BQ193" s="5">
        <v>59992</v>
      </c>
      <c r="BR193" s="5">
        <v>61821</v>
      </c>
      <c r="BS193" s="5">
        <v>62165</v>
      </c>
      <c r="BT193" s="5">
        <v>63358</v>
      </c>
      <c r="BU193" s="5">
        <v>64236</v>
      </c>
      <c r="BV193" s="5">
        <v>65546</v>
      </c>
      <c r="BW193" s="5">
        <v>66497</v>
      </c>
      <c r="BX193" s="5">
        <v>65952</v>
      </c>
      <c r="BY193" s="5">
        <v>64328</v>
      </c>
      <c r="BZ193" s="5">
        <v>62898</v>
      </c>
      <c r="CA193" s="5">
        <v>62537</v>
      </c>
      <c r="CB193" s="5">
        <v>62994</v>
      </c>
      <c r="CC193" s="5">
        <v>63253</v>
      </c>
      <c r="CD193" s="5">
        <v>62832</v>
      </c>
    </row>
    <row r="194" spans="1:82" x14ac:dyDescent="0.25">
      <c r="A194" s="5" t="str">
        <f>"73 jaar"</f>
        <v>73 jaar</v>
      </c>
      <c r="B194" s="5">
        <v>19304</v>
      </c>
      <c r="C194" s="5">
        <v>19624</v>
      </c>
      <c r="D194" s="5">
        <v>28341</v>
      </c>
      <c r="E194" s="5">
        <v>37216</v>
      </c>
      <c r="F194" s="5">
        <v>37640</v>
      </c>
      <c r="G194" s="5">
        <v>37065</v>
      </c>
      <c r="H194" s="5">
        <v>38144</v>
      </c>
      <c r="I194" s="5">
        <v>38474</v>
      </c>
      <c r="J194" s="5">
        <v>38711</v>
      </c>
      <c r="K194" s="5">
        <v>38004</v>
      </c>
      <c r="L194" s="5">
        <v>37989</v>
      </c>
      <c r="M194" s="5">
        <v>38522</v>
      </c>
      <c r="N194" s="5">
        <v>39041</v>
      </c>
      <c r="O194" s="5">
        <v>41621</v>
      </c>
      <c r="P194" s="5">
        <v>41660</v>
      </c>
      <c r="Q194" s="5">
        <v>41358</v>
      </c>
      <c r="R194" s="5">
        <v>40019</v>
      </c>
      <c r="S194" s="5">
        <v>39962</v>
      </c>
      <c r="T194" s="5">
        <v>39122</v>
      </c>
      <c r="U194" s="5">
        <v>39337</v>
      </c>
      <c r="V194" s="5">
        <v>40675</v>
      </c>
      <c r="W194" s="5">
        <v>41678</v>
      </c>
      <c r="X194" s="5">
        <v>40619</v>
      </c>
      <c r="Y194" s="5">
        <v>37470</v>
      </c>
      <c r="Z194" s="5">
        <v>33605</v>
      </c>
      <c r="AA194" s="5">
        <v>36901</v>
      </c>
      <c r="AB194" s="5">
        <v>41626</v>
      </c>
      <c r="AC194" s="5">
        <v>43781</v>
      </c>
      <c r="AD194" s="5">
        <v>43621</v>
      </c>
      <c r="AE194" s="5">
        <v>52145</v>
      </c>
      <c r="AF194" s="5">
        <v>51765</v>
      </c>
      <c r="AG194" s="5">
        <v>52213</v>
      </c>
      <c r="AH194" s="5">
        <v>52035</v>
      </c>
      <c r="AI194" s="5">
        <v>52006</v>
      </c>
      <c r="AJ194" s="5">
        <v>51858</v>
      </c>
      <c r="AK194" s="5">
        <v>54336</v>
      </c>
      <c r="AL194" s="5">
        <v>54679</v>
      </c>
      <c r="AM194" s="5">
        <v>55970</v>
      </c>
      <c r="AN194" s="5">
        <v>57007</v>
      </c>
      <c r="AO194" s="5">
        <v>58060</v>
      </c>
      <c r="AP194" s="5">
        <v>59730</v>
      </c>
      <c r="AQ194" s="5">
        <v>60958</v>
      </c>
      <c r="AR194" s="5">
        <v>62477</v>
      </c>
      <c r="AS194" s="5">
        <v>62775</v>
      </c>
      <c r="AT194" s="5">
        <v>63521</v>
      </c>
      <c r="AU194" s="5">
        <v>64264</v>
      </c>
      <c r="AV194" s="5">
        <v>65672</v>
      </c>
      <c r="AW194" s="5">
        <v>66978</v>
      </c>
      <c r="AX194" s="5">
        <v>65515</v>
      </c>
      <c r="AY194" s="5">
        <v>63993</v>
      </c>
      <c r="AZ194" s="5">
        <v>62783</v>
      </c>
      <c r="BA194" s="5">
        <v>61995</v>
      </c>
      <c r="BB194" s="5">
        <v>62489</v>
      </c>
      <c r="BC194" s="5">
        <v>63241</v>
      </c>
      <c r="BD194" s="5">
        <v>62591</v>
      </c>
      <c r="BE194" s="5">
        <v>61452</v>
      </c>
      <c r="BF194" s="5">
        <v>59981</v>
      </c>
      <c r="BG194" s="5">
        <v>58454</v>
      </c>
      <c r="BH194" s="5">
        <v>57045</v>
      </c>
      <c r="BI194" s="5">
        <v>58075</v>
      </c>
      <c r="BJ194" s="5">
        <v>58786</v>
      </c>
      <c r="BK194" s="5">
        <v>59664</v>
      </c>
      <c r="BL194" s="5">
        <v>61066</v>
      </c>
      <c r="BM194" s="5">
        <v>61333</v>
      </c>
      <c r="BN194" s="5">
        <v>61581</v>
      </c>
      <c r="BO194" s="5">
        <v>60721</v>
      </c>
      <c r="BP194" s="5">
        <v>59965</v>
      </c>
      <c r="BQ194" s="5">
        <v>59570</v>
      </c>
      <c r="BR194" s="5">
        <v>59333</v>
      </c>
      <c r="BS194" s="5">
        <v>61160</v>
      </c>
      <c r="BT194" s="5">
        <v>61514</v>
      </c>
      <c r="BU194" s="5">
        <v>62707</v>
      </c>
      <c r="BV194" s="5">
        <v>63594</v>
      </c>
      <c r="BW194" s="5">
        <v>64904</v>
      </c>
      <c r="BX194" s="5">
        <v>65857</v>
      </c>
      <c r="BY194" s="5">
        <v>65330</v>
      </c>
      <c r="BZ194" s="5">
        <v>63734</v>
      </c>
      <c r="CA194" s="5">
        <v>62324</v>
      </c>
      <c r="CB194" s="5">
        <v>61978</v>
      </c>
      <c r="CC194" s="5">
        <v>62446</v>
      </c>
      <c r="CD194" s="5">
        <v>62708</v>
      </c>
    </row>
    <row r="195" spans="1:82" x14ac:dyDescent="0.25">
      <c r="A195" s="5" t="str">
        <f>"74 jaar"</f>
        <v>74 jaar</v>
      </c>
      <c r="B195" s="5">
        <v>21196</v>
      </c>
      <c r="C195" s="5">
        <v>18299</v>
      </c>
      <c r="D195" s="5">
        <v>18606</v>
      </c>
      <c r="E195" s="5">
        <v>26881</v>
      </c>
      <c r="F195" s="5">
        <v>35427</v>
      </c>
      <c r="G195" s="5">
        <v>35803</v>
      </c>
      <c r="H195" s="5">
        <v>35249</v>
      </c>
      <c r="I195" s="5">
        <v>36377</v>
      </c>
      <c r="J195" s="5">
        <v>36656</v>
      </c>
      <c r="K195" s="5">
        <v>37001</v>
      </c>
      <c r="L195" s="5">
        <v>36319</v>
      </c>
      <c r="M195" s="5">
        <v>36462</v>
      </c>
      <c r="N195" s="5">
        <v>36998</v>
      </c>
      <c r="O195" s="5">
        <v>37463</v>
      </c>
      <c r="P195" s="5">
        <v>39927</v>
      </c>
      <c r="Q195" s="5">
        <v>40150</v>
      </c>
      <c r="R195" s="5">
        <v>39928</v>
      </c>
      <c r="S195" s="5">
        <v>38663</v>
      </c>
      <c r="T195" s="5">
        <v>38573</v>
      </c>
      <c r="U195" s="5">
        <v>37819</v>
      </c>
      <c r="V195" s="5">
        <v>38177</v>
      </c>
      <c r="W195" s="5">
        <v>39394</v>
      </c>
      <c r="X195" s="5">
        <v>40294</v>
      </c>
      <c r="Y195" s="5">
        <v>39261</v>
      </c>
      <c r="Z195" s="5">
        <v>36412</v>
      </c>
      <c r="AA195" s="5">
        <v>32618</v>
      </c>
      <c r="AB195" s="5">
        <v>35789</v>
      </c>
      <c r="AC195" s="5">
        <v>40406</v>
      </c>
      <c r="AD195" s="5">
        <v>42561</v>
      </c>
      <c r="AE195" s="5">
        <v>42432</v>
      </c>
      <c r="AF195" s="5">
        <v>50743</v>
      </c>
      <c r="AG195" s="5">
        <v>50406</v>
      </c>
      <c r="AH195" s="5">
        <v>50875</v>
      </c>
      <c r="AI195" s="5">
        <v>50730</v>
      </c>
      <c r="AJ195" s="5">
        <v>50734</v>
      </c>
      <c r="AK195" s="5">
        <v>50614</v>
      </c>
      <c r="AL195" s="5">
        <v>53064</v>
      </c>
      <c r="AM195" s="5">
        <v>53433</v>
      </c>
      <c r="AN195" s="5">
        <v>54728</v>
      </c>
      <c r="AO195" s="5">
        <v>55773</v>
      </c>
      <c r="AP195" s="5">
        <v>56829</v>
      </c>
      <c r="AQ195" s="5">
        <v>58496</v>
      </c>
      <c r="AR195" s="5">
        <v>59731</v>
      </c>
      <c r="AS195" s="5">
        <v>61253</v>
      </c>
      <c r="AT195" s="5">
        <v>61565</v>
      </c>
      <c r="AU195" s="5">
        <v>62330</v>
      </c>
      <c r="AV195" s="5">
        <v>63084</v>
      </c>
      <c r="AW195" s="5">
        <v>64497</v>
      </c>
      <c r="AX195" s="5">
        <v>65801</v>
      </c>
      <c r="AY195" s="5">
        <v>64389</v>
      </c>
      <c r="AZ195" s="5">
        <v>62909</v>
      </c>
      <c r="BA195" s="5">
        <v>61744</v>
      </c>
      <c r="BB195" s="5">
        <v>60980</v>
      </c>
      <c r="BC195" s="5">
        <v>61488</v>
      </c>
      <c r="BD195" s="5">
        <v>62253</v>
      </c>
      <c r="BE195" s="5">
        <v>61632</v>
      </c>
      <c r="BF195" s="5">
        <v>60529</v>
      </c>
      <c r="BG195" s="5">
        <v>59092</v>
      </c>
      <c r="BH195" s="5">
        <v>57604</v>
      </c>
      <c r="BI195" s="5">
        <v>56234</v>
      </c>
      <c r="BJ195" s="5">
        <v>57272</v>
      </c>
      <c r="BK195" s="5">
        <v>57996</v>
      </c>
      <c r="BL195" s="5">
        <v>58879</v>
      </c>
      <c r="BM195" s="5">
        <v>60284</v>
      </c>
      <c r="BN195" s="5">
        <v>60559</v>
      </c>
      <c r="BO195" s="5">
        <v>60826</v>
      </c>
      <c r="BP195" s="5">
        <v>59988</v>
      </c>
      <c r="BQ195" s="5">
        <v>59253</v>
      </c>
      <c r="BR195" s="5">
        <v>58874</v>
      </c>
      <c r="BS195" s="5">
        <v>58651</v>
      </c>
      <c r="BT195" s="5">
        <v>60476</v>
      </c>
      <c r="BU195" s="5">
        <v>60840</v>
      </c>
      <c r="BV195" s="5">
        <v>62033</v>
      </c>
      <c r="BW195" s="5">
        <v>62926</v>
      </c>
      <c r="BX195" s="5">
        <v>64239</v>
      </c>
      <c r="BY195" s="5">
        <v>65202</v>
      </c>
      <c r="BZ195" s="5">
        <v>64692</v>
      </c>
      <c r="CA195" s="5">
        <v>63121</v>
      </c>
      <c r="CB195" s="5">
        <v>61732</v>
      </c>
      <c r="CC195" s="5">
        <v>61399</v>
      </c>
      <c r="CD195" s="5">
        <v>61872</v>
      </c>
    </row>
    <row r="196" spans="1:82" x14ac:dyDescent="0.25">
      <c r="A196" s="5" t="str">
        <f>"75 jaar"</f>
        <v>75 jaar</v>
      </c>
      <c r="B196" s="5">
        <v>24315</v>
      </c>
      <c r="C196" s="5">
        <v>19968</v>
      </c>
      <c r="D196" s="5">
        <v>17245</v>
      </c>
      <c r="E196" s="5">
        <v>17488</v>
      </c>
      <c r="F196" s="5">
        <v>25417</v>
      </c>
      <c r="G196" s="5">
        <v>33497</v>
      </c>
      <c r="H196" s="5">
        <v>33883</v>
      </c>
      <c r="I196" s="5">
        <v>33441</v>
      </c>
      <c r="J196" s="5">
        <v>34541</v>
      </c>
      <c r="K196" s="5">
        <v>34821</v>
      </c>
      <c r="L196" s="5">
        <v>35167</v>
      </c>
      <c r="M196" s="5">
        <v>34677</v>
      </c>
      <c r="N196" s="5">
        <v>34757</v>
      </c>
      <c r="O196" s="5">
        <v>35312</v>
      </c>
      <c r="P196" s="5">
        <v>35860</v>
      </c>
      <c r="Q196" s="5">
        <v>38298</v>
      </c>
      <c r="R196" s="5">
        <v>38598</v>
      </c>
      <c r="S196" s="5">
        <v>38359</v>
      </c>
      <c r="T196" s="5">
        <v>37203</v>
      </c>
      <c r="U196" s="5">
        <v>37272</v>
      </c>
      <c r="V196" s="5">
        <v>36526</v>
      </c>
      <c r="W196" s="5">
        <v>36890</v>
      </c>
      <c r="X196" s="5">
        <v>38055</v>
      </c>
      <c r="Y196" s="5">
        <v>38930</v>
      </c>
      <c r="Z196" s="5">
        <v>37954</v>
      </c>
      <c r="AA196" s="5">
        <v>35224</v>
      </c>
      <c r="AB196" s="5">
        <v>31578</v>
      </c>
      <c r="AC196" s="5">
        <v>34687</v>
      </c>
      <c r="AD196" s="5">
        <v>39168</v>
      </c>
      <c r="AE196" s="5">
        <v>41290</v>
      </c>
      <c r="AF196" s="5">
        <v>41189</v>
      </c>
      <c r="AG196" s="5">
        <v>49286</v>
      </c>
      <c r="AH196" s="5">
        <v>48988</v>
      </c>
      <c r="AI196" s="5">
        <v>49473</v>
      </c>
      <c r="AJ196" s="5">
        <v>49366</v>
      </c>
      <c r="AK196" s="5">
        <v>49403</v>
      </c>
      <c r="AL196" s="5">
        <v>49320</v>
      </c>
      <c r="AM196" s="5">
        <v>51748</v>
      </c>
      <c r="AN196" s="5">
        <v>52135</v>
      </c>
      <c r="AO196" s="5">
        <v>53431</v>
      </c>
      <c r="AP196" s="5">
        <v>54485</v>
      </c>
      <c r="AQ196" s="5">
        <v>55543</v>
      </c>
      <c r="AR196" s="5">
        <v>57214</v>
      </c>
      <c r="AS196" s="5">
        <v>58448</v>
      </c>
      <c r="AT196" s="5">
        <v>59970</v>
      </c>
      <c r="AU196" s="5">
        <v>60299</v>
      </c>
      <c r="AV196" s="5">
        <v>61091</v>
      </c>
      <c r="AW196" s="5">
        <v>61854</v>
      </c>
      <c r="AX196" s="5">
        <v>63266</v>
      </c>
      <c r="AY196" s="5">
        <v>64571</v>
      </c>
      <c r="AZ196" s="5">
        <v>63208</v>
      </c>
      <c r="BA196" s="5">
        <v>61783</v>
      </c>
      <c r="BB196" s="5">
        <v>60654</v>
      </c>
      <c r="BC196" s="5">
        <v>59928</v>
      </c>
      <c r="BD196" s="5">
        <v>60448</v>
      </c>
      <c r="BE196" s="5">
        <v>61226</v>
      </c>
      <c r="BF196" s="5">
        <v>60632</v>
      </c>
      <c r="BG196" s="5">
        <v>59566</v>
      </c>
      <c r="BH196" s="5">
        <v>58167</v>
      </c>
      <c r="BI196" s="5">
        <v>56717</v>
      </c>
      <c r="BJ196" s="5">
        <v>55388</v>
      </c>
      <c r="BK196" s="5">
        <v>56435</v>
      </c>
      <c r="BL196" s="5">
        <v>57163</v>
      </c>
      <c r="BM196" s="5">
        <v>58062</v>
      </c>
      <c r="BN196" s="5">
        <v>59465</v>
      </c>
      <c r="BO196" s="5">
        <v>59755</v>
      </c>
      <c r="BP196" s="5">
        <v>60033</v>
      </c>
      <c r="BQ196" s="5">
        <v>59225</v>
      </c>
      <c r="BR196" s="5">
        <v>58506</v>
      </c>
      <c r="BS196" s="5">
        <v>58150</v>
      </c>
      <c r="BT196" s="5">
        <v>57941</v>
      </c>
      <c r="BU196" s="5">
        <v>59760</v>
      </c>
      <c r="BV196" s="5">
        <v>60136</v>
      </c>
      <c r="BW196" s="5">
        <v>61332</v>
      </c>
      <c r="BX196" s="5">
        <v>62234</v>
      </c>
      <c r="BY196" s="5">
        <v>63548</v>
      </c>
      <c r="BZ196" s="5">
        <v>64514</v>
      </c>
      <c r="CA196" s="5">
        <v>64023</v>
      </c>
      <c r="CB196" s="5">
        <v>62481</v>
      </c>
      <c r="CC196" s="5">
        <v>61118</v>
      </c>
      <c r="CD196" s="5">
        <v>60797</v>
      </c>
    </row>
    <row r="197" spans="1:82" x14ac:dyDescent="0.25">
      <c r="A197" s="5" t="str">
        <f>"76 jaar"</f>
        <v>76 jaar</v>
      </c>
      <c r="B197" s="5">
        <v>26334</v>
      </c>
      <c r="C197" s="5">
        <v>22759</v>
      </c>
      <c r="D197" s="5">
        <v>18762</v>
      </c>
      <c r="E197" s="5">
        <v>16124</v>
      </c>
      <c r="F197" s="5">
        <v>16418</v>
      </c>
      <c r="G197" s="5">
        <v>23855</v>
      </c>
      <c r="H197" s="5">
        <v>31552</v>
      </c>
      <c r="I197" s="5">
        <v>32040</v>
      </c>
      <c r="J197" s="5">
        <v>31560</v>
      </c>
      <c r="K197" s="5">
        <v>32656</v>
      </c>
      <c r="L197" s="5">
        <v>33008</v>
      </c>
      <c r="M197" s="5">
        <v>33437</v>
      </c>
      <c r="N197" s="5">
        <v>32849</v>
      </c>
      <c r="O197" s="5">
        <v>33049</v>
      </c>
      <c r="P197" s="5">
        <v>33609</v>
      </c>
      <c r="Q197" s="5">
        <v>34220</v>
      </c>
      <c r="R197" s="5">
        <v>36584</v>
      </c>
      <c r="S197" s="5">
        <v>37002</v>
      </c>
      <c r="T197" s="5">
        <v>36791</v>
      </c>
      <c r="U197" s="5">
        <v>35710</v>
      </c>
      <c r="V197" s="5">
        <v>35846</v>
      </c>
      <c r="W197" s="5">
        <v>35173</v>
      </c>
      <c r="X197" s="5">
        <v>35469</v>
      </c>
      <c r="Y197" s="5">
        <v>36567</v>
      </c>
      <c r="Z197" s="5">
        <v>37623</v>
      </c>
      <c r="AA197" s="5">
        <v>36602</v>
      </c>
      <c r="AB197" s="5">
        <v>33964</v>
      </c>
      <c r="AC197" s="5">
        <v>30423</v>
      </c>
      <c r="AD197" s="5">
        <v>33522</v>
      </c>
      <c r="AE197" s="5">
        <v>37882</v>
      </c>
      <c r="AF197" s="5">
        <v>39972</v>
      </c>
      <c r="AG197" s="5">
        <v>39907</v>
      </c>
      <c r="AH197" s="5">
        <v>47766</v>
      </c>
      <c r="AI197" s="5">
        <v>47509</v>
      </c>
      <c r="AJ197" s="5">
        <v>48017</v>
      </c>
      <c r="AK197" s="5">
        <v>47952</v>
      </c>
      <c r="AL197" s="5">
        <v>48019</v>
      </c>
      <c r="AM197" s="5">
        <v>47969</v>
      </c>
      <c r="AN197" s="5">
        <v>50378</v>
      </c>
      <c r="AO197" s="5">
        <v>50784</v>
      </c>
      <c r="AP197" s="5">
        <v>52084</v>
      </c>
      <c r="AQ197" s="5">
        <v>53137</v>
      </c>
      <c r="AR197" s="5">
        <v>54201</v>
      </c>
      <c r="AS197" s="5">
        <v>55870</v>
      </c>
      <c r="AT197" s="5">
        <v>57102</v>
      </c>
      <c r="AU197" s="5">
        <v>58628</v>
      </c>
      <c r="AV197" s="5">
        <v>58973</v>
      </c>
      <c r="AW197" s="5">
        <v>59787</v>
      </c>
      <c r="AX197" s="5">
        <v>60565</v>
      </c>
      <c r="AY197" s="5">
        <v>61977</v>
      </c>
      <c r="AZ197" s="5">
        <v>63277</v>
      </c>
      <c r="BA197" s="5">
        <v>61965</v>
      </c>
      <c r="BB197" s="5">
        <v>60593</v>
      </c>
      <c r="BC197" s="5">
        <v>59508</v>
      </c>
      <c r="BD197" s="5">
        <v>58819</v>
      </c>
      <c r="BE197" s="5">
        <v>59352</v>
      </c>
      <c r="BF197" s="5">
        <v>60142</v>
      </c>
      <c r="BG197" s="5">
        <v>59578</v>
      </c>
      <c r="BH197" s="5">
        <v>58553</v>
      </c>
      <c r="BI197" s="5">
        <v>57197</v>
      </c>
      <c r="BJ197" s="5">
        <v>55782</v>
      </c>
      <c r="BK197" s="5">
        <v>54495</v>
      </c>
      <c r="BL197" s="5">
        <v>55551</v>
      </c>
      <c r="BM197" s="5">
        <v>56290</v>
      </c>
      <c r="BN197" s="5">
        <v>57194</v>
      </c>
      <c r="BO197" s="5">
        <v>58602</v>
      </c>
      <c r="BP197" s="5">
        <v>58906</v>
      </c>
      <c r="BQ197" s="5">
        <v>59199</v>
      </c>
      <c r="BR197" s="5">
        <v>58420</v>
      </c>
      <c r="BS197" s="5">
        <v>57725</v>
      </c>
      <c r="BT197" s="5">
        <v>57385</v>
      </c>
      <c r="BU197" s="5">
        <v>57193</v>
      </c>
      <c r="BV197" s="5">
        <v>59008</v>
      </c>
      <c r="BW197" s="5">
        <v>59398</v>
      </c>
      <c r="BX197" s="5">
        <v>60593</v>
      </c>
      <c r="BY197" s="5">
        <v>61500</v>
      </c>
      <c r="BZ197" s="5">
        <v>62820</v>
      </c>
      <c r="CA197" s="5">
        <v>63791</v>
      </c>
      <c r="CB197" s="5">
        <v>63322</v>
      </c>
      <c r="CC197" s="5">
        <v>61806</v>
      </c>
      <c r="CD197" s="5">
        <v>60470</v>
      </c>
    </row>
    <row r="198" spans="1:82" x14ac:dyDescent="0.25">
      <c r="A198" s="5" t="str">
        <f>"77 jaar"</f>
        <v>77 jaar</v>
      </c>
      <c r="B198" s="5">
        <v>24584</v>
      </c>
      <c r="C198" s="5">
        <v>24535</v>
      </c>
      <c r="D198" s="5">
        <v>21199</v>
      </c>
      <c r="E198" s="5">
        <v>17423</v>
      </c>
      <c r="F198" s="5">
        <v>15079</v>
      </c>
      <c r="G198" s="5">
        <v>15276</v>
      </c>
      <c r="H198" s="5">
        <v>22359</v>
      </c>
      <c r="I198" s="5">
        <v>29606</v>
      </c>
      <c r="J198" s="5">
        <v>30018</v>
      </c>
      <c r="K198" s="5">
        <v>29702</v>
      </c>
      <c r="L198" s="5">
        <v>30637</v>
      </c>
      <c r="M198" s="5">
        <v>31149</v>
      </c>
      <c r="N198" s="5">
        <v>31539</v>
      </c>
      <c r="O198" s="5">
        <v>30950</v>
      </c>
      <c r="P198" s="5">
        <v>31303</v>
      </c>
      <c r="Q198" s="5">
        <v>31910</v>
      </c>
      <c r="R198" s="5">
        <v>32566</v>
      </c>
      <c r="S198" s="5">
        <v>34880</v>
      </c>
      <c r="T198" s="5">
        <v>35258</v>
      </c>
      <c r="U198" s="5">
        <v>35087</v>
      </c>
      <c r="V198" s="5">
        <v>34165</v>
      </c>
      <c r="W198" s="5">
        <v>34371</v>
      </c>
      <c r="X198" s="5">
        <v>33701</v>
      </c>
      <c r="Y198" s="5">
        <v>33976</v>
      </c>
      <c r="Z198" s="5">
        <v>35138</v>
      </c>
      <c r="AA198" s="5">
        <v>36038</v>
      </c>
      <c r="AB198" s="5">
        <v>35128</v>
      </c>
      <c r="AC198" s="5">
        <v>32642</v>
      </c>
      <c r="AD198" s="5">
        <v>29278</v>
      </c>
      <c r="AE198" s="5">
        <v>32288</v>
      </c>
      <c r="AF198" s="5">
        <v>36523</v>
      </c>
      <c r="AG198" s="5">
        <v>38569</v>
      </c>
      <c r="AH198" s="5">
        <v>38547</v>
      </c>
      <c r="AI198" s="5">
        <v>46162</v>
      </c>
      <c r="AJ198" s="5">
        <v>45948</v>
      </c>
      <c r="AK198" s="5">
        <v>46481</v>
      </c>
      <c r="AL198" s="5">
        <v>46448</v>
      </c>
      <c r="AM198" s="5">
        <v>46556</v>
      </c>
      <c r="AN198" s="5">
        <v>46540</v>
      </c>
      <c r="AO198" s="5">
        <v>48915</v>
      </c>
      <c r="AP198" s="5">
        <v>49350</v>
      </c>
      <c r="AQ198" s="5">
        <v>50639</v>
      </c>
      <c r="AR198" s="5">
        <v>51701</v>
      </c>
      <c r="AS198" s="5">
        <v>52774</v>
      </c>
      <c r="AT198" s="5">
        <v>54439</v>
      </c>
      <c r="AU198" s="5">
        <v>55668</v>
      </c>
      <c r="AV198" s="5">
        <v>57194</v>
      </c>
      <c r="AW198" s="5">
        <v>57561</v>
      </c>
      <c r="AX198" s="5">
        <v>58390</v>
      </c>
      <c r="AY198" s="5">
        <v>59188</v>
      </c>
      <c r="AZ198" s="5">
        <v>60595</v>
      </c>
      <c r="BA198" s="5">
        <v>61895</v>
      </c>
      <c r="BB198" s="5">
        <v>60642</v>
      </c>
      <c r="BC198" s="5">
        <v>59324</v>
      </c>
      <c r="BD198" s="5">
        <v>58287</v>
      </c>
      <c r="BE198" s="5">
        <v>57631</v>
      </c>
      <c r="BF198" s="5">
        <v>58176</v>
      </c>
      <c r="BG198" s="5">
        <v>58985</v>
      </c>
      <c r="BH198" s="5">
        <v>58454</v>
      </c>
      <c r="BI198" s="5">
        <v>57465</v>
      </c>
      <c r="BJ198" s="5">
        <v>56157</v>
      </c>
      <c r="BK198" s="5">
        <v>54786</v>
      </c>
      <c r="BL198" s="5">
        <v>53539</v>
      </c>
      <c r="BM198" s="5">
        <v>54603</v>
      </c>
      <c r="BN198" s="5">
        <v>55356</v>
      </c>
      <c r="BO198" s="5">
        <v>56264</v>
      </c>
      <c r="BP198" s="5">
        <v>57676</v>
      </c>
      <c r="BQ198" s="5">
        <v>57994</v>
      </c>
      <c r="BR198" s="5">
        <v>58304</v>
      </c>
      <c r="BS198" s="5">
        <v>57558</v>
      </c>
      <c r="BT198" s="5">
        <v>56888</v>
      </c>
      <c r="BU198" s="5">
        <v>56564</v>
      </c>
      <c r="BV198" s="5">
        <v>56390</v>
      </c>
      <c r="BW198" s="5">
        <v>58205</v>
      </c>
      <c r="BX198" s="5">
        <v>58604</v>
      </c>
      <c r="BY198" s="5">
        <v>59799</v>
      </c>
      <c r="BZ198" s="5">
        <v>60715</v>
      </c>
      <c r="CA198" s="5">
        <v>62038</v>
      </c>
      <c r="CB198" s="5">
        <v>63015</v>
      </c>
      <c r="CC198" s="5">
        <v>62565</v>
      </c>
      <c r="CD198" s="5">
        <v>61081</v>
      </c>
    </row>
    <row r="199" spans="1:82" x14ac:dyDescent="0.25">
      <c r="A199" s="5" t="str">
        <f>"78 jaar"</f>
        <v>78 jaar</v>
      </c>
      <c r="B199" s="5">
        <v>22277</v>
      </c>
      <c r="C199" s="5">
        <v>22705</v>
      </c>
      <c r="D199" s="5">
        <v>22703</v>
      </c>
      <c r="E199" s="5">
        <v>19556</v>
      </c>
      <c r="F199" s="5">
        <v>16173</v>
      </c>
      <c r="G199" s="5">
        <v>14000</v>
      </c>
      <c r="H199" s="5">
        <v>14104</v>
      </c>
      <c r="I199" s="5">
        <v>20776</v>
      </c>
      <c r="J199" s="5">
        <v>27582</v>
      </c>
      <c r="K199" s="5">
        <v>27970</v>
      </c>
      <c r="L199" s="5">
        <v>27863</v>
      </c>
      <c r="M199" s="5">
        <v>28727</v>
      </c>
      <c r="N199" s="5">
        <v>29158</v>
      </c>
      <c r="O199" s="5">
        <v>29654</v>
      </c>
      <c r="P199" s="5">
        <v>29129</v>
      </c>
      <c r="Q199" s="5">
        <v>29516</v>
      </c>
      <c r="R199" s="5">
        <v>30140</v>
      </c>
      <c r="S199" s="5">
        <v>30827</v>
      </c>
      <c r="T199" s="5">
        <v>33044</v>
      </c>
      <c r="U199" s="5">
        <v>33469</v>
      </c>
      <c r="V199" s="5">
        <v>33344</v>
      </c>
      <c r="W199" s="5">
        <v>32574</v>
      </c>
      <c r="X199" s="5">
        <v>32749</v>
      </c>
      <c r="Y199" s="5">
        <v>32066</v>
      </c>
      <c r="Z199" s="5">
        <v>32533</v>
      </c>
      <c r="AA199" s="5">
        <v>33614</v>
      </c>
      <c r="AB199" s="5">
        <v>34491</v>
      </c>
      <c r="AC199" s="5">
        <v>33622</v>
      </c>
      <c r="AD199" s="5">
        <v>31278</v>
      </c>
      <c r="AE199" s="5">
        <v>28080</v>
      </c>
      <c r="AF199" s="5">
        <v>31001</v>
      </c>
      <c r="AG199" s="5">
        <v>35102</v>
      </c>
      <c r="AH199" s="5">
        <v>37096</v>
      </c>
      <c r="AI199" s="5">
        <v>37119</v>
      </c>
      <c r="AJ199" s="5">
        <v>44469</v>
      </c>
      <c r="AK199" s="5">
        <v>44302</v>
      </c>
      <c r="AL199" s="5">
        <v>44858</v>
      </c>
      <c r="AM199" s="5">
        <v>44868</v>
      </c>
      <c r="AN199" s="5">
        <v>45006</v>
      </c>
      <c r="AO199" s="5">
        <v>45027</v>
      </c>
      <c r="AP199" s="5">
        <v>47368</v>
      </c>
      <c r="AQ199" s="5">
        <v>47824</v>
      </c>
      <c r="AR199" s="5">
        <v>49104</v>
      </c>
      <c r="AS199" s="5">
        <v>50179</v>
      </c>
      <c r="AT199" s="5">
        <v>51256</v>
      </c>
      <c r="AU199" s="5">
        <v>52913</v>
      </c>
      <c r="AV199" s="5">
        <v>54143</v>
      </c>
      <c r="AW199" s="5">
        <v>55659</v>
      </c>
      <c r="AX199" s="5">
        <v>56045</v>
      </c>
      <c r="AY199" s="5">
        <v>56893</v>
      </c>
      <c r="AZ199" s="5">
        <v>57709</v>
      </c>
      <c r="BA199" s="5">
        <v>59106</v>
      </c>
      <c r="BB199" s="5">
        <v>60414</v>
      </c>
      <c r="BC199" s="5">
        <v>59218</v>
      </c>
      <c r="BD199" s="5">
        <v>57958</v>
      </c>
      <c r="BE199" s="5">
        <v>56977</v>
      </c>
      <c r="BF199" s="5">
        <v>56352</v>
      </c>
      <c r="BG199" s="5">
        <v>56916</v>
      </c>
      <c r="BH199" s="5">
        <v>57732</v>
      </c>
      <c r="BI199" s="5">
        <v>57237</v>
      </c>
      <c r="BJ199" s="5">
        <v>56290</v>
      </c>
      <c r="BK199" s="5">
        <v>55032</v>
      </c>
      <c r="BL199" s="5">
        <v>53703</v>
      </c>
      <c r="BM199" s="5">
        <v>52509</v>
      </c>
      <c r="BN199" s="5">
        <v>53575</v>
      </c>
      <c r="BO199" s="5">
        <v>54340</v>
      </c>
      <c r="BP199" s="5">
        <v>55253</v>
      </c>
      <c r="BQ199" s="5">
        <v>56666</v>
      </c>
      <c r="BR199" s="5">
        <v>57000</v>
      </c>
      <c r="BS199" s="5">
        <v>57329</v>
      </c>
      <c r="BT199" s="5">
        <v>56612</v>
      </c>
      <c r="BU199" s="5">
        <v>55971</v>
      </c>
      <c r="BV199" s="5">
        <v>55668</v>
      </c>
      <c r="BW199" s="5">
        <v>55516</v>
      </c>
      <c r="BX199" s="5">
        <v>57323</v>
      </c>
      <c r="BY199" s="5">
        <v>57740</v>
      </c>
      <c r="BZ199" s="5">
        <v>58937</v>
      </c>
      <c r="CA199" s="5">
        <v>59856</v>
      </c>
      <c r="CB199" s="5">
        <v>61185</v>
      </c>
      <c r="CC199" s="5">
        <v>62162</v>
      </c>
      <c r="CD199" s="5">
        <v>61736</v>
      </c>
    </row>
    <row r="200" spans="1:82" x14ac:dyDescent="0.25">
      <c r="A200" s="5" t="str">
        <f>"79 jaar"</f>
        <v>79 jaar</v>
      </c>
      <c r="B200" s="5">
        <v>19112</v>
      </c>
      <c r="C200" s="5">
        <v>20401</v>
      </c>
      <c r="D200" s="5">
        <v>20752</v>
      </c>
      <c r="E200" s="5">
        <v>20772</v>
      </c>
      <c r="F200" s="5">
        <v>18039</v>
      </c>
      <c r="G200" s="5">
        <v>14923</v>
      </c>
      <c r="H200" s="5">
        <v>12892</v>
      </c>
      <c r="I200" s="5">
        <v>13049</v>
      </c>
      <c r="J200" s="5">
        <v>19222</v>
      </c>
      <c r="K200" s="5">
        <v>25572</v>
      </c>
      <c r="L200" s="5">
        <v>25941</v>
      </c>
      <c r="M200" s="5">
        <v>25905</v>
      </c>
      <c r="N200" s="5">
        <v>26734</v>
      </c>
      <c r="O200" s="5">
        <v>27144</v>
      </c>
      <c r="P200" s="5">
        <v>27735</v>
      </c>
      <c r="Q200" s="5">
        <v>27291</v>
      </c>
      <c r="R200" s="5">
        <v>27713</v>
      </c>
      <c r="S200" s="5">
        <v>28445</v>
      </c>
      <c r="T200" s="5">
        <v>28954</v>
      </c>
      <c r="U200" s="5">
        <v>31212</v>
      </c>
      <c r="V200" s="5">
        <v>31636</v>
      </c>
      <c r="W200" s="5">
        <v>31532</v>
      </c>
      <c r="X200" s="5">
        <v>30816</v>
      </c>
      <c r="Y200" s="5">
        <v>31004</v>
      </c>
      <c r="Z200" s="5">
        <v>30532</v>
      </c>
      <c r="AA200" s="5">
        <v>30956</v>
      </c>
      <c r="AB200" s="5">
        <v>32039</v>
      </c>
      <c r="AC200" s="5">
        <v>32886</v>
      </c>
      <c r="AD200" s="5">
        <v>32068</v>
      </c>
      <c r="AE200" s="5">
        <v>29863</v>
      </c>
      <c r="AF200" s="5">
        <v>26844</v>
      </c>
      <c r="AG200" s="5">
        <v>29659</v>
      </c>
      <c r="AH200" s="5">
        <v>33627</v>
      </c>
      <c r="AI200" s="5">
        <v>35570</v>
      </c>
      <c r="AJ200" s="5">
        <v>35634</v>
      </c>
      <c r="AK200" s="5">
        <v>42709</v>
      </c>
      <c r="AL200" s="5">
        <v>42580</v>
      </c>
      <c r="AM200" s="5">
        <v>43157</v>
      </c>
      <c r="AN200" s="5">
        <v>43208</v>
      </c>
      <c r="AO200" s="5">
        <v>43378</v>
      </c>
      <c r="AP200" s="5">
        <v>43441</v>
      </c>
      <c r="AQ200" s="5">
        <v>45742</v>
      </c>
      <c r="AR200" s="5">
        <v>46217</v>
      </c>
      <c r="AS200" s="5">
        <v>47494</v>
      </c>
      <c r="AT200" s="5">
        <v>48580</v>
      </c>
      <c r="AU200" s="5">
        <v>49653</v>
      </c>
      <c r="AV200" s="5">
        <v>51301</v>
      </c>
      <c r="AW200" s="5">
        <v>52527</v>
      </c>
      <c r="AX200" s="5">
        <v>54042</v>
      </c>
      <c r="AY200" s="5">
        <v>54447</v>
      </c>
      <c r="AZ200" s="5">
        <v>55311</v>
      </c>
      <c r="BA200" s="5">
        <v>56147</v>
      </c>
      <c r="BB200" s="5">
        <v>57537</v>
      </c>
      <c r="BC200" s="5">
        <v>58843</v>
      </c>
      <c r="BD200" s="5">
        <v>57713</v>
      </c>
      <c r="BE200" s="5">
        <v>56513</v>
      </c>
      <c r="BF200" s="5">
        <v>55586</v>
      </c>
      <c r="BG200" s="5">
        <v>55000</v>
      </c>
      <c r="BH200" s="5">
        <v>55576</v>
      </c>
      <c r="BI200" s="5">
        <v>56404</v>
      </c>
      <c r="BJ200" s="5">
        <v>55944</v>
      </c>
      <c r="BK200" s="5">
        <v>55040</v>
      </c>
      <c r="BL200" s="5">
        <v>53836</v>
      </c>
      <c r="BM200" s="5">
        <v>52562</v>
      </c>
      <c r="BN200" s="5">
        <v>51417</v>
      </c>
      <c r="BO200" s="5">
        <v>52481</v>
      </c>
      <c r="BP200" s="5">
        <v>53262</v>
      </c>
      <c r="BQ200" s="5">
        <v>54181</v>
      </c>
      <c r="BR200" s="5">
        <v>55595</v>
      </c>
      <c r="BS200" s="5">
        <v>55939</v>
      </c>
      <c r="BT200" s="5">
        <v>56290</v>
      </c>
      <c r="BU200" s="5">
        <v>55607</v>
      </c>
      <c r="BV200" s="5">
        <v>54994</v>
      </c>
      <c r="BW200" s="5">
        <v>54711</v>
      </c>
      <c r="BX200" s="5">
        <v>54585</v>
      </c>
      <c r="BY200" s="5">
        <v>56383</v>
      </c>
      <c r="BZ200" s="5">
        <v>56815</v>
      </c>
      <c r="CA200" s="5">
        <v>58007</v>
      </c>
      <c r="CB200" s="5">
        <v>58940</v>
      </c>
      <c r="CC200" s="5">
        <v>60275</v>
      </c>
      <c r="CD200" s="5">
        <v>61255</v>
      </c>
    </row>
    <row r="201" spans="1:82" x14ac:dyDescent="0.25">
      <c r="A201" s="5" t="str">
        <f>"80 jaar"</f>
        <v>80 jaar</v>
      </c>
      <c r="B201" s="5">
        <v>17553</v>
      </c>
      <c r="C201" s="5">
        <v>17409</v>
      </c>
      <c r="D201" s="5">
        <v>18605</v>
      </c>
      <c r="E201" s="5">
        <v>18810</v>
      </c>
      <c r="F201" s="5">
        <v>19016</v>
      </c>
      <c r="G201" s="5">
        <v>16433</v>
      </c>
      <c r="H201" s="5">
        <v>13620</v>
      </c>
      <c r="I201" s="5">
        <v>11742</v>
      </c>
      <c r="J201" s="5">
        <v>11953</v>
      </c>
      <c r="K201" s="5">
        <v>17650</v>
      </c>
      <c r="L201" s="5">
        <v>23515</v>
      </c>
      <c r="M201" s="5">
        <v>24006</v>
      </c>
      <c r="N201" s="5">
        <v>23914</v>
      </c>
      <c r="O201" s="5">
        <v>24676</v>
      </c>
      <c r="P201" s="5">
        <v>25181</v>
      </c>
      <c r="Q201" s="5">
        <v>25732</v>
      </c>
      <c r="R201" s="5">
        <v>25380</v>
      </c>
      <c r="S201" s="5">
        <v>25933</v>
      </c>
      <c r="T201" s="5">
        <v>26526</v>
      </c>
      <c r="U201" s="5">
        <v>27156</v>
      </c>
      <c r="V201" s="5">
        <v>29306</v>
      </c>
      <c r="W201" s="5">
        <v>29806</v>
      </c>
      <c r="X201" s="5">
        <v>29686</v>
      </c>
      <c r="Y201" s="5">
        <v>29125</v>
      </c>
      <c r="Z201" s="5">
        <v>29345</v>
      </c>
      <c r="AA201" s="5">
        <v>28786</v>
      </c>
      <c r="AB201" s="5">
        <v>29334</v>
      </c>
      <c r="AC201" s="5">
        <v>30418</v>
      </c>
      <c r="AD201" s="5">
        <v>31201</v>
      </c>
      <c r="AE201" s="5">
        <v>30455</v>
      </c>
      <c r="AF201" s="5">
        <v>28392</v>
      </c>
      <c r="AG201" s="5">
        <v>25558</v>
      </c>
      <c r="AH201" s="5">
        <v>28266</v>
      </c>
      <c r="AI201" s="5">
        <v>32086</v>
      </c>
      <c r="AJ201" s="5">
        <v>33973</v>
      </c>
      <c r="AK201" s="5">
        <v>34067</v>
      </c>
      <c r="AL201" s="5">
        <v>40865</v>
      </c>
      <c r="AM201" s="5">
        <v>40780</v>
      </c>
      <c r="AN201" s="5">
        <v>41374</v>
      </c>
      <c r="AO201" s="5">
        <v>41461</v>
      </c>
      <c r="AP201" s="5">
        <v>41662</v>
      </c>
      <c r="AQ201" s="5">
        <v>41768</v>
      </c>
      <c r="AR201" s="5">
        <v>44019</v>
      </c>
      <c r="AS201" s="5">
        <v>44522</v>
      </c>
      <c r="AT201" s="5">
        <v>45789</v>
      </c>
      <c r="AU201" s="5">
        <v>46877</v>
      </c>
      <c r="AV201" s="5">
        <v>47955</v>
      </c>
      <c r="AW201" s="5">
        <v>49579</v>
      </c>
      <c r="AX201" s="5">
        <v>50806</v>
      </c>
      <c r="AY201" s="5">
        <v>52310</v>
      </c>
      <c r="AZ201" s="5">
        <v>52734</v>
      </c>
      <c r="BA201" s="5">
        <v>53614</v>
      </c>
      <c r="BB201" s="5">
        <v>54465</v>
      </c>
      <c r="BC201" s="5">
        <v>55843</v>
      </c>
      <c r="BD201" s="5">
        <v>57152</v>
      </c>
      <c r="BE201" s="5">
        <v>56085</v>
      </c>
      <c r="BF201" s="5">
        <v>54951</v>
      </c>
      <c r="BG201" s="5">
        <v>54075</v>
      </c>
      <c r="BH201" s="5">
        <v>53533</v>
      </c>
      <c r="BI201" s="5">
        <v>54129</v>
      </c>
      <c r="BJ201" s="5">
        <v>54963</v>
      </c>
      <c r="BK201" s="5">
        <v>54535</v>
      </c>
      <c r="BL201" s="5">
        <v>53684</v>
      </c>
      <c r="BM201" s="5">
        <v>52534</v>
      </c>
      <c r="BN201" s="5">
        <v>51312</v>
      </c>
      <c r="BO201" s="5">
        <v>50218</v>
      </c>
      <c r="BP201" s="5">
        <v>51290</v>
      </c>
      <c r="BQ201" s="5">
        <v>52079</v>
      </c>
      <c r="BR201" s="5">
        <v>53005</v>
      </c>
      <c r="BS201" s="5">
        <v>54419</v>
      </c>
      <c r="BT201" s="5">
        <v>54774</v>
      </c>
      <c r="BU201" s="5">
        <v>55149</v>
      </c>
      <c r="BV201" s="5">
        <v>54502</v>
      </c>
      <c r="BW201" s="5">
        <v>53921</v>
      </c>
      <c r="BX201" s="5">
        <v>53665</v>
      </c>
      <c r="BY201" s="5">
        <v>53557</v>
      </c>
      <c r="BZ201" s="5">
        <v>55348</v>
      </c>
      <c r="CA201" s="5">
        <v>55791</v>
      </c>
      <c r="CB201" s="5">
        <v>56986</v>
      </c>
      <c r="CC201" s="5">
        <v>57923</v>
      </c>
      <c r="CD201" s="5">
        <v>59257</v>
      </c>
    </row>
    <row r="202" spans="1:82" x14ac:dyDescent="0.25">
      <c r="A202" s="5" t="str">
        <f>"81 jaar"</f>
        <v>81 jaar</v>
      </c>
      <c r="B202" s="5">
        <v>15375</v>
      </c>
      <c r="C202" s="5">
        <v>15823</v>
      </c>
      <c r="D202" s="5">
        <v>15662</v>
      </c>
      <c r="E202" s="5">
        <v>16741</v>
      </c>
      <c r="F202" s="5">
        <v>16955</v>
      </c>
      <c r="G202" s="5">
        <v>17164</v>
      </c>
      <c r="H202" s="5">
        <v>14923</v>
      </c>
      <c r="I202" s="5">
        <v>12388</v>
      </c>
      <c r="J202" s="5">
        <v>10669</v>
      </c>
      <c r="K202" s="5">
        <v>10837</v>
      </c>
      <c r="L202" s="5">
        <v>15979</v>
      </c>
      <c r="M202" s="5">
        <v>21469</v>
      </c>
      <c r="N202" s="5">
        <v>21997</v>
      </c>
      <c r="O202" s="5">
        <v>21933</v>
      </c>
      <c r="P202" s="5">
        <v>22662</v>
      </c>
      <c r="Q202" s="5">
        <v>23261</v>
      </c>
      <c r="R202" s="5">
        <v>23823</v>
      </c>
      <c r="S202" s="5">
        <v>23592</v>
      </c>
      <c r="T202" s="5">
        <v>24078</v>
      </c>
      <c r="U202" s="5">
        <v>24714</v>
      </c>
      <c r="V202" s="5">
        <v>25316</v>
      </c>
      <c r="W202" s="5">
        <v>27405</v>
      </c>
      <c r="X202" s="5">
        <v>27762</v>
      </c>
      <c r="Y202" s="5">
        <v>27755</v>
      </c>
      <c r="Z202" s="5">
        <v>27379</v>
      </c>
      <c r="AA202" s="5">
        <v>27542</v>
      </c>
      <c r="AB202" s="5">
        <v>27099</v>
      </c>
      <c r="AC202" s="5">
        <v>27638</v>
      </c>
      <c r="AD202" s="5">
        <v>28668</v>
      </c>
      <c r="AE202" s="5">
        <v>29434</v>
      </c>
      <c r="AF202" s="5">
        <v>28764</v>
      </c>
      <c r="AG202" s="5">
        <v>26843</v>
      </c>
      <c r="AH202" s="5">
        <v>24195</v>
      </c>
      <c r="AI202" s="5">
        <v>26790</v>
      </c>
      <c r="AJ202" s="5">
        <v>30458</v>
      </c>
      <c r="AK202" s="5">
        <v>32283</v>
      </c>
      <c r="AL202" s="5">
        <v>32410</v>
      </c>
      <c r="AM202" s="5">
        <v>38910</v>
      </c>
      <c r="AN202" s="5">
        <v>38864</v>
      </c>
      <c r="AO202" s="5">
        <v>39478</v>
      </c>
      <c r="AP202" s="5">
        <v>39601</v>
      </c>
      <c r="AQ202" s="5">
        <v>39830</v>
      </c>
      <c r="AR202" s="5">
        <v>39975</v>
      </c>
      <c r="AS202" s="5">
        <v>42179</v>
      </c>
      <c r="AT202" s="5">
        <v>42698</v>
      </c>
      <c r="AU202" s="5">
        <v>43953</v>
      </c>
      <c r="AV202" s="5">
        <v>45043</v>
      </c>
      <c r="AW202" s="5">
        <v>46110</v>
      </c>
      <c r="AX202" s="5">
        <v>47720</v>
      </c>
      <c r="AY202" s="5">
        <v>48941</v>
      </c>
      <c r="AZ202" s="5">
        <v>50427</v>
      </c>
      <c r="BA202" s="5">
        <v>50874</v>
      </c>
      <c r="BB202" s="5">
        <v>51764</v>
      </c>
      <c r="BC202" s="5">
        <v>52634</v>
      </c>
      <c r="BD202" s="5">
        <v>53999</v>
      </c>
      <c r="BE202" s="5">
        <v>55299</v>
      </c>
      <c r="BF202" s="5">
        <v>54308</v>
      </c>
      <c r="BG202" s="5">
        <v>53240</v>
      </c>
      <c r="BH202" s="5">
        <v>52423</v>
      </c>
      <c r="BI202" s="5">
        <v>51923</v>
      </c>
      <c r="BJ202" s="5">
        <v>52532</v>
      </c>
      <c r="BK202" s="5">
        <v>53378</v>
      </c>
      <c r="BL202" s="5">
        <v>52991</v>
      </c>
      <c r="BM202" s="5">
        <v>52187</v>
      </c>
      <c r="BN202" s="5">
        <v>51096</v>
      </c>
      <c r="BO202" s="5">
        <v>49931</v>
      </c>
      <c r="BP202" s="5">
        <v>48891</v>
      </c>
      <c r="BQ202" s="5">
        <v>49971</v>
      </c>
      <c r="BR202" s="5">
        <v>50763</v>
      </c>
      <c r="BS202" s="5">
        <v>51704</v>
      </c>
      <c r="BT202" s="5">
        <v>53106</v>
      </c>
      <c r="BU202" s="5">
        <v>53474</v>
      </c>
      <c r="BV202" s="5">
        <v>53872</v>
      </c>
      <c r="BW202" s="5">
        <v>53270</v>
      </c>
      <c r="BX202" s="5">
        <v>52719</v>
      </c>
      <c r="BY202" s="5">
        <v>52490</v>
      </c>
      <c r="BZ202" s="5">
        <v>52406</v>
      </c>
      <c r="CA202" s="5">
        <v>54185</v>
      </c>
      <c r="CB202" s="5">
        <v>54644</v>
      </c>
      <c r="CC202" s="5">
        <v>55837</v>
      </c>
      <c r="CD202" s="5">
        <v>56782</v>
      </c>
    </row>
    <row r="203" spans="1:82" x14ac:dyDescent="0.25">
      <c r="A203" s="5" t="str">
        <f>"82 jaar"</f>
        <v>82 jaar</v>
      </c>
      <c r="B203" s="5">
        <v>13436</v>
      </c>
      <c r="C203" s="5">
        <v>13612</v>
      </c>
      <c r="D203" s="5">
        <v>14053</v>
      </c>
      <c r="E203" s="5">
        <v>13922</v>
      </c>
      <c r="F203" s="5">
        <v>14933</v>
      </c>
      <c r="G203" s="5">
        <v>15176</v>
      </c>
      <c r="H203" s="5">
        <v>15379</v>
      </c>
      <c r="I203" s="5">
        <v>13388</v>
      </c>
      <c r="J203" s="5">
        <v>11085</v>
      </c>
      <c r="K203" s="5">
        <v>9595</v>
      </c>
      <c r="L203" s="5">
        <v>9799</v>
      </c>
      <c r="M203" s="5">
        <v>14492</v>
      </c>
      <c r="N203" s="5">
        <v>19391</v>
      </c>
      <c r="O203" s="5">
        <v>19953</v>
      </c>
      <c r="P203" s="5">
        <v>20016</v>
      </c>
      <c r="Q203" s="5">
        <v>20671</v>
      </c>
      <c r="R203" s="5">
        <v>21376</v>
      </c>
      <c r="S203" s="5">
        <v>21902</v>
      </c>
      <c r="T203" s="5">
        <v>21695</v>
      </c>
      <c r="U203" s="5">
        <v>22250</v>
      </c>
      <c r="V203" s="5">
        <v>22766</v>
      </c>
      <c r="W203" s="5">
        <v>23495</v>
      </c>
      <c r="X203" s="5">
        <v>25407</v>
      </c>
      <c r="Y203" s="5">
        <v>25756</v>
      </c>
      <c r="Z203" s="5">
        <v>25883</v>
      </c>
      <c r="AA203" s="5">
        <v>25537</v>
      </c>
      <c r="AB203" s="5">
        <v>25725</v>
      </c>
      <c r="AC203" s="5">
        <v>25304</v>
      </c>
      <c r="AD203" s="5">
        <v>25854</v>
      </c>
      <c r="AE203" s="5">
        <v>26864</v>
      </c>
      <c r="AF203" s="5">
        <v>27608</v>
      </c>
      <c r="AG203" s="5">
        <v>27015</v>
      </c>
      <c r="AH203" s="5">
        <v>25240</v>
      </c>
      <c r="AI203" s="5">
        <v>22780</v>
      </c>
      <c r="AJ203" s="5">
        <v>25262</v>
      </c>
      <c r="AK203" s="5">
        <v>28755</v>
      </c>
      <c r="AL203" s="5">
        <v>30518</v>
      </c>
      <c r="AM203" s="5">
        <v>30672</v>
      </c>
      <c r="AN203" s="5">
        <v>36848</v>
      </c>
      <c r="AO203" s="5">
        <v>36854</v>
      </c>
      <c r="AP203" s="5">
        <v>37479</v>
      </c>
      <c r="AQ203" s="5">
        <v>37641</v>
      </c>
      <c r="AR203" s="5">
        <v>37894</v>
      </c>
      <c r="AS203" s="5">
        <v>38079</v>
      </c>
      <c r="AT203" s="5">
        <v>40228</v>
      </c>
      <c r="AU203" s="5">
        <v>40767</v>
      </c>
      <c r="AV203" s="5">
        <v>41998</v>
      </c>
      <c r="AW203" s="5">
        <v>43084</v>
      </c>
      <c r="AX203" s="5">
        <v>44143</v>
      </c>
      <c r="AY203" s="5">
        <v>45727</v>
      </c>
      <c r="AZ203" s="5">
        <v>46938</v>
      </c>
      <c r="BA203" s="5">
        <v>48416</v>
      </c>
      <c r="BB203" s="5">
        <v>48876</v>
      </c>
      <c r="BC203" s="5">
        <v>49778</v>
      </c>
      <c r="BD203" s="5">
        <v>50662</v>
      </c>
      <c r="BE203" s="5">
        <v>52017</v>
      </c>
      <c r="BF203" s="5">
        <v>53309</v>
      </c>
      <c r="BG203" s="5">
        <v>52393</v>
      </c>
      <c r="BH203" s="5">
        <v>51394</v>
      </c>
      <c r="BI203" s="5">
        <v>50640</v>
      </c>
      <c r="BJ203" s="5">
        <v>50186</v>
      </c>
      <c r="BK203" s="5">
        <v>50804</v>
      </c>
      <c r="BL203" s="5">
        <v>51656</v>
      </c>
      <c r="BM203" s="5">
        <v>51312</v>
      </c>
      <c r="BN203" s="5">
        <v>50560</v>
      </c>
      <c r="BO203" s="5">
        <v>49532</v>
      </c>
      <c r="BP203" s="5">
        <v>48426</v>
      </c>
      <c r="BQ203" s="5">
        <v>47451</v>
      </c>
      <c r="BR203" s="5">
        <v>48523</v>
      </c>
      <c r="BS203" s="5">
        <v>49331</v>
      </c>
      <c r="BT203" s="5">
        <v>50281</v>
      </c>
      <c r="BU203" s="5">
        <v>51677</v>
      </c>
      <c r="BV203" s="5">
        <v>52060</v>
      </c>
      <c r="BW203" s="5">
        <v>52482</v>
      </c>
      <c r="BX203" s="5">
        <v>51918</v>
      </c>
      <c r="BY203" s="5">
        <v>51405</v>
      </c>
      <c r="BZ203" s="5">
        <v>51204</v>
      </c>
      <c r="CA203" s="5">
        <v>51145</v>
      </c>
      <c r="CB203" s="5">
        <v>52908</v>
      </c>
      <c r="CC203" s="5">
        <v>53380</v>
      </c>
      <c r="CD203" s="5">
        <v>54575</v>
      </c>
    </row>
    <row r="204" spans="1:82" x14ac:dyDescent="0.25">
      <c r="A204" s="5" t="str">
        <f>"83 jaar"</f>
        <v>83 jaar</v>
      </c>
      <c r="B204" s="5">
        <v>11797</v>
      </c>
      <c r="C204" s="5">
        <v>11720</v>
      </c>
      <c r="D204" s="5">
        <v>12031</v>
      </c>
      <c r="E204" s="5">
        <v>12312</v>
      </c>
      <c r="F204" s="5">
        <v>12290</v>
      </c>
      <c r="G204" s="5">
        <v>13231</v>
      </c>
      <c r="H204" s="5">
        <v>13459</v>
      </c>
      <c r="I204" s="5">
        <v>13627</v>
      </c>
      <c r="J204" s="5">
        <v>11918</v>
      </c>
      <c r="K204" s="5">
        <v>9820</v>
      </c>
      <c r="L204" s="5">
        <v>8596</v>
      </c>
      <c r="M204" s="5">
        <v>8795</v>
      </c>
      <c r="N204" s="5">
        <v>12976</v>
      </c>
      <c r="O204" s="5">
        <v>17294</v>
      </c>
      <c r="P204" s="5">
        <v>18005</v>
      </c>
      <c r="Q204" s="5">
        <v>18158</v>
      </c>
      <c r="R204" s="5">
        <v>18696</v>
      </c>
      <c r="S204" s="5">
        <v>19511</v>
      </c>
      <c r="T204" s="5">
        <v>19918</v>
      </c>
      <c r="U204" s="5">
        <v>19781</v>
      </c>
      <c r="V204" s="5">
        <v>20307</v>
      </c>
      <c r="W204" s="5">
        <v>20821</v>
      </c>
      <c r="X204" s="5">
        <v>21535</v>
      </c>
      <c r="Y204" s="5">
        <v>23410</v>
      </c>
      <c r="Z204" s="5">
        <v>23810</v>
      </c>
      <c r="AA204" s="5">
        <v>23853</v>
      </c>
      <c r="AB204" s="5">
        <v>23631</v>
      </c>
      <c r="AC204" s="5">
        <v>23875</v>
      </c>
      <c r="AD204" s="5">
        <v>23466</v>
      </c>
      <c r="AE204" s="5">
        <v>24009</v>
      </c>
      <c r="AF204" s="5">
        <v>24985</v>
      </c>
      <c r="AG204" s="5">
        <v>25718</v>
      </c>
      <c r="AH204" s="5">
        <v>25199</v>
      </c>
      <c r="AI204" s="5">
        <v>23576</v>
      </c>
      <c r="AJ204" s="5">
        <v>21312</v>
      </c>
      <c r="AK204" s="5">
        <v>23665</v>
      </c>
      <c r="AL204" s="5">
        <v>26975</v>
      </c>
      <c r="AM204" s="5">
        <v>28660</v>
      </c>
      <c r="AN204" s="5">
        <v>28846</v>
      </c>
      <c r="AO204" s="5">
        <v>34684</v>
      </c>
      <c r="AP204" s="5">
        <v>34728</v>
      </c>
      <c r="AQ204" s="5">
        <v>35362</v>
      </c>
      <c r="AR204" s="5">
        <v>35558</v>
      </c>
      <c r="AS204" s="5">
        <v>35841</v>
      </c>
      <c r="AT204" s="5">
        <v>36056</v>
      </c>
      <c r="AU204" s="5">
        <v>38134</v>
      </c>
      <c r="AV204" s="5">
        <v>38687</v>
      </c>
      <c r="AW204" s="5">
        <v>39897</v>
      </c>
      <c r="AX204" s="5">
        <v>40977</v>
      </c>
      <c r="AY204" s="5">
        <v>42027</v>
      </c>
      <c r="AZ204" s="5">
        <v>43585</v>
      </c>
      <c r="BA204" s="5">
        <v>44771</v>
      </c>
      <c r="BB204" s="5">
        <v>46230</v>
      </c>
      <c r="BC204" s="5">
        <v>46705</v>
      </c>
      <c r="BD204" s="5">
        <v>47615</v>
      </c>
      <c r="BE204" s="5">
        <v>48512</v>
      </c>
      <c r="BF204" s="5">
        <v>49842</v>
      </c>
      <c r="BG204" s="5">
        <v>51125</v>
      </c>
      <c r="BH204" s="5">
        <v>50284</v>
      </c>
      <c r="BI204" s="5">
        <v>49367</v>
      </c>
      <c r="BJ204" s="5">
        <v>48680</v>
      </c>
      <c r="BK204" s="5">
        <v>48270</v>
      </c>
      <c r="BL204" s="5">
        <v>48897</v>
      </c>
      <c r="BM204" s="5">
        <v>49761</v>
      </c>
      <c r="BN204" s="5">
        <v>49454</v>
      </c>
      <c r="BO204" s="5">
        <v>48762</v>
      </c>
      <c r="BP204" s="5">
        <v>47800</v>
      </c>
      <c r="BQ204" s="5">
        <v>46761</v>
      </c>
      <c r="BR204" s="5">
        <v>45848</v>
      </c>
      <c r="BS204" s="5">
        <v>46920</v>
      </c>
      <c r="BT204" s="5">
        <v>47737</v>
      </c>
      <c r="BU204" s="5">
        <v>48685</v>
      </c>
      <c r="BV204" s="5">
        <v>50068</v>
      </c>
      <c r="BW204" s="5">
        <v>50472</v>
      </c>
      <c r="BX204" s="5">
        <v>50910</v>
      </c>
      <c r="BY204" s="5">
        <v>50391</v>
      </c>
      <c r="BZ204" s="5">
        <v>49921</v>
      </c>
      <c r="CA204" s="5">
        <v>49754</v>
      </c>
      <c r="CB204" s="5">
        <v>49719</v>
      </c>
      <c r="CC204" s="5">
        <v>51465</v>
      </c>
      <c r="CD204" s="5">
        <v>51952</v>
      </c>
    </row>
    <row r="205" spans="1:82" x14ac:dyDescent="0.25">
      <c r="A205" s="5" t="str">
        <f>"84 jaar"</f>
        <v>84 jaar</v>
      </c>
      <c r="B205" s="5">
        <v>9891</v>
      </c>
      <c r="C205" s="5">
        <v>10251</v>
      </c>
      <c r="D205" s="5">
        <v>10170</v>
      </c>
      <c r="E205" s="5">
        <v>10430</v>
      </c>
      <c r="F205" s="5">
        <v>10805</v>
      </c>
      <c r="G205" s="5">
        <v>10693</v>
      </c>
      <c r="H205" s="5">
        <v>11568</v>
      </c>
      <c r="I205" s="5">
        <v>11790</v>
      </c>
      <c r="J205" s="5">
        <v>11937</v>
      </c>
      <c r="K205" s="5">
        <v>10459</v>
      </c>
      <c r="L205" s="5">
        <v>8659</v>
      </c>
      <c r="M205" s="5">
        <v>7600</v>
      </c>
      <c r="N205" s="5">
        <v>7812</v>
      </c>
      <c r="O205" s="5">
        <v>11473</v>
      </c>
      <c r="P205" s="5">
        <v>15427</v>
      </c>
      <c r="Q205" s="5">
        <v>16021</v>
      </c>
      <c r="R205" s="5">
        <v>16304</v>
      </c>
      <c r="S205" s="5">
        <v>16844</v>
      </c>
      <c r="T205" s="5">
        <v>17489</v>
      </c>
      <c r="U205" s="5">
        <v>17939</v>
      </c>
      <c r="V205" s="5">
        <v>17888</v>
      </c>
      <c r="W205" s="5">
        <v>18471</v>
      </c>
      <c r="X205" s="5">
        <v>18878</v>
      </c>
      <c r="Y205" s="5">
        <v>19549</v>
      </c>
      <c r="Z205" s="5">
        <v>21442</v>
      </c>
      <c r="AA205" s="5">
        <v>21766</v>
      </c>
      <c r="AB205" s="5">
        <v>21877</v>
      </c>
      <c r="AC205" s="5">
        <v>21769</v>
      </c>
      <c r="AD205" s="5">
        <v>21925</v>
      </c>
      <c r="AE205" s="5">
        <v>21583</v>
      </c>
      <c r="AF205" s="5">
        <v>22126</v>
      </c>
      <c r="AG205" s="5">
        <v>23058</v>
      </c>
      <c r="AH205" s="5">
        <v>23775</v>
      </c>
      <c r="AI205" s="5">
        <v>23318</v>
      </c>
      <c r="AJ205" s="5">
        <v>21853</v>
      </c>
      <c r="AK205" s="5">
        <v>19780</v>
      </c>
      <c r="AL205" s="5">
        <v>22000</v>
      </c>
      <c r="AM205" s="5">
        <v>25116</v>
      </c>
      <c r="AN205" s="5">
        <v>26720</v>
      </c>
      <c r="AO205" s="5">
        <v>26936</v>
      </c>
      <c r="AP205" s="5">
        <v>32411</v>
      </c>
      <c r="AQ205" s="5">
        <v>32496</v>
      </c>
      <c r="AR205" s="5">
        <v>33132</v>
      </c>
      <c r="AS205" s="5">
        <v>33361</v>
      </c>
      <c r="AT205" s="5">
        <v>33670</v>
      </c>
      <c r="AU205" s="5">
        <v>33912</v>
      </c>
      <c r="AV205" s="5">
        <v>35912</v>
      </c>
      <c r="AW205" s="5">
        <v>36477</v>
      </c>
      <c r="AX205" s="5">
        <v>37657</v>
      </c>
      <c r="AY205" s="5">
        <v>38715</v>
      </c>
      <c r="AZ205" s="5">
        <v>39746</v>
      </c>
      <c r="BA205" s="5">
        <v>41270</v>
      </c>
      <c r="BB205" s="5">
        <v>42434</v>
      </c>
      <c r="BC205" s="5">
        <v>43865</v>
      </c>
      <c r="BD205" s="5">
        <v>44353</v>
      </c>
      <c r="BE205" s="5">
        <v>45264</v>
      </c>
      <c r="BF205" s="5">
        <v>46165</v>
      </c>
      <c r="BG205" s="5">
        <v>47470</v>
      </c>
      <c r="BH205" s="5">
        <v>48736</v>
      </c>
      <c r="BI205" s="5">
        <v>47973</v>
      </c>
      <c r="BJ205" s="5">
        <v>47141</v>
      </c>
      <c r="BK205" s="5">
        <v>46522</v>
      </c>
      <c r="BL205" s="5">
        <v>46164</v>
      </c>
      <c r="BM205" s="5">
        <v>46795</v>
      </c>
      <c r="BN205" s="5">
        <v>47660</v>
      </c>
      <c r="BO205" s="5">
        <v>47402</v>
      </c>
      <c r="BP205" s="5">
        <v>46771</v>
      </c>
      <c r="BQ205" s="5">
        <v>45882</v>
      </c>
      <c r="BR205" s="5">
        <v>44918</v>
      </c>
      <c r="BS205" s="5">
        <v>44067</v>
      </c>
      <c r="BT205" s="5">
        <v>45143</v>
      </c>
      <c r="BU205" s="5">
        <v>45968</v>
      </c>
      <c r="BV205" s="5">
        <v>46909</v>
      </c>
      <c r="BW205" s="5">
        <v>48279</v>
      </c>
      <c r="BX205" s="5">
        <v>48698</v>
      </c>
      <c r="BY205" s="5">
        <v>49156</v>
      </c>
      <c r="BZ205" s="5">
        <v>48683</v>
      </c>
      <c r="CA205" s="5">
        <v>48256</v>
      </c>
      <c r="CB205" s="5">
        <v>48120</v>
      </c>
      <c r="CC205" s="5">
        <v>48116</v>
      </c>
      <c r="CD205" s="5">
        <v>49840</v>
      </c>
    </row>
    <row r="206" spans="1:82" x14ac:dyDescent="0.25">
      <c r="A206" s="5" t="str">
        <f>"85 jaar"</f>
        <v>85 jaar</v>
      </c>
      <c r="B206" s="5">
        <v>8070</v>
      </c>
      <c r="C206" s="5">
        <v>8440</v>
      </c>
      <c r="D206" s="5">
        <v>8754</v>
      </c>
      <c r="E206" s="5">
        <v>8680</v>
      </c>
      <c r="F206" s="5">
        <v>8968</v>
      </c>
      <c r="G206" s="5">
        <v>9336</v>
      </c>
      <c r="H206" s="5">
        <v>9209</v>
      </c>
      <c r="I206" s="5">
        <v>10011</v>
      </c>
      <c r="J206" s="5">
        <v>10192</v>
      </c>
      <c r="K206" s="5">
        <v>10331</v>
      </c>
      <c r="L206" s="5">
        <v>9022</v>
      </c>
      <c r="M206" s="5">
        <v>7559</v>
      </c>
      <c r="N206" s="5">
        <v>6611</v>
      </c>
      <c r="O206" s="5">
        <v>6854</v>
      </c>
      <c r="P206" s="5">
        <v>10109</v>
      </c>
      <c r="Q206" s="5">
        <v>13587</v>
      </c>
      <c r="R206" s="5">
        <v>14203</v>
      </c>
      <c r="S206" s="5">
        <v>14504</v>
      </c>
      <c r="T206" s="5">
        <v>14925</v>
      </c>
      <c r="U206" s="5">
        <v>15561</v>
      </c>
      <c r="V206" s="5">
        <v>15984</v>
      </c>
      <c r="W206" s="5">
        <v>16075</v>
      </c>
      <c r="X206" s="5">
        <v>16501</v>
      </c>
      <c r="Y206" s="5">
        <v>16940</v>
      </c>
      <c r="Z206" s="5">
        <v>17658</v>
      </c>
      <c r="AA206" s="5">
        <v>19440</v>
      </c>
      <c r="AB206" s="5">
        <v>19763</v>
      </c>
      <c r="AC206" s="5">
        <v>19805</v>
      </c>
      <c r="AD206" s="5">
        <v>19740</v>
      </c>
      <c r="AE206" s="5">
        <v>19928</v>
      </c>
      <c r="AF206" s="5">
        <v>19650</v>
      </c>
      <c r="AG206" s="5">
        <v>20179</v>
      </c>
      <c r="AH206" s="5">
        <v>21063</v>
      </c>
      <c r="AI206" s="5">
        <v>21755</v>
      </c>
      <c r="AJ206" s="5">
        <v>21365</v>
      </c>
      <c r="AK206" s="5">
        <v>20051</v>
      </c>
      <c r="AL206" s="5">
        <v>18181</v>
      </c>
      <c r="AM206" s="5">
        <v>20254</v>
      </c>
      <c r="AN206" s="5">
        <v>23163</v>
      </c>
      <c r="AO206" s="5">
        <v>24675</v>
      </c>
      <c r="AP206" s="5">
        <v>24911</v>
      </c>
      <c r="AQ206" s="5">
        <v>30000</v>
      </c>
      <c r="AR206" s="5">
        <v>30118</v>
      </c>
      <c r="AS206" s="5">
        <v>30750</v>
      </c>
      <c r="AT206" s="5">
        <v>31003</v>
      </c>
      <c r="AU206" s="5">
        <v>31334</v>
      </c>
      <c r="AV206" s="5">
        <v>31596</v>
      </c>
      <c r="AW206" s="5">
        <v>33509</v>
      </c>
      <c r="AX206" s="5">
        <v>34078</v>
      </c>
      <c r="AY206" s="5">
        <v>35228</v>
      </c>
      <c r="AZ206" s="5">
        <v>36259</v>
      </c>
      <c r="BA206" s="5">
        <v>37268</v>
      </c>
      <c r="BB206" s="5">
        <v>38744</v>
      </c>
      <c r="BC206" s="5">
        <v>39880</v>
      </c>
      <c r="BD206" s="5">
        <v>41267</v>
      </c>
      <c r="BE206" s="5">
        <v>41773</v>
      </c>
      <c r="BF206" s="5">
        <v>42684</v>
      </c>
      <c r="BG206" s="5">
        <v>43583</v>
      </c>
      <c r="BH206" s="5">
        <v>44855</v>
      </c>
      <c r="BI206" s="5">
        <v>46094</v>
      </c>
      <c r="BJ206" s="5">
        <v>45410</v>
      </c>
      <c r="BK206" s="5">
        <v>44664</v>
      </c>
      <c r="BL206" s="5">
        <v>44113</v>
      </c>
      <c r="BM206" s="5">
        <v>43810</v>
      </c>
      <c r="BN206" s="5">
        <v>44446</v>
      </c>
      <c r="BO206" s="5">
        <v>45310</v>
      </c>
      <c r="BP206" s="5">
        <v>45096</v>
      </c>
      <c r="BQ206" s="5">
        <v>44536</v>
      </c>
      <c r="BR206" s="5">
        <v>43722</v>
      </c>
      <c r="BS206" s="5">
        <v>42836</v>
      </c>
      <c r="BT206" s="5">
        <v>42058</v>
      </c>
      <c r="BU206" s="5">
        <v>43122</v>
      </c>
      <c r="BV206" s="5">
        <v>43950</v>
      </c>
      <c r="BW206" s="5">
        <v>44886</v>
      </c>
      <c r="BX206" s="5">
        <v>46234</v>
      </c>
      <c r="BY206" s="5">
        <v>46669</v>
      </c>
      <c r="BZ206" s="5">
        <v>47143</v>
      </c>
      <c r="CA206" s="5">
        <v>46725</v>
      </c>
      <c r="CB206" s="5">
        <v>46344</v>
      </c>
      <c r="CC206" s="5">
        <v>46241</v>
      </c>
      <c r="CD206" s="5">
        <v>46263</v>
      </c>
    </row>
    <row r="207" spans="1:82" x14ac:dyDescent="0.25">
      <c r="A207" s="5" t="str">
        <f>"86 jaar"</f>
        <v>86 jaar</v>
      </c>
      <c r="B207" s="5">
        <v>6797</v>
      </c>
      <c r="C207" s="5">
        <v>6818</v>
      </c>
      <c r="D207" s="5">
        <v>7127</v>
      </c>
      <c r="E207" s="5">
        <v>7369</v>
      </c>
      <c r="F207" s="5">
        <v>7345</v>
      </c>
      <c r="G207" s="5">
        <v>7565</v>
      </c>
      <c r="H207" s="5">
        <v>7954</v>
      </c>
      <c r="I207" s="5">
        <v>7863</v>
      </c>
      <c r="J207" s="5">
        <v>8591</v>
      </c>
      <c r="K207" s="5">
        <v>8691</v>
      </c>
      <c r="L207" s="5">
        <v>8826</v>
      </c>
      <c r="M207" s="5">
        <v>7704</v>
      </c>
      <c r="N207" s="5">
        <v>6528</v>
      </c>
      <c r="O207" s="5">
        <v>5620</v>
      </c>
      <c r="P207" s="5">
        <v>5895</v>
      </c>
      <c r="Q207" s="5">
        <v>8757</v>
      </c>
      <c r="R207" s="5">
        <v>11807</v>
      </c>
      <c r="S207" s="5">
        <v>12442</v>
      </c>
      <c r="T207" s="5">
        <v>12692</v>
      </c>
      <c r="U207" s="5">
        <v>13092</v>
      </c>
      <c r="V207" s="5">
        <v>13691</v>
      </c>
      <c r="W207" s="5">
        <v>14107</v>
      </c>
      <c r="X207" s="5">
        <v>14154</v>
      </c>
      <c r="Y207" s="5">
        <v>14556</v>
      </c>
      <c r="Z207" s="5">
        <v>15105</v>
      </c>
      <c r="AA207" s="5">
        <v>15759</v>
      </c>
      <c r="AB207" s="5">
        <v>17362</v>
      </c>
      <c r="AC207" s="5">
        <v>17704</v>
      </c>
      <c r="AD207" s="5">
        <v>17722</v>
      </c>
      <c r="AE207" s="5">
        <v>17699</v>
      </c>
      <c r="AF207" s="5">
        <v>17901</v>
      </c>
      <c r="AG207" s="5">
        <v>17684</v>
      </c>
      <c r="AH207" s="5">
        <v>18197</v>
      </c>
      <c r="AI207" s="5">
        <v>19026</v>
      </c>
      <c r="AJ207" s="5">
        <v>19677</v>
      </c>
      <c r="AK207" s="5">
        <v>19360</v>
      </c>
      <c r="AL207" s="5">
        <v>18196</v>
      </c>
      <c r="AM207" s="5">
        <v>16527</v>
      </c>
      <c r="AN207" s="5">
        <v>18445</v>
      </c>
      <c r="AO207" s="5">
        <v>21127</v>
      </c>
      <c r="AP207" s="5">
        <v>22540</v>
      </c>
      <c r="AQ207" s="5">
        <v>22797</v>
      </c>
      <c r="AR207" s="5">
        <v>27477</v>
      </c>
      <c r="AS207" s="5">
        <v>27622</v>
      </c>
      <c r="AT207" s="5">
        <v>28242</v>
      </c>
      <c r="AU207" s="5">
        <v>28517</v>
      </c>
      <c r="AV207" s="5">
        <v>28859</v>
      </c>
      <c r="AW207" s="5">
        <v>29142</v>
      </c>
      <c r="AX207" s="5">
        <v>30951</v>
      </c>
      <c r="AY207" s="5">
        <v>31518</v>
      </c>
      <c r="AZ207" s="5">
        <v>32622</v>
      </c>
      <c r="BA207" s="5">
        <v>33624</v>
      </c>
      <c r="BB207" s="5">
        <v>34603</v>
      </c>
      <c r="BC207" s="5">
        <v>36022</v>
      </c>
      <c r="BD207" s="5">
        <v>37117</v>
      </c>
      <c r="BE207" s="5">
        <v>38455</v>
      </c>
      <c r="BF207" s="5">
        <v>38973</v>
      </c>
      <c r="BG207" s="5">
        <v>39870</v>
      </c>
      <c r="BH207" s="5">
        <v>40762</v>
      </c>
      <c r="BI207" s="5">
        <v>41996</v>
      </c>
      <c r="BJ207" s="5">
        <v>43191</v>
      </c>
      <c r="BK207" s="5">
        <v>42599</v>
      </c>
      <c r="BL207" s="5">
        <v>41940</v>
      </c>
      <c r="BM207" s="5">
        <v>41463</v>
      </c>
      <c r="BN207" s="5">
        <v>41215</v>
      </c>
      <c r="BO207" s="5">
        <v>41849</v>
      </c>
      <c r="BP207" s="5">
        <v>42701</v>
      </c>
      <c r="BQ207" s="5">
        <v>42530</v>
      </c>
      <c r="BR207" s="5">
        <v>42046</v>
      </c>
      <c r="BS207" s="5">
        <v>41309</v>
      </c>
      <c r="BT207" s="5">
        <v>40510</v>
      </c>
      <c r="BU207" s="5">
        <v>39805</v>
      </c>
      <c r="BV207" s="5">
        <v>40857</v>
      </c>
      <c r="BW207" s="5">
        <v>41682</v>
      </c>
      <c r="BX207" s="5">
        <v>42608</v>
      </c>
      <c r="BY207" s="5">
        <v>43925</v>
      </c>
      <c r="BZ207" s="5">
        <v>44371</v>
      </c>
      <c r="CA207" s="5">
        <v>44858</v>
      </c>
      <c r="CB207" s="5">
        <v>44496</v>
      </c>
      <c r="CC207" s="5">
        <v>44164</v>
      </c>
      <c r="CD207" s="5">
        <v>44102</v>
      </c>
    </row>
    <row r="208" spans="1:82" x14ac:dyDescent="0.25">
      <c r="A208" s="5" t="str">
        <f>"87 jaar"</f>
        <v>87 jaar</v>
      </c>
      <c r="B208" s="5">
        <v>5506</v>
      </c>
      <c r="C208" s="5">
        <v>5631</v>
      </c>
      <c r="D208" s="5">
        <v>5690</v>
      </c>
      <c r="E208" s="5">
        <v>5888</v>
      </c>
      <c r="F208" s="5">
        <v>6139</v>
      </c>
      <c r="G208" s="5">
        <v>6142</v>
      </c>
      <c r="H208" s="5">
        <v>6298</v>
      </c>
      <c r="I208" s="5">
        <v>6663</v>
      </c>
      <c r="J208" s="5">
        <v>6638</v>
      </c>
      <c r="K208" s="5">
        <v>7172</v>
      </c>
      <c r="L208" s="5">
        <v>7346</v>
      </c>
      <c r="M208" s="5">
        <v>7471</v>
      </c>
      <c r="N208" s="5">
        <v>6506</v>
      </c>
      <c r="O208" s="5">
        <v>5467</v>
      </c>
      <c r="P208" s="5">
        <v>4805</v>
      </c>
      <c r="Q208" s="5">
        <v>4977</v>
      </c>
      <c r="R208" s="5">
        <v>7551</v>
      </c>
      <c r="S208" s="5">
        <v>10152</v>
      </c>
      <c r="T208" s="5">
        <v>10710</v>
      </c>
      <c r="U208" s="5">
        <v>10914</v>
      </c>
      <c r="V208" s="5">
        <v>11315</v>
      </c>
      <c r="W208" s="5">
        <v>11966</v>
      </c>
      <c r="X208" s="5">
        <v>12264</v>
      </c>
      <c r="Y208" s="5">
        <v>12245</v>
      </c>
      <c r="Z208" s="5">
        <v>12744</v>
      </c>
      <c r="AA208" s="5">
        <v>13223</v>
      </c>
      <c r="AB208" s="5">
        <v>13863</v>
      </c>
      <c r="AC208" s="5">
        <v>15337</v>
      </c>
      <c r="AD208" s="5">
        <v>15608</v>
      </c>
      <c r="AE208" s="5">
        <v>15657</v>
      </c>
      <c r="AF208" s="5">
        <v>15671</v>
      </c>
      <c r="AG208" s="5">
        <v>15882</v>
      </c>
      <c r="AH208" s="5">
        <v>15719</v>
      </c>
      <c r="AI208" s="5">
        <v>16208</v>
      </c>
      <c r="AJ208" s="5">
        <v>16971</v>
      </c>
      <c r="AK208" s="5">
        <v>17586</v>
      </c>
      <c r="AL208" s="5">
        <v>17324</v>
      </c>
      <c r="AM208" s="5">
        <v>16308</v>
      </c>
      <c r="AN208" s="5">
        <v>14841</v>
      </c>
      <c r="AO208" s="5">
        <v>16592</v>
      </c>
      <c r="AP208" s="5">
        <v>19042</v>
      </c>
      <c r="AQ208" s="5">
        <v>20348</v>
      </c>
      <c r="AR208" s="5">
        <v>20612</v>
      </c>
      <c r="AS208" s="5">
        <v>24867</v>
      </c>
      <c r="AT208" s="5">
        <v>25040</v>
      </c>
      <c r="AU208" s="5">
        <v>25632</v>
      </c>
      <c r="AV208" s="5">
        <v>25925</v>
      </c>
      <c r="AW208" s="5">
        <v>26271</v>
      </c>
      <c r="AX208" s="5">
        <v>26568</v>
      </c>
      <c r="AY208" s="5">
        <v>28261</v>
      </c>
      <c r="AZ208" s="5">
        <v>28820</v>
      </c>
      <c r="BA208" s="5">
        <v>29865</v>
      </c>
      <c r="BB208" s="5">
        <v>30832</v>
      </c>
      <c r="BC208" s="5">
        <v>31769</v>
      </c>
      <c r="BD208" s="5">
        <v>33118</v>
      </c>
      <c r="BE208" s="5">
        <v>34163</v>
      </c>
      <c r="BF208" s="5">
        <v>35438</v>
      </c>
      <c r="BG208" s="5">
        <v>35964</v>
      </c>
      <c r="BH208" s="5">
        <v>36837</v>
      </c>
      <c r="BI208" s="5">
        <v>37703</v>
      </c>
      <c r="BJ208" s="5">
        <v>38893</v>
      </c>
      <c r="BK208" s="5">
        <v>40041</v>
      </c>
      <c r="BL208" s="5">
        <v>39539</v>
      </c>
      <c r="BM208" s="5">
        <v>38966</v>
      </c>
      <c r="BN208" s="5">
        <v>38562</v>
      </c>
      <c r="BO208" s="5">
        <v>38372</v>
      </c>
      <c r="BP208" s="5">
        <v>39000</v>
      </c>
      <c r="BQ208" s="5">
        <v>39830</v>
      </c>
      <c r="BR208" s="5">
        <v>39713</v>
      </c>
      <c r="BS208" s="5">
        <v>39301</v>
      </c>
      <c r="BT208" s="5">
        <v>38643</v>
      </c>
      <c r="BU208" s="5">
        <v>37930</v>
      </c>
      <c r="BV208" s="5">
        <v>37308</v>
      </c>
      <c r="BW208" s="5">
        <v>38328</v>
      </c>
      <c r="BX208" s="5">
        <v>39152</v>
      </c>
      <c r="BY208" s="5">
        <v>40058</v>
      </c>
      <c r="BZ208" s="5">
        <v>41334</v>
      </c>
      <c r="CA208" s="5">
        <v>41792</v>
      </c>
      <c r="CB208" s="5">
        <v>42295</v>
      </c>
      <c r="CC208" s="5">
        <v>41986</v>
      </c>
      <c r="CD208" s="5">
        <v>41708</v>
      </c>
    </row>
    <row r="209" spans="1:82" x14ac:dyDescent="0.25">
      <c r="A209" s="5" t="str">
        <f>"88 jaar"</f>
        <v>88 jaar</v>
      </c>
      <c r="B209" s="5">
        <v>4306</v>
      </c>
      <c r="C209" s="5">
        <v>4457</v>
      </c>
      <c r="D209" s="5">
        <v>4665</v>
      </c>
      <c r="E209" s="5">
        <v>4616</v>
      </c>
      <c r="F209" s="5">
        <v>4832</v>
      </c>
      <c r="G209" s="5">
        <v>5035</v>
      </c>
      <c r="H209" s="5">
        <v>5075</v>
      </c>
      <c r="I209" s="5">
        <v>5119</v>
      </c>
      <c r="J209" s="5">
        <v>5447</v>
      </c>
      <c r="K209" s="5">
        <v>5559</v>
      </c>
      <c r="L209" s="5">
        <v>5915</v>
      </c>
      <c r="M209" s="5">
        <v>6126</v>
      </c>
      <c r="N209" s="5">
        <v>6202</v>
      </c>
      <c r="O209" s="5">
        <v>5433</v>
      </c>
      <c r="P209" s="5">
        <v>4540</v>
      </c>
      <c r="Q209" s="5">
        <v>4025</v>
      </c>
      <c r="R209" s="5">
        <v>4215</v>
      </c>
      <c r="S209" s="5">
        <v>6445</v>
      </c>
      <c r="T209" s="5">
        <v>8585</v>
      </c>
      <c r="U209" s="5">
        <v>9128</v>
      </c>
      <c r="V209" s="5">
        <v>9281</v>
      </c>
      <c r="W209" s="5">
        <v>9743</v>
      </c>
      <c r="X209" s="5">
        <v>10168</v>
      </c>
      <c r="Y209" s="5">
        <v>10530</v>
      </c>
      <c r="Z209" s="5">
        <v>10581</v>
      </c>
      <c r="AA209" s="5">
        <v>10985</v>
      </c>
      <c r="AB209" s="5">
        <v>11502</v>
      </c>
      <c r="AC209" s="5">
        <v>12005</v>
      </c>
      <c r="AD209" s="5">
        <v>13305</v>
      </c>
      <c r="AE209" s="5">
        <v>13569</v>
      </c>
      <c r="AF209" s="5">
        <v>13641</v>
      </c>
      <c r="AG209" s="5">
        <v>13685</v>
      </c>
      <c r="AH209" s="5">
        <v>13900</v>
      </c>
      <c r="AI209" s="5">
        <v>13784</v>
      </c>
      <c r="AJ209" s="5">
        <v>14243</v>
      </c>
      <c r="AK209" s="5">
        <v>14935</v>
      </c>
      <c r="AL209" s="5">
        <v>15507</v>
      </c>
      <c r="AM209" s="5">
        <v>15298</v>
      </c>
      <c r="AN209" s="5">
        <v>14420</v>
      </c>
      <c r="AO209" s="5">
        <v>13154</v>
      </c>
      <c r="AP209" s="5">
        <v>14732</v>
      </c>
      <c r="AQ209" s="5">
        <v>16933</v>
      </c>
      <c r="AR209" s="5">
        <v>18119</v>
      </c>
      <c r="AS209" s="5">
        <v>18389</v>
      </c>
      <c r="AT209" s="5">
        <v>22210</v>
      </c>
      <c r="AU209" s="5">
        <v>22397</v>
      </c>
      <c r="AV209" s="5">
        <v>22956</v>
      </c>
      <c r="AW209" s="5">
        <v>23258</v>
      </c>
      <c r="AX209" s="5">
        <v>23606</v>
      </c>
      <c r="AY209" s="5">
        <v>23905</v>
      </c>
      <c r="AZ209" s="5">
        <v>25474</v>
      </c>
      <c r="BA209" s="5">
        <v>26010</v>
      </c>
      <c r="BB209" s="5">
        <v>26993</v>
      </c>
      <c r="BC209" s="5">
        <v>27906</v>
      </c>
      <c r="BD209" s="5">
        <v>28803</v>
      </c>
      <c r="BE209" s="5">
        <v>30062</v>
      </c>
      <c r="BF209" s="5">
        <v>31054</v>
      </c>
      <c r="BG209" s="5">
        <v>32257</v>
      </c>
      <c r="BH209" s="5">
        <v>32765</v>
      </c>
      <c r="BI209" s="5">
        <v>33612</v>
      </c>
      <c r="BJ209" s="5">
        <v>34448</v>
      </c>
      <c r="BK209" s="5">
        <v>35574</v>
      </c>
      <c r="BL209" s="5">
        <v>36671</v>
      </c>
      <c r="BM209" s="5">
        <v>36256</v>
      </c>
      <c r="BN209" s="5">
        <v>35762</v>
      </c>
      <c r="BO209" s="5">
        <v>35431</v>
      </c>
      <c r="BP209" s="5">
        <v>35293</v>
      </c>
      <c r="BQ209" s="5">
        <v>35906</v>
      </c>
      <c r="BR209" s="5">
        <v>36704</v>
      </c>
      <c r="BS209" s="5">
        <v>36633</v>
      </c>
      <c r="BT209" s="5">
        <v>36292</v>
      </c>
      <c r="BU209" s="5">
        <v>35724</v>
      </c>
      <c r="BV209" s="5">
        <v>35092</v>
      </c>
      <c r="BW209" s="5">
        <v>34554</v>
      </c>
      <c r="BX209" s="5">
        <v>35538</v>
      </c>
      <c r="BY209" s="5">
        <v>36347</v>
      </c>
      <c r="BZ209" s="5">
        <v>37229</v>
      </c>
      <c r="CA209" s="5">
        <v>38456</v>
      </c>
      <c r="CB209" s="5">
        <v>38913</v>
      </c>
      <c r="CC209" s="5">
        <v>39424</v>
      </c>
      <c r="CD209" s="5">
        <v>39174</v>
      </c>
    </row>
    <row r="210" spans="1:82" x14ac:dyDescent="0.25">
      <c r="A210" s="5" t="str">
        <f>"89 jaar"</f>
        <v>89 jaar</v>
      </c>
      <c r="B210" s="5">
        <v>3445</v>
      </c>
      <c r="C210" s="5">
        <v>3452</v>
      </c>
      <c r="D210" s="5">
        <v>3584</v>
      </c>
      <c r="E210" s="5">
        <v>3738</v>
      </c>
      <c r="F210" s="5">
        <v>3739</v>
      </c>
      <c r="G210" s="5">
        <v>3864</v>
      </c>
      <c r="H210" s="5">
        <v>4040</v>
      </c>
      <c r="I210" s="5">
        <v>4102</v>
      </c>
      <c r="J210" s="5">
        <v>4136</v>
      </c>
      <c r="K210" s="5">
        <v>4479</v>
      </c>
      <c r="L210" s="5">
        <v>4545</v>
      </c>
      <c r="M210" s="5">
        <v>4779</v>
      </c>
      <c r="N210" s="5">
        <v>4962</v>
      </c>
      <c r="O210" s="5">
        <v>5076</v>
      </c>
      <c r="P210" s="5">
        <v>4443</v>
      </c>
      <c r="Q210" s="5">
        <v>3711</v>
      </c>
      <c r="R210" s="5">
        <v>3346</v>
      </c>
      <c r="S210" s="5">
        <v>3535</v>
      </c>
      <c r="T210" s="5">
        <v>5323</v>
      </c>
      <c r="U210" s="5">
        <v>7140</v>
      </c>
      <c r="V210" s="5">
        <v>7690</v>
      </c>
      <c r="W210" s="5">
        <v>7853</v>
      </c>
      <c r="X210" s="5">
        <v>8174</v>
      </c>
      <c r="Y210" s="5">
        <v>8451</v>
      </c>
      <c r="Z210" s="5">
        <v>9004</v>
      </c>
      <c r="AA210" s="5">
        <v>8966</v>
      </c>
      <c r="AB210" s="5">
        <v>9408</v>
      </c>
      <c r="AC210" s="5">
        <v>9792</v>
      </c>
      <c r="AD210" s="5">
        <v>10234</v>
      </c>
      <c r="AE210" s="5">
        <v>11368</v>
      </c>
      <c r="AF210" s="5">
        <v>11613</v>
      </c>
      <c r="AG210" s="5">
        <v>11697</v>
      </c>
      <c r="AH210" s="5">
        <v>11772</v>
      </c>
      <c r="AI210" s="5">
        <v>11980</v>
      </c>
      <c r="AJ210" s="5">
        <v>11898</v>
      </c>
      <c r="AK210" s="5">
        <v>12320</v>
      </c>
      <c r="AL210" s="5">
        <v>12943</v>
      </c>
      <c r="AM210" s="5">
        <v>13473</v>
      </c>
      <c r="AN210" s="5">
        <v>13305</v>
      </c>
      <c r="AO210" s="5">
        <v>12566</v>
      </c>
      <c r="AP210" s="5">
        <v>11479</v>
      </c>
      <c r="AQ210" s="5">
        <v>12884</v>
      </c>
      <c r="AR210" s="5">
        <v>14831</v>
      </c>
      <c r="AS210" s="5">
        <v>15890</v>
      </c>
      <c r="AT210" s="5">
        <v>16165</v>
      </c>
      <c r="AU210" s="5">
        <v>19537</v>
      </c>
      <c r="AV210" s="5">
        <v>19730</v>
      </c>
      <c r="AW210" s="5">
        <v>20252</v>
      </c>
      <c r="AX210" s="5">
        <v>20559</v>
      </c>
      <c r="AY210" s="5">
        <v>20896</v>
      </c>
      <c r="AZ210" s="5">
        <v>21193</v>
      </c>
      <c r="BA210" s="5">
        <v>22624</v>
      </c>
      <c r="BB210" s="5">
        <v>23133</v>
      </c>
      <c r="BC210" s="5">
        <v>24041</v>
      </c>
      <c r="BD210" s="5">
        <v>24892</v>
      </c>
      <c r="BE210" s="5">
        <v>25730</v>
      </c>
      <c r="BF210" s="5">
        <v>26889</v>
      </c>
      <c r="BG210" s="5">
        <v>27818</v>
      </c>
      <c r="BH210" s="5">
        <v>28934</v>
      </c>
      <c r="BI210" s="5">
        <v>29436</v>
      </c>
      <c r="BJ210" s="5">
        <v>30237</v>
      </c>
      <c r="BK210" s="5">
        <v>31032</v>
      </c>
      <c r="BL210" s="5">
        <v>32080</v>
      </c>
      <c r="BM210" s="5">
        <v>33114</v>
      </c>
      <c r="BN210" s="5">
        <v>32775</v>
      </c>
      <c r="BO210" s="5">
        <v>32371</v>
      </c>
      <c r="BP210" s="5">
        <v>32107</v>
      </c>
      <c r="BQ210" s="5">
        <v>32013</v>
      </c>
      <c r="BR210" s="5">
        <v>32610</v>
      </c>
      <c r="BS210" s="5">
        <v>33369</v>
      </c>
      <c r="BT210" s="5">
        <v>33341</v>
      </c>
      <c r="BU210" s="5">
        <v>33064</v>
      </c>
      <c r="BV210" s="5">
        <v>32576</v>
      </c>
      <c r="BW210" s="5">
        <v>32036</v>
      </c>
      <c r="BX210" s="5">
        <v>31581</v>
      </c>
      <c r="BY210" s="5">
        <v>32520</v>
      </c>
      <c r="BZ210" s="5">
        <v>33297</v>
      </c>
      <c r="CA210" s="5">
        <v>34146</v>
      </c>
      <c r="CB210" s="5">
        <v>35315</v>
      </c>
      <c r="CC210" s="5">
        <v>35765</v>
      </c>
      <c r="CD210" s="5">
        <v>36275</v>
      </c>
    </row>
    <row r="211" spans="1:82" x14ac:dyDescent="0.25">
      <c r="A211" s="5" t="str">
        <f>"90 jaar"</f>
        <v>90 jaar</v>
      </c>
      <c r="B211" s="5">
        <v>2522</v>
      </c>
      <c r="C211" s="5">
        <v>2752</v>
      </c>
      <c r="D211" s="5">
        <v>2698</v>
      </c>
      <c r="E211" s="5">
        <v>2807</v>
      </c>
      <c r="F211" s="5">
        <v>2925</v>
      </c>
      <c r="G211" s="5">
        <v>2995</v>
      </c>
      <c r="H211" s="5">
        <v>3039</v>
      </c>
      <c r="I211" s="5">
        <v>3193</v>
      </c>
      <c r="J211" s="5">
        <v>3284</v>
      </c>
      <c r="K211" s="5">
        <v>3283</v>
      </c>
      <c r="L211" s="5">
        <v>3519</v>
      </c>
      <c r="M211" s="5">
        <v>3582</v>
      </c>
      <c r="N211" s="5">
        <v>3784</v>
      </c>
      <c r="O211" s="5">
        <v>3879</v>
      </c>
      <c r="P211" s="5">
        <v>4111</v>
      </c>
      <c r="Q211" s="5">
        <v>3613</v>
      </c>
      <c r="R211" s="5">
        <v>3010</v>
      </c>
      <c r="S211" s="5">
        <v>2769</v>
      </c>
      <c r="T211" s="5">
        <v>2835</v>
      </c>
      <c r="U211" s="5">
        <v>4361</v>
      </c>
      <c r="V211" s="5">
        <v>5860</v>
      </c>
      <c r="W211" s="5">
        <v>6373</v>
      </c>
      <c r="X211" s="5">
        <v>6430</v>
      </c>
      <c r="Y211" s="5">
        <v>6747</v>
      </c>
      <c r="Z211" s="5">
        <v>7048</v>
      </c>
      <c r="AA211" s="5">
        <v>7465</v>
      </c>
      <c r="AB211" s="5">
        <v>7477</v>
      </c>
      <c r="AC211" s="5">
        <v>7871</v>
      </c>
      <c r="AD211" s="5">
        <v>8185</v>
      </c>
      <c r="AE211" s="5">
        <v>8575</v>
      </c>
      <c r="AF211" s="5">
        <v>9543</v>
      </c>
      <c r="AG211" s="5">
        <v>9772</v>
      </c>
      <c r="AH211" s="5">
        <v>9857</v>
      </c>
      <c r="AI211" s="5">
        <v>9944</v>
      </c>
      <c r="AJ211" s="5">
        <v>10139</v>
      </c>
      <c r="AK211" s="5">
        <v>10088</v>
      </c>
      <c r="AL211" s="5">
        <v>10462</v>
      </c>
      <c r="AM211" s="5">
        <v>11013</v>
      </c>
      <c r="AN211" s="5">
        <v>11480</v>
      </c>
      <c r="AO211" s="5">
        <v>11359</v>
      </c>
      <c r="AP211" s="5">
        <v>10748</v>
      </c>
      <c r="AQ211" s="5">
        <v>9836</v>
      </c>
      <c r="AR211" s="5">
        <v>11062</v>
      </c>
      <c r="AS211" s="5">
        <v>12752</v>
      </c>
      <c r="AT211" s="5">
        <v>13691</v>
      </c>
      <c r="AU211" s="5">
        <v>13957</v>
      </c>
      <c r="AV211" s="5">
        <v>16880</v>
      </c>
      <c r="AW211" s="5">
        <v>17075</v>
      </c>
      <c r="AX211" s="5">
        <v>17552</v>
      </c>
      <c r="AY211" s="5">
        <v>17850</v>
      </c>
      <c r="AZ211" s="5">
        <v>18174</v>
      </c>
      <c r="BA211" s="5">
        <v>18464</v>
      </c>
      <c r="BB211" s="5">
        <v>19743</v>
      </c>
      <c r="BC211" s="5">
        <v>20215</v>
      </c>
      <c r="BD211" s="5">
        <v>21042</v>
      </c>
      <c r="BE211" s="5">
        <v>21820</v>
      </c>
      <c r="BF211" s="5">
        <v>22586</v>
      </c>
      <c r="BG211" s="5">
        <v>23642</v>
      </c>
      <c r="BH211" s="5">
        <v>24486</v>
      </c>
      <c r="BI211" s="5">
        <v>25509</v>
      </c>
      <c r="BJ211" s="5">
        <v>25983</v>
      </c>
      <c r="BK211" s="5">
        <v>26731</v>
      </c>
      <c r="BL211" s="5">
        <v>27474</v>
      </c>
      <c r="BM211" s="5">
        <v>28436</v>
      </c>
      <c r="BN211" s="5">
        <v>29388</v>
      </c>
      <c r="BO211" s="5">
        <v>29125</v>
      </c>
      <c r="BP211" s="5">
        <v>28796</v>
      </c>
      <c r="BQ211" s="5">
        <v>28595</v>
      </c>
      <c r="BR211" s="5">
        <v>28544</v>
      </c>
      <c r="BS211" s="5">
        <v>29107</v>
      </c>
      <c r="BT211" s="5">
        <v>29818</v>
      </c>
      <c r="BU211" s="5">
        <v>29828</v>
      </c>
      <c r="BV211" s="5">
        <v>29611</v>
      </c>
      <c r="BW211" s="5">
        <v>29206</v>
      </c>
      <c r="BX211" s="5">
        <v>28760</v>
      </c>
      <c r="BY211" s="5">
        <v>28379</v>
      </c>
      <c r="BZ211" s="5">
        <v>29262</v>
      </c>
      <c r="CA211" s="5">
        <v>29995</v>
      </c>
      <c r="CB211" s="5">
        <v>30802</v>
      </c>
      <c r="CC211" s="5">
        <v>31895</v>
      </c>
      <c r="CD211" s="5">
        <v>32332</v>
      </c>
    </row>
    <row r="212" spans="1:82" x14ac:dyDescent="0.25">
      <c r="A212" s="5" t="str">
        <f>"91 jaar"</f>
        <v>91 jaar</v>
      </c>
      <c r="B212" s="5">
        <v>1938</v>
      </c>
      <c r="C212" s="5">
        <v>1913</v>
      </c>
      <c r="D212" s="5">
        <v>2135</v>
      </c>
      <c r="E212" s="5">
        <v>2023</v>
      </c>
      <c r="F212" s="5">
        <v>2187</v>
      </c>
      <c r="G212" s="5">
        <v>2312</v>
      </c>
      <c r="H212" s="5">
        <v>2341</v>
      </c>
      <c r="I212" s="5">
        <v>2358</v>
      </c>
      <c r="J212" s="5">
        <v>2501</v>
      </c>
      <c r="K212" s="5">
        <v>2520</v>
      </c>
      <c r="L212" s="5">
        <v>2550</v>
      </c>
      <c r="M212" s="5">
        <v>2777</v>
      </c>
      <c r="N212" s="5">
        <v>2763</v>
      </c>
      <c r="O212" s="5">
        <v>2944</v>
      </c>
      <c r="P212" s="5">
        <v>3059</v>
      </c>
      <c r="Q212" s="5">
        <v>3241</v>
      </c>
      <c r="R212" s="5">
        <v>2849</v>
      </c>
      <c r="S212" s="5">
        <v>2402</v>
      </c>
      <c r="T212" s="5">
        <v>2228</v>
      </c>
      <c r="U212" s="5">
        <v>2299</v>
      </c>
      <c r="V212" s="5">
        <v>3491</v>
      </c>
      <c r="W212" s="5">
        <v>4723</v>
      </c>
      <c r="X212" s="5">
        <v>5195</v>
      </c>
      <c r="Y212" s="5">
        <v>5198</v>
      </c>
      <c r="Z212" s="5">
        <v>5490</v>
      </c>
      <c r="AA212" s="5">
        <v>5759</v>
      </c>
      <c r="AB212" s="5">
        <v>6124</v>
      </c>
      <c r="AC212" s="5">
        <v>6070</v>
      </c>
      <c r="AD212" s="5">
        <v>6431</v>
      </c>
      <c r="AE212" s="5">
        <v>6699</v>
      </c>
      <c r="AF212" s="5">
        <v>7037</v>
      </c>
      <c r="AG212" s="5">
        <v>7847</v>
      </c>
      <c r="AH212" s="5">
        <v>8054</v>
      </c>
      <c r="AI212" s="5">
        <v>8142</v>
      </c>
      <c r="AJ212" s="5">
        <v>8223</v>
      </c>
      <c r="AK212" s="5">
        <v>8410</v>
      </c>
      <c r="AL212" s="5">
        <v>8379</v>
      </c>
      <c r="AM212" s="5">
        <v>8708</v>
      </c>
      <c r="AN212" s="5">
        <v>9183</v>
      </c>
      <c r="AO212" s="5">
        <v>9589</v>
      </c>
      <c r="AP212" s="5">
        <v>9503</v>
      </c>
      <c r="AQ212" s="5">
        <v>9005</v>
      </c>
      <c r="AR212" s="5">
        <v>8258</v>
      </c>
      <c r="AS212" s="5">
        <v>9306</v>
      </c>
      <c r="AT212" s="5">
        <v>10749</v>
      </c>
      <c r="AU212" s="5">
        <v>11558</v>
      </c>
      <c r="AV212" s="5">
        <v>11802</v>
      </c>
      <c r="AW212" s="5">
        <v>14289</v>
      </c>
      <c r="AX212" s="5">
        <v>14469</v>
      </c>
      <c r="AY212" s="5">
        <v>14900</v>
      </c>
      <c r="AZ212" s="5">
        <v>15184</v>
      </c>
      <c r="BA212" s="5">
        <v>15482</v>
      </c>
      <c r="BB212" s="5">
        <v>15759</v>
      </c>
      <c r="BC212" s="5">
        <v>16873</v>
      </c>
      <c r="BD212" s="5">
        <v>17304</v>
      </c>
      <c r="BE212" s="5">
        <v>18036</v>
      </c>
      <c r="BF212" s="5">
        <v>18739</v>
      </c>
      <c r="BG212" s="5">
        <v>19419</v>
      </c>
      <c r="BH212" s="5">
        <v>20364</v>
      </c>
      <c r="BI212" s="5">
        <v>21120</v>
      </c>
      <c r="BJ212" s="5">
        <v>22037</v>
      </c>
      <c r="BK212" s="5">
        <v>22481</v>
      </c>
      <c r="BL212" s="5">
        <v>23158</v>
      </c>
      <c r="BM212" s="5">
        <v>23838</v>
      </c>
      <c r="BN212" s="5">
        <v>24704</v>
      </c>
      <c r="BO212" s="5">
        <v>25564</v>
      </c>
      <c r="BP212" s="5">
        <v>25367</v>
      </c>
      <c r="BQ212" s="5">
        <v>25116</v>
      </c>
      <c r="BR212" s="5">
        <v>24968</v>
      </c>
      <c r="BS212" s="5">
        <v>24944</v>
      </c>
      <c r="BT212" s="5">
        <v>25463</v>
      </c>
      <c r="BU212" s="5">
        <v>26124</v>
      </c>
      <c r="BV212" s="5">
        <v>26164</v>
      </c>
      <c r="BW212" s="5">
        <v>25999</v>
      </c>
      <c r="BX212" s="5">
        <v>25670</v>
      </c>
      <c r="BY212" s="5">
        <v>25306</v>
      </c>
      <c r="BZ212" s="5">
        <v>25002</v>
      </c>
      <c r="CA212" s="5">
        <v>25819</v>
      </c>
      <c r="CB212" s="5">
        <v>26498</v>
      </c>
      <c r="CC212" s="5">
        <v>27241</v>
      </c>
      <c r="CD212" s="5">
        <v>28247</v>
      </c>
    </row>
    <row r="213" spans="1:82" x14ac:dyDescent="0.25">
      <c r="A213" s="5" t="str">
        <f>"92 jaar"</f>
        <v>92 jaar</v>
      </c>
      <c r="B213" s="5">
        <v>1334</v>
      </c>
      <c r="C213" s="5">
        <v>1440</v>
      </c>
      <c r="D213" s="5">
        <v>1414</v>
      </c>
      <c r="E213" s="5">
        <v>1610</v>
      </c>
      <c r="F213" s="5">
        <v>1544</v>
      </c>
      <c r="G213" s="5">
        <v>1679</v>
      </c>
      <c r="H213" s="5">
        <v>1724</v>
      </c>
      <c r="I213" s="5">
        <v>1760</v>
      </c>
      <c r="J213" s="5">
        <v>1763</v>
      </c>
      <c r="K213" s="5">
        <v>1874</v>
      </c>
      <c r="L213" s="5">
        <v>1902</v>
      </c>
      <c r="M213" s="5">
        <v>1939</v>
      </c>
      <c r="N213" s="5">
        <v>2113</v>
      </c>
      <c r="O213" s="5">
        <v>2063</v>
      </c>
      <c r="P213" s="5">
        <v>2253</v>
      </c>
      <c r="Q213" s="5">
        <v>2300</v>
      </c>
      <c r="R213" s="5">
        <v>2485</v>
      </c>
      <c r="S213" s="5">
        <v>2222</v>
      </c>
      <c r="T213" s="5">
        <v>1853</v>
      </c>
      <c r="U213" s="5">
        <v>1706</v>
      </c>
      <c r="V213" s="5">
        <v>1804</v>
      </c>
      <c r="W213" s="5">
        <v>2774</v>
      </c>
      <c r="X213" s="5">
        <v>3662</v>
      </c>
      <c r="Y213" s="5">
        <v>4080</v>
      </c>
      <c r="Z213" s="5">
        <v>4199</v>
      </c>
      <c r="AA213" s="5">
        <v>4315</v>
      </c>
      <c r="AB213" s="5">
        <v>4591</v>
      </c>
      <c r="AC213" s="5">
        <v>4826</v>
      </c>
      <c r="AD213" s="5">
        <v>4826</v>
      </c>
      <c r="AE213" s="5">
        <v>5128</v>
      </c>
      <c r="AF213" s="5">
        <v>5352</v>
      </c>
      <c r="AG213" s="5">
        <v>5638</v>
      </c>
      <c r="AH213" s="5">
        <v>6297</v>
      </c>
      <c r="AI213" s="5">
        <v>6481</v>
      </c>
      <c r="AJ213" s="5">
        <v>6562</v>
      </c>
      <c r="AK213" s="5">
        <v>6647</v>
      </c>
      <c r="AL213" s="5">
        <v>6806</v>
      </c>
      <c r="AM213" s="5">
        <v>6794</v>
      </c>
      <c r="AN213" s="5">
        <v>7077</v>
      </c>
      <c r="AO213" s="5">
        <v>7474</v>
      </c>
      <c r="AP213" s="5">
        <v>7817</v>
      </c>
      <c r="AQ213" s="5">
        <v>7762</v>
      </c>
      <c r="AR213" s="5">
        <v>7369</v>
      </c>
      <c r="AS213" s="5">
        <v>6766</v>
      </c>
      <c r="AT213" s="5">
        <v>7642</v>
      </c>
      <c r="AU213" s="5">
        <v>8841</v>
      </c>
      <c r="AV213" s="5">
        <v>9522</v>
      </c>
      <c r="AW213" s="5">
        <v>9737</v>
      </c>
      <c r="AX213" s="5">
        <v>11805</v>
      </c>
      <c r="AY213" s="5">
        <v>11975</v>
      </c>
      <c r="AZ213" s="5">
        <v>12350</v>
      </c>
      <c r="BA213" s="5">
        <v>12608</v>
      </c>
      <c r="BB213" s="5">
        <v>12875</v>
      </c>
      <c r="BC213" s="5">
        <v>13126</v>
      </c>
      <c r="BD213" s="5">
        <v>14079</v>
      </c>
      <c r="BE213" s="5">
        <v>14460</v>
      </c>
      <c r="BF213" s="5">
        <v>15091</v>
      </c>
      <c r="BG213" s="5">
        <v>15709</v>
      </c>
      <c r="BH213" s="5">
        <v>16301</v>
      </c>
      <c r="BI213" s="5">
        <v>17124</v>
      </c>
      <c r="BJ213" s="5">
        <v>17778</v>
      </c>
      <c r="BK213" s="5">
        <v>18585</v>
      </c>
      <c r="BL213" s="5">
        <v>18985</v>
      </c>
      <c r="BM213" s="5">
        <v>19583</v>
      </c>
      <c r="BN213" s="5">
        <v>20191</v>
      </c>
      <c r="BO213" s="5">
        <v>20951</v>
      </c>
      <c r="BP213" s="5">
        <v>21707</v>
      </c>
      <c r="BQ213" s="5">
        <v>21569</v>
      </c>
      <c r="BR213" s="5">
        <v>21382</v>
      </c>
      <c r="BS213" s="5">
        <v>21281</v>
      </c>
      <c r="BT213" s="5">
        <v>21289</v>
      </c>
      <c r="BU213" s="5">
        <v>21762</v>
      </c>
      <c r="BV213" s="5">
        <v>22347</v>
      </c>
      <c r="BW213" s="5">
        <v>22409</v>
      </c>
      <c r="BX213" s="5">
        <v>22299</v>
      </c>
      <c r="BY213" s="5">
        <v>22037</v>
      </c>
      <c r="BZ213" s="5">
        <v>21750</v>
      </c>
      <c r="CA213" s="5">
        <v>21524</v>
      </c>
      <c r="CB213" s="5">
        <v>22253</v>
      </c>
      <c r="CC213" s="5">
        <v>22871</v>
      </c>
      <c r="CD213" s="5">
        <v>23540</v>
      </c>
    </row>
    <row r="214" spans="1:82" x14ac:dyDescent="0.25">
      <c r="A214" s="5" t="str">
        <f>"93 jaar"</f>
        <v>93 jaar</v>
      </c>
      <c r="B214" s="5">
        <v>996</v>
      </c>
      <c r="C214" s="5">
        <v>1031</v>
      </c>
      <c r="D214" s="5">
        <v>1079</v>
      </c>
      <c r="E214" s="5">
        <v>1022</v>
      </c>
      <c r="F214" s="5">
        <v>1169</v>
      </c>
      <c r="G214" s="5">
        <v>1134</v>
      </c>
      <c r="H214" s="5">
        <v>1224</v>
      </c>
      <c r="I214" s="5">
        <v>1303</v>
      </c>
      <c r="J214" s="5">
        <v>1340</v>
      </c>
      <c r="K214" s="5">
        <v>1292</v>
      </c>
      <c r="L214" s="5">
        <v>1380</v>
      </c>
      <c r="M214" s="5">
        <v>1398</v>
      </c>
      <c r="N214" s="5">
        <v>1431</v>
      </c>
      <c r="O214" s="5">
        <v>1527</v>
      </c>
      <c r="P214" s="5">
        <v>1515</v>
      </c>
      <c r="Q214" s="5">
        <v>1659</v>
      </c>
      <c r="R214" s="5">
        <v>1744</v>
      </c>
      <c r="S214" s="5">
        <v>1884</v>
      </c>
      <c r="T214" s="5">
        <v>1673</v>
      </c>
      <c r="U214" s="5">
        <v>1427</v>
      </c>
      <c r="V214" s="5">
        <v>1311</v>
      </c>
      <c r="W214" s="5">
        <v>1411</v>
      </c>
      <c r="X214" s="5">
        <v>2064</v>
      </c>
      <c r="Y214" s="5">
        <v>2790</v>
      </c>
      <c r="Z214" s="5">
        <v>3180</v>
      </c>
      <c r="AA214" s="5">
        <v>3255</v>
      </c>
      <c r="AB214" s="5">
        <v>3324</v>
      </c>
      <c r="AC214" s="5">
        <v>3541</v>
      </c>
      <c r="AD214" s="5">
        <v>3742</v>
      </c>
      <c r="AE214" s="5">
        <v>3750</v>
      </c>
      <c r="AF214" s="5">
        <v>3996</v>
      </c>
      <c r="AG214" s="5">
        <v>4179</v>
      </c>
      <c r="AH214" s="5">
        <v>4412</v>
      </c>
      <c r="AI214" s="5">
        <v>4935</v>
      </c>
      <c r="AJ214" s="5">
        <v>5095</v>
      </c>
      <c r="AK214" s="5">
        <v>5160</v>
      </c>
      <c r="AL214" s="5">
        <v>5238</v>
      </c>
      <c r="AM214" s="5">
        <v>5369</v>
      </c>
      <c r="AN214" s="5">
        <v>5375</v>
      </c>
      <c r="AO214" s="5">
        <v>5605</v>
      </c>
      <c r="AP214" s="5">
        <v>5938</v>
      </c>
      <c r="AQ214" s="5">
        <v>6218</v>
      </c>
      <c r="AR214" s="5">
        <v>6184</v>
      </c>
      <c r="AS214" s="5">
        <v>5879</v>
      </c>
      <c r="AT214" s="5">
        <v>5411</v>
      </c>
      <c r="AU214" s="5">
        <v>6127</v>
      </c>
      <c r="AV214" s="5">
        <v>7096</v>
      </c>
      <c r="AW214" s="5">
        <v>7656</v>
      </c>
      <c r="AX214" s="5">
        <v>7842</v>
      </c>
      <c r="AY214" s="5">
        <v>9516</v>
      </c>
      <c r="AZ214" s="5">
        <v>9670</v>
      </c>
      <c r="BA214" s="5">
        <v>9988</v>
      </c>
      <c r="BB214" s="5">
        <v>10210</v>
      </c>
      <c r="BC214" s="5">
        <v>10444</v>
      </c>
      <c r="BD214" s="5">
        <v>10672</v>
      </c>
      <c r="BE214" s="5">
        <v>11463</v>
      </c>
      <c r="BF214" s="5">
        <v>11786</v>
      </c>
      <c r="BG214" s="5">
        <v>12321</v>
      </c>
      <c r="BH214" s="5">
        <v>12848</v>
      </c>
      <c r="BI214" s="5">
        <v>13354</v>
      </c>
      <c r="BJ214" s="5">
        <v>14049</v>
      </c>
      <c r="BK214" s="5">
        <v>14607</v>
      </c>
      <c r="BL214" s="5">
        <v>15292</v>
      </c>
      <c r="BM214" s="5">
        <v>15646</v>
      </c>
      <c r="BN214" s="5">
        <v>16162</v>
      </c>
      <c r="BO214" s="5">
        <v>16686</v>
      </c>
      <c r="BP214" s="5">
        <v>17338</v>
      </c>
      <c r="BQ214" s="5">
        <v>17988</v>
      </c>
      <c r="BR214" s="5">
        <v>17900</v>
      </c>
      <c r="BS214" s="5">
        <v>17775</v>
      </c>
      <c r="BT214" s="5">
        <v>17708</v>
      </c>
      <c r="BU214" s="5">
        <v>17734</v>
      </c>
      <c r="BV214" s="5">
        <v>18155</v>
      </c>
      <c r="BW214" s="5">
        <v>18654</v>
      </c>
      <c r="BX214" s="5">
        <v>18737</v>
      </c>
      <c r="BY214" s="5">
        <v>18666</v>
      </c>
      <c r="BZ214" s="5">
        <v>18467</v>
      </c>
      <c r="CA214" s="5">
        <v>18250</v>
      </c>
      <c r="CB214" s="5">
        <v>18081</v>
      </c>
      <c r="CC214" s="5">
        <v>18721</v>
      </c>
      <c r="CD214" s="5">
        <v>19272</v>
      </c>
    </row>
    <row r="215" spans="1:82" x14ac:dyDescent="0.25">
      <c r="A215" s="5" t="str">
        <f>"94 jaar"</f>
        <v>94 jaar</v>
      </c>
      <c r="B215" s="5">
        <v>695</v>
      </c>
      <c r="C215" s="5">
        <v>723</v>
      </c>
      <c r="D215" s="5">
        <v>753</v>
      </c>
      <c r="E215" s="5">
        <v>777</v>
      </c>
      <c r="F215" s="5">
        <v>740</v>
      </c>
      <c r="G215" s="5">
        <v>845</v>
      </c>
      <c r="H215" s="5">
        <v>812</v>
      </c>
      <c r="I215" s="5">
        <v>862</v>
      </c>
      <c r="J215" s="5">
        <v>962</v>
      </c>
      <c r="K215" s="5">
        <v>991</v>
      </c>
      <c r="L215" s="5">
        <v>929</v>
      </c>
      <c r="M215" s="5">
        <v>988</v>
      </c>
      <c r="N215" s="5">
        <v>995</v>
      </c>
      <c r="O215" s="5">
        <v>998</v>
      </c>
      <c r="P215" s="5">
        <v>1117</v>
      </c>
      <c r="Q215" s="5">
        <v>1085</v>
      </c>
      <c r="R215" s="5">
        <v>1221</v>
      </c>
      <c r="S215" s="5">
        <v>1293</v>
      </c>
      <c r="T215" s="5">
        <v>1363</v>
      </c>
      <c r="U215" s="5">
        <v>1230</v>
      </c>
      <c r="V215" s="5">
        <v>1074</v>
      </c>
      <c r="W215" s="5">
        <v>969</v>
      </c>
      <c r="X215" s="5">
        <v>1038</v>
      </c>
      <c r="Y215" s="5">
        <v>1505</v>
      </c>
      <c r="Z215" s="5">
        <v>2102</v>
      </c>
      <c r="AA215" s="5">
        <v>2327</v>
      </c>
      <c r="AB215" s="5">
        <v>2467</v>
      </c>
      <c r="AC215" s="5">
        <v>2517</v>
      </c>
      <c r="AD215" s="5">
        <v>2668</v>
      </c>
      <c r="AE215" s="5">
        <v>2821</v>
      </c>
      <c r="AF215" s="5">
        <v>2845</v>
      </c>
      <c r="AG215" s="5">
        <v>3036</v>
      </c>
      <c r="AH215" s="5">
        <v>3173</v>
      </c>
      <c r="AI215" s="5">
        <v>3359</v>
      </c>
      <c r="AJ215" s="5">
        <v>3767</v>
      </c>
      <c r="AK215" s="5">
        <v>3901</v>
      </c>
      <c r="AL215" s="5">
        <v>3954</v>
      </c>
      <c r="AM215" s="5">
        <v>4024</v>
      </c>
      <c r="AN215" s="5">
        <v>4131</v>
      </c>
      <c r="AO215" s="5">
        <v>4140</v>
      </c>
      <c r="AP215" s="5">
        <v>4327</v>
      </c>
      <c r="AQ215" s="5">
        <v>4595</v>
      </c>
      <c r="AR215" s="5">
        <v>4819</v>
      </c>
      <c r="AS215" s="5">
        <v>4802</v>
      </c>
      <c r="AT215" s="5">
        <v>4569</v>
      </c>
      <c r="AU215" s="5">
        <v>4215</v>
      </c>
      <c r="AV215" s="5">
        <v>4785</v>
      </c>
      <c r="AW215" s="5">
        <v>5545</v>
      </c>
      <c r="AX215" s="5">
        <v>5995</v>
      </c>
      <c r="AY215" s="5">
        <v>6147</v>
      </c>
      <c r="AZ215" s="5">
        <v>7468</v>
      </c>
      <c r="BA215" s="5">
        <v>7602</v>
      </c>
      <c r="BB215" s="5">
        <v>7863</v>
      </c>
      <c r="BC215" s="5">
        <v>8049</v>
      </c>
      <c r="BD215" s="5">
        <v>8247</v>
      </c>
      <c r="BE215" s="5">
        <v>8441</v>
      </c>
      <c r="BF215" s="5">
        <v>9082</v>
      </c>
      <c r="BG215" s="5">
        <v>9352</v>
      </c>
      <c r="BH215" s="5">
        <v>9791</v>
      </c>
      <c r="BI215" s="5">
        <v>10231</v>
      </c>
      <c r="BJ215" s="5">
        <v>10647</v>
      </c>
      <c r="BK215" s="5">
        <v>11215</v>
      </c>
      <c r="BL215" s="5">
        <v>11679</v>
      </c>
      <c r="BM215" s="5">
        <v>12249</v>
      </c>
      <c r="BN215" s="5">
        <v>12551</v>
      </c>
      <c r="BO215" s="5">
        <v>12982</v>
      </c>
      <c r="BP215" s="5">
        <v>13422</v>
      </c>
      <c r="BQ215" s="5">
        <v>13965</v>
      </c>
      <c r="BR215" s="5">
        <v>14505</v>
      </c>
      <c r="BS215" s="5">
        <v>14455</v>
      </c>
      <c r="BT215" s="5">
        <v>14374</v>
      </c>
      <c r="BU215" s="5">
        <v>14342</v>
      </c>
      <c r="BV215" s="5">
        <v>14378</v>
      </c>
      <c r="BW215" s="5">
        <v>14731</v>
      </c>
      <c r="BX215" s="5">
        <v>15161</v>
      </c>
      <c r="BY215" s="5">
        <v>15247</v>
      </c>
      <c r="BZ215" s="5">
        <v>15216</v>
      </c>
      <c r="CA215" s="5">
        <v>15063</v>
      </c>
      <c r="CB215" s="5">
        <v>14910</v>
      </c>
      <c r="CC215" s="5">
        <v>14786</v>
      </c>
      <c r="CD215" s="5">
        <v>15326</v>
      </c>
    </row>
    <row r="216" spans="1:82" x14ac:dyDescent="0.25">
      <c r="A216" s="5" t="str">
        <f>"95 jaar"</f>
        <v>95 jaar</v>
      </c>
      <c r="B216" s="5">
        <v>444</v>
      </c>
      <c r="C216" s="5">
        <v>496</v>
      </c>
      <c r="D216" s="5">
        <v>534</v>
      </c>
      <c r="E216" s="5">
        <v>515</v>
      </c>
      <c r="F216" s="5">
        <v>557</v>
      </c>
      <c r="G216" s="5">
        <v>523</v>
      </c>
      <c r="H216" s="5">
        <v>562</v>
      </c>
      <c r="I216" s="5">
        <v>575</v>
      </c>
      <c r="J216" s="5">
        <v>620</v>
      </c>
      <c r="K216" s="5">
        <v>659</v>
      </c>
      <c r="L216" s="5">
        <v>704</v>
      </c>
      <c r="M216" s="5">
        <v>658</v>
      </c>
      <c r="N216" s="5">
        <v>655</v>
      </c>
      <c r="O216" s="5">
        <v>686</v>
      </c>
      <c r="P216" s="5">
        <v>704</v>
      </c>
      <c r="Q216" s="5">
        <v>807</v>
      </c>
      <c r="R216" s="5">
        <v>803</v>
      </c>
      <c r="S216" s="5">
        <v>863</v>
      </c>
      <c r="T216" s="5">
        <v>923</v>
      </c>
      <c r="U216" s="5">
        <v>988</v>
      </c>
      <c r="V216" s="5">
        <v>882</v>
      </c>
      <c r="W216" s="5">
        <v>782</v>
      </c>
      <c r="X216" s="5">
        <v>678</v>
      </c>
      <c r="Y216" s="5">
        <v>772</v>
      </c>
      <c r="Z216" s="5">
        <v>1132</v>
      </c>
      <c r="AA216" s="5">
        <v>1517</v>
      </c>
      <c r="AB216" s="5">
        <v>1712</v>
      </c>
      <c r="AC216" s="5">
        <v>1814</v>
      </c>
      <c r="AD216" s="5">
        <v>1842</v>
      </c>
      <c r="AE216" s="5">
        <v>1961</v>
      </c>
      <c r="AF216" s="5">
        <v>2081</v>
      </c>
      <c r="AG216" s="5">
        <v>2105</v>
      </c>
      <c r="AH216" s="5">
        <v>2249</v>
      </c>
      <c r="AI216" s="5">
        <v>2354</v>
      </c>
      <c r="AJ216" s="5">
        <v>2495</v>
      </c>
      <c r="AK216" s="5">
        <v>2808</v>
      </c>
      <c r="AL216" s="5">
        <v>2906</v>
      </c>
      <c r="AM216" s="5">
        <v>2955</v>
      </c>
      <c r="AN216" s="5">
        <v>3015</v>
      </c>
      <c r="AO216" s="5">
        <v>3102</v>
      </c>
      <c r="AP216" s="5">
        <v>3114</v>
      </c>
      <c r="AQ216" s="5">
        <v>3259</v>
      </c>
      <c r="AR216" s="5">
        <v>3463</v>
      </c>
      <c r="AS216" s="5">
        <v>3646</v>
      </c>
      <c r="AT216" s="5">
        <v>3639</v>
      </c>
      <c r="AU216" s="5">
        <v>3463</v>
      </c>
      <c r="AV216" s="5">
        <v>3204</v>
      </c>
      <c r="AW216" s="5">
        <v>3643</v>
      </c>
      <c r="AX216" s="5">
        <v>4230</v>
      </c>
      <c r="AY216" s="5">
        <v>4580</v>
      </c>
      <c r="AZ216" s="5">
        <v>4704</v>
      </c>
      <c r="BA216" s="5">
        <v>5713</v>
      </c>
      <c r="BB216" s="5">
        <v>5831</v>
      </c>
      <c r="BC216" s="5">
        <v>6038</v>
      </c>
      <c r="BD216" s="5">
        <v>6194</v>
      </c>
      <c r="BE216" s="5">
        <v>6355</v>
      </c>
      <c r="BF216" s="5">
        <v>6516</v>
      </c>
      <c r="BG216" s="5">
        <v>7027</v>
      </c>
      <c r="BH216" s="5">
        <v>7245</v>
      </c>
      <c r="BI216" s="5">
        <v>7595</v>
      </c>
      <c r="BJ216" s="5">
        <v>7951</v>
      </c>
      <c r="BK216" s="5">
        <v>8284</v>
      </c>
      <c r="BL216" s="5">
        <v>8742</v>
      </c>
      <c r="BM216" s="5">
        <v>9120</v>
      </c>
      <c r="BN216" s="5">
        <v>9577</v>
      </c>
      <c r="BO216" s="5">
        <v>9834</v>
      </c>
      <c r="BP216" s="5">
        <v>10178</v>
      </c>
      <c r="BQ216" s="5">
        <v>10544</v>
      </c>
      <c r="BR216" s="5">
        <v>10979</v>
      </c>
      <c r="BS216" s="5">
        <v>11419</v>
      </c>
      <c r="BT216" s="5">
        <v>11400</v>
      </c>
      <c r="BU216" s="5">
        <v>11352</v>
      </c>
      <c r="BV216" s="5">
        <v>11337</v>
      </c>
      <c r="BW216" s="5">
        <v>11381</v>
      </c>
      <c r="BX216" s="5">
        <v>11674</v>
      </c>
      <c r="BY216" s="5">
        <v>12027</v>
      </c>
      <c r="BZ216" s="5">
        <v>12112</v>
      </c>
      <c r="CA216" s="5">
        <v>12104</v>
      </c>
      <c r="CB216" s="5">
        <v>11996</v>
      </c>
      <c r="CC216" s="5">
        <v>11886</v>
      </c>
      <c r="CD216" s="5">
        <v>11802</v>
      </c>
    </row>
    <row r="217" spans="1:82" x14ac:dyDescent="0.25">
      <c r="A217" s="5" t="str">
        <f>"96 jaar"</f>
        <v>96 jaar</v>
      </c>
      <c r="B217" s="5">
        <v>279</v>
      </c>
      <c r="C217" s="5">
        <v>290</v>
      </c>
      <c r="D217" s="5">
        <v>341</v>
      </c>
      <c r="E217" s="5">
        <v>348</v>
      </c>
      <c r="F217" s="5">
        <v>350</v>
      </c>
      <c r="G217" s="5">
        <v>387</v>
      </c>
      <c r="H217" s="5">
        <v>347</v>
      </c>
      <c r="I217" s="5">
        <v>377</v>
      </c>
      <c r="J217" s="5">
        <v>403</v>
      </c>
      <c r="K217" s="5">
        <v>432</v>
      </c>
      <c r="L217" s="5">
        <v>445</v>
      </c>
      <c r="M217" s="5">
        <v>487</v>
      </c>
      <c r="N217" s="5">
        <v>442</v>
      </c>
      <c r="O217" s="5">
        <v>421</v>
      </c>
      <c r="P217" s="5">
        <v>458</v>
      </c>
      <c r="Q217" s="5">
        <v>470</v>
      </c>
      <c r="R217" s="5">
        <v>553</v>
      </c>
      <c r="S217" s="5">
        <v>563</v>
      </c>
      <c r="T217" s="5">
        <v>574</v>
      </c>
      <c r="U217" s="5">
        <v>661</v>
      </c>
      <c r="V217" s="5">
        <v>662</v>
      </c>
      <c r="W217" s="5">
        <v>615</v>
      </c>
      <c r="X217" s="5">
        <v>549</v>
      </c>
      <c r="Y217" s="5">
        <v>460</v>
      </c>
      <c r="Z217" s="5">
        <v>553</v>
      </c>
      <c r="AA217" s="5">
        <v>818</v>
      </c>
      <c r="AB217" s="5">
        <v>1102</v>
      </c>
      <c r="AC217" s="5">
        <v>1211</v>
      </c>
      <c r="AD217" s="5">
        <v>1293</v>
      </c>
      <c r="AE217" s="5">
        <v>1319</v>
      </c>
      <c r="AF217" s="5">
        <v>1410</v>
      </c>
      <c r="AG217" s="5">
        <v>1500</v>
      </c>
      <c r="AH217" s="5">
        <v>1522</v>
      </c>
      <c r="AI217" s="5">
        <v>1628</v>
      </c>
      <c r="AJ217" s="5">
        <v>1707</v>
      </c>
      <c r="AK217" s="5">
        <v>1807</v>
      </c>
      <c r="AL217" s="5">
        <v>2042</v>
      </c>
      <c r="AM217" s="5">
        <v>2117</v>
      </c>
      <c r="AN217" s="5">
        <v>2155</v>
      </c>
      <c r="AO217" s="5">
        <v>2204</v>
      </c>
      <c r="AP217" s="5">
        <v>2273</v>
      </c>
      <c r="AQ217" s="5">
        <v>2288</v>
      </c>
      <c r="AR217" s="5">
        <v>2399</v>
      </c>
      <c r="AS217" s="5">
        <v>2556</v>
      </c>
      <c r="AT217" s="5">
        <v>2693</v>
      </c>
      <c r="AU217" s="5">
        <v>2692</v>
      </c>
      <c r="AV217" s="5">
        <v>2566</v>
      </c>
      <c r="AW217" s="5">
        <v>2382</v>
      </c>
      <c r="AX217" s="5">
        <v>2710</v>
      </c>
      <c r="AY217" s="5">
        <v>3153</v>
      </c>
      <c r="AZ217" s="5">
        <v>3418</v>
      </c>
      <c r="BA217" s="5">
        <v>3515</v>
      </c>
      <c r="BB217" s="5">
        <v>4274</v>
      </c>
      <c r="BC217" s="5">
        <v>4369</v>
      </c>
      <c r="BD217" s="5">
        <v>4535</v>
      </c>
      <c r="BE217" s="5">
        <v>4656</v>
      </c>
      <c r="BF217" s="5">
        <v>4794</v>
      </c>
      <c r="BG217" s="5">
        <v>4916</v>
      </c>
      <c r="BH217" s="5">
        <v>5310</v>
      </c>
      <c r="BI217" s="5">
        <v>5481</v>
      </c>
      <c r="BJ217" s="5">
        <v>5756</v>
      </c>
      <c r="BK217" s="5">
        <v>6041</v>
      </c>
      <c r="BL217" s="5">
        <v>6300</v>
      </c>
      <c r="BM217" s="5">
        <v>6663</v>
      </c>
      <c r="BN217" s="5">
        <v>6958</v>
      </c>
      <c r="BO217" s="5">
        <v>7317</v>
      </c>
      <c r="BP217" s="5">
        <v>7522</v>
      </c>
      <c r="BQ217" s="5">
        <v>7795</v>
      </c>
      <c r="BR217" s="5">
        <v>8091</v>
      </c>
      <c r="BS217" s="5">
        <v>8437</v>
      </c>
      <c r="BT217" s="5">
        <v>8785</v>
      </c>
      <c r="BU217" s="5">
        <v>8791</v>
      </c>
      <c r="BV217" s="5">
        <v>8760</v>
      </c>
      <c r="BW217" s="5">
        <v>8761</v>
      </c>
      <c r="BX217" s="5">
        <v>8801</v>
      </c>
      <c r="BY217" s="5">
        <v>9046</v>
      </c>
      <c r="BZ217" s="5">
        <v>9325</v>
      </c>
      <c r="CA217" s="5">
        <v>9409</v>
      </c>
      <c r="CB217" s="5">
        <v>9410</v>
      </c>
      <c r="CC217" s="5">
        <v>9341</v>
      </c>
      <c r="CD217" s="5">
        <v>9266</v>
      </c>
    </row>
    <row r="218" spans="1:82" x14ac:dyDescent="0.25">
      <c r="A218" s="5" t="str">
        <f>"97 jaar"</f>
        <v>97 jaar</v>
      </c>
      <c r="B218" s="5">
        <v>212</v>
      </c>
      <c r="C218" s="5">
        <v>189</v>
      </c>
      <c r="D218" s="5">
        <v>189</v>
      </c>
      <c r="E218" s="5">
        <v>237</v>
      </c>
      <c r="F218" s="5">
        <v>228</v>
      </c>
      <c r="G218" s="5">
        <v>223</v>
      </c>
      <c r="H218" s="5">
        <v>253</v>
      </c>
      <c r="I218" s="5">
        <v>230</v>
      </c>
      <c r="J218" s="5">
        <v>242</v>
      </c>
      <c r="K218" s="5">
        <v>279</v>
      </c>
      <c r="L218" s="5">
        <v>299</v>
      </c>
      <c r="M218" s="5">
        <v>290</v>
      </c>
      <c r="N218" s="5">
        <v>335</v>
      </c>
      <c r="O218" s="5">
        <v>282</v>
      </c>
      <c r="P218" s="5">
        <v>281</v>
      </c>
      <c r="Q218" s="5">
        <v>296</v>
      </c>
      <c r="R218" s="5">
        <v>314</v>
      </c>
      <c r="S218" s="5">
        <v>364</v>
      </c>
      <c r="T218" s="5">
        <v>370</v>
      </c>
      <c r="U218" s="5">
        <v>349</v>
      </c>
      <c r="V218" s="5">
        <v>460</v>
      </c>
      <c r="W218" s="5">
        <v>479</v>
      </c>
      <c r="X218" s="5">
        <v>416</v>
      </c>
      <c r="Y218" s="5">
        <v>354</v>
      </c>
      <c r="Z218" s="5">
        <v>326</v>
      </c>
      <c r="AA218" s="5">
        <v>389</v>
      </c>
      <c r="AB218" s="5">
        <v>570</v>
      </c>
      <c r="AC218" s="5">
        <v>752</v>
      </c>
      <c r="AD218" s="5">
        <v>832</v>
      </c>
      <c r="AE218" s="5">
        <v>894</v>
      </c>
      <c r="AF218" s="5">
        <v>914</v>
      </c>
      <c r="AG218" s="5">
        <v>980</v>
      </c>
      <c r="AH218" s="5">
        <v>1044</v>
      </c>
      <c r="AI218" s="5">
        <v>1062</v>
      </c>
      <c r="AJ218" s="5">
        <v>1142</v>
      </c>
      <c r="AK218" s="5">
        <v>1198</v>
      </c>
      <c r="AL218" s="5">
        <v>1268</v>
      </c>
      <c r="AM218" s="5">
        <v>1441</v>
      </c>
      <c r="AN218" s="5">
        <v>1493</v>
      </c>
      <c r="AO218" s="5">
        <v>1526</v>
      </c>
      <c r="AP218" s="5">
        <v>1559</v>
      </c>
      <c r="AQ218" s="5">
        <v>1615</v>
      </c>
      <c r="AR218" s="5">
        <v>1630</v>
      </c>
      <c r="AS218" s="5">
        <v>1711</v>
      </c>
      <c r="AT218" s="5">
        <v>1823</v>
      </c>
      <c r="AU218" s="5">
        <v>1929</v>
      </c>
      <c r="AV218" s="5">
        <v>1930</v>
      </c>
      <c r="AW218" s="5">
        <v>1840</v>
      </c>
      <c r="AX218" s="5">
        <v>1715</v>
      </c>
      <c r="AY218" s="5">
        <v>1954</v>
      </c>
      <c r="AZ218" s="5">
        <v>2273</v>
      </c>
      <c r="BA218" s="5">
        <v>2465</v>
      </c>
      <c r="BB218" s="5">
        <v>2543</v>
      </c>
      <c r="BC218" s="5">
        <v>3092</v>
      </c>
      <c r="BD218" s="5">
        <v>3169</v>
      </c>
      <c r="BE218" s="5">
        <v>3292</v>
      </c>
      <c r="BF218" s="5">
        <v>3387</v>
      </c>
      <c r="BG218" s="5">
        <v>3495</v>
      </c>
      <c r="BH218" s="5">
        <v>3588</v>
      </c>
      <c r="BI218" s="5">
        <v>3884</v>
      </c>
      <c r="BJ218" s="5">
        <v>4014</v>
      </c>
      <c r="BK218" s="5">
        <v>4226</v>
      </c>
      <c r="BL218" s="5">
        <v>4438</v>
      </c>
      <c r="BM218" s="5">
        <v>4632</v>
      </c>
      <c r="BN218" s="5">
        <v>4914</v>
      </c>
      <c r="BO218" s="5">
        <v>5135</v>
      </c>
      <c r="BP218" s="5">
        <v>5409</v>
      </c>
      <c r="BQ218" s="5">
        <v>5566</v>
      </c>
      <c r="BR218" s="5">
        <v>5777</v>
      </c>
      <c r="BS218" s="5">
        <v>6004</v>
      </c>
      <c r="BT218" s="5">
        <v>6269</v>
      </c>
      <c r="BU218" s="5">
        <v>6537</v>
      </c>
      <c r="BV218" s="5">
        <v>6553</v>
      </c>
      <c r="BW218" s="5">
        <v>6538</v>
      </c>
      <c r="BX218" s="5">
        <v>6543</v>
      </c>
      <c r="BY218" s="5">
        <v>6582</v>
      </c>
      <c r="BZ218" s="5">
        <v>6774</v>
      </c>
      <c r="CA218" s="5">
        <v>6993</v>
      </c>
      <c r="CB218" s="5">
        <v>7068</v>
      </c>
      <c r="CC218" s="5">
        <v>7072</v>
      </c>
      <c r="CD218" s="5">
        <v>7031</v>
      </c>
    </row>
    <row r="219" spans="1:82" x14ac:dyDescent="0.25">
      <c r="A219" s="5" t="str">
        <f>"98 jaar"</f>
        <v>98 jaar</v>
      </c>
      <c r="B219" s="5">
        <v>108</v>
      </c>
      <c r="C219" s="5">
        <v>136</v>
      </c>
      <c r="D219" s="5">
        <v>117</v>
      </c>
      <c r="E219" s="5">
        <v>113</v>
      </c>
      <c r="F219" s="5">
        <v>152</v>
      </c>
      <c r="G219" s="5">
        <v>136</v>
      </c>
      <c r="H219" s="5">
        <v>138</v>
      </c>
      <c r="I219" s="5">
        <v>156</v>
      </c>
      <c r="J219" s="5">
        <v>147</v>
      </c>
      <c r="K219" s="5">
        <v>150</v>
      </c>
      <c r="L219" s="5">
        <v>161</v>
      </c>
      <c r="M219" s="5">
        <v>183</v>
      </c>
      <c r="N219" s="5">
        <v>198</v>
      </c>
      <c r="O219" s="5">
        <v>232</v>
      </c>
      <c r="P219" s="5">
        <v>178</v>
      </c>
      <c r="Q219" s="5">
        <v>190</v>
      </c>
      <c r="R219" s="5">
        <v>204</v>
      </c>
      <c r="S219" s="5">
        <v>223</v>
      </c>
      <c r="T219" s="5">
        <v>242</v>
      </c>
      <c r="U219" s="5">
        <v>250</v>
      </c>
      <c r="V219" s="5">
        <v>244</v>
      </c>
      <c r="W219" s="5">
        <v>315</v>
      </c>
      <c r="X219" s="5">
        <v>306</v>
      </c>
      <c r="Y219" s="5">
        <v>280</v>
      </c>
      <c r="Z219" s="5">
        <v>247</v>
      </c>
      <c r="AA219" s="5">
        <v>210</v>
      </c>
      <c r="AB219" s="5">
        <v>273</v>
      </c>
      <c r="AC219" s="5">
        <v>360</v>
      </c>
      <c r="AD219" s="5">
        <v>501</v>
      </c>
      <c r="AE219" s="5">
        <v>559</v>
      </c>
      <c r="AF219" s="5">
        <v>600</v>
      </c>
      <c r="AG219" s="5">
        <v>617</v>
      </c>
      <c r="AH219" s="5">
        <v>666</v>
      </c>
      <c r="AI219" s="5">
        <v>712</v>
      </c>
      <c r="AJ219" s="5">
        <v>720</v>
      </c>
      <c r="AK219" s="5">
        <v>774</v>
      </c>
      <c r="AL219" s="5">
        <v>814</v>
      </c>
      <c r="AM219" s="5">
        <v>865</v>
      </c>
      <c r="AN219" s="5">
        <v>984</v>
      </c>
      <c r="AO219" s="5">
        <v>1025</v>
      </c>
      <c r="AP219" s="5">
        <v>1042</v>
      </c>
      <c r="AQ219" s="5">
        <v>1070</v>
      </c>
      <c r="AR219" s="5">
        <v>1111</v>
      </c>
      <c r="AS219" s="5">
        <v>1123</v>
      </c>
      <c r="AT219" s="5">
        <v>1184</v>
      </c>
      <c r="AU219" s="5">
        <v>1259</v>
      </c>
      <c r="AV219" s="5">
        <v>1330</v>
      </c>
      <c r="AW219" s="5">
        <v>1336</v>
      </c>
      <c r="AX219" s="5">
        <v>1279</v>
      </c>
      <c r="AY219" s="5">
        <v>1192</v>
      </c>
      <c r="AZ219" s="5">
        <v>1357</v>
      </c>
      <c r="BA219" s="5">
        <v>1583</v>
      </c>
      <c r="BB219" s="5">
        <v>1723</v>
      </c>
      <c r="BC219" s="5">
        <v>1781</v>
      </c>
      <c r="BD219" s="5">
        <v>2166</v>
      </c>
      <c r="BE219" s="5">
        <v>2224</v>
      </c>
      <c r="BF219" s="5">
        <v>2315</v>
      </c>
      <c r="BG219" s="5">
        <v>2382</v>
      </c>
      <c r="BH219" s="5">
        <v>2462</v>
      </c>
      <c r="BI219" s="5">
        <v>2530</v>
      </c>
      <c r="BJ219" s="5">
        <v>2747</v>
      </c>
      <c r="BK219" s="5">
        <v>2842</v>
      </c>
      <c r="BL219" s="5">
        <v>3001</v>
      </c>
      <c r="BM219" s="5">
        <v>3152</v>
      </c>
      <c r="BN219" s="5">
        <v>3301</v>
      </c>
      <c r="BO219" s="5">
        <v>3502</v>
      </c>
      <c r="BP219" s="5">
        <v>3664</v>
      </c>
      <c r="BQ219" s="5">
        <v>3864</v>
      </c>
      <c r="BR219" s="5">
        <v>3981</v>
      </c>
      <c r="BS219" s="5">
        <v>4143</v>
      </c>
      <c r="BT219" s="5">
        <v>4306</v>
      </c>
      <c r="BU219" s="5">
        <v>4503</v>
      </c>
      <c r="BV219" s="5">
        <v>4704</v>
      </c>
      <c r="BW219" s="5">
        <v>4719</v>
      </c>
      <c r="BX219" s="5">
        <v>4719</v>
      </c>
      <c r="BY219" s="5">
        <v>4726</v>
      </c>
      <c r="BZ219" s="5">
        <v>4761</v>
      </c>
      <c r="CA219" s="5">
        <v>4908</v>
      </c>
      <c r="CB219" s="5">
        <v>5065</v>
      </c>
      <c r="CC219" s="5">
        <v>5127</v>
      </c>
      <c r="CD219" s="5">
        <v>5132</v>
      </c>
    </row>
    <row r="220" spans="1:82" x14ac:dyDescent="0.25">
      <c r="A220" s="5" t="str">
        <f>"99 jaar"</f>
        <v>99 jaar</v>
      </c>
      <c r="B220" s="5">
        <v>59</v>
      </c>
      <c r="C220" s="5">
        <v>63</v>
      </c>
      <c r="D220" s="5">
        <v>96</v>
      </c>
      <c r="E220" s="5">
        <v>78</v>
      </c>
      <c r="F220" s="5">
        <v>65</v>
      </c>
      <c r="G220" s="5">
        <v>96</v>
      </c>
      <c r="H220" s="5">
        <v>94</v>
      </c>
      <c r="I220" s="5">
        <v>81</v>
      </c>
      <c r="J220" s="5">
        <v>88</v>
      </c>
      <c r="K220" s="5">
        <v>94</v>
      </c>
      <c r="L220" s="5">
        <v>86</v>
      </c>
      <c r="M220" s="5">
        <v>101</v>
      </c>
      <c r="N220" s="5">
        <v>105</v>
      </c>
      <c r="O220" s="5">
        <v>105</v>
      </c>
      <c r="P220" s="5">
        <v>148</v>
      </c>
      <c r="Q220" s="5">
        <v>102</v>
      </c>
      <c r="R220" s="5">
        <v>125</v>
      </c>
      <c r="S220" s="5">
        <v>145</v>
      </c>
      <c r="T220" s="5">
        <v>141</v>
      </c>
      <c r="U220" s="5">
        <v>155</v>
      </c>
      <c r="V220" s="5">
        <v>164</v>
      </c>
      <c r="W220" s="5">
        <v>167</v>
      </c>
      <c r="X220" s="5">
        <v>197</v>
      </c>
      <c r="Y220" s="5">
        <v>184</v>
      </c>
      <c r="Z220" s="5">
        <v>202</v>
      </c>
      <c r="AA220" s="5">
        <v>150</v>
      </c>
      <c r="AB220" s="5">
        <v>125</v>
      </c>
      <c r="AC220" s="5">
        <v>177</v>
      </c>
      <c r="AD220" s="5">
        <v>234</v>
      </c>
      <c r="AE220" s="5">
        <v>328</v>
      </c>
      <c r="AF220" s="5">
        <v>361</v>
      </c>
      <c r="AG220" s="5">
        <v>390</v>
      </c>
      <c r="AH220" s="5">
        <v>409</v>
      </c>
      <c r="AI220" s="5">
        <v>440</v>
      </c>
      <c r="AJ220" s="5">
        <v>470</v>
      </c>
      <c r="AK220" s="5">
        <v>475</v>
      </c>
      <c r="AL220" s="5">
        <v>513</v>
      </c>
      <c r="AM220" s="5">
        <v>541</v>
      </c>
      <c r="AN220" s="5">
        <v>575</v>
      </c>
      <c r="AO220" s="5">
        <v>650</v>
      </c>
      <c r="AP220" s="5">
        <v>679</v>
      </c>
      <c r="AQ220" s="5">
        <v>693</v>
      </c>
      <c r="AR220" s="5">
        <v>710</v>
      </c>
      <c r="AS220" s="5">
        <v>737</v>
      </c>
      <c r="AT220" s="5">
        <v>750</v>
      </c>
      <c r="AU220" s="5">
        <v>787</v>
      </c>
      <c r="AV220" s="5">
        <v>843</v>
      </c>
      <c r="AW220" s="5">
        <v>897</v>
      </c>
      <c r="AX220" s="5">
        <v>897</v>
      </c>
      <c r="AY220" s="5">
        <v>860</v>
      </c>
      <c r="AZ220" s="5">
        <v>804</v>
      </c>
      <c r="BA220" s="5">
        <v>919</v>
      </c>
      <c r="BB220" s="5">
        <v>1064</v>
      </c>
      <c r="BC220" s="5">
        <v>1165</v>
      </c>
      <c r="BD220" s="5">
        <v>1206</v>
      </c>
      <c r="BE220" s="5">
        <v>1465</v>
      </c>
      <c r="BF220" s="5">
        <v>1501</v>
      </c>
      <c r="BG220" s="5">
        <v>1567</v>
      </c>
      <c r="BH220" s="5">
        <v>1615</v>
      </c>
      <c r="BI220" s="5">
        <v>1669</v>
      </c>
      <c r="BJ220" s="5">
        <v>1723</v>
      </c>
      <c r="BK220" s="5">
        <v>1869</v>
      </c>
      <c r="BL220" s="5">
        <v>1937</v>
      </c>
      <c r="BM220" s="5">
        <v>2051</v>
      </c>
      <c r="BN220" s="5">
        <v>2156</v>
      </c>
      <c r="BO220" s="5">
        <v>2259</v>
      </c>
      <c r="BP220" s="5">
        <v>2400</v>
      </c>
      <c r="BQ220" s="5">
        <v>2517</v>
      </c>
      <c r="BR220" s="5">
        <v>2657</v>
      </c>
      <c r="BS220" s="5">
        <v>2743</v>
      </c>
      <c r="BT220" s="5">
        <v>2853</v>
      </c>
      <c r="BU220" s="5">
        <v>2974</v>
      </c>
      <c r="BV220" s="5">
        <v>3120</v>
      </c>
      <c r="BW220" s="5">
        <v>3257</v>
      </c>
      <c r="BX220" s="5">
        <v>3274</v>
      </c>
      <c r="BY220" s="5">
        <v>3281</v>
      </c>
      <c r="BZ220" s="5">
        <v>3288</v>
      </c>
      <c r="CA220" s="5">
        <v>3315</v>
      </c>
      <c r="CB220" s="5">
        <v>3420</v>
      </c>
      <c r="CC220" s="5">
        <v>3531</v>
      </c>
      <c r="CD220" s="5">
        <v>3582</v>
      </c>
    </row>
    <row r="221" spans="1:82" x14ac:dyDescent="0.25">
      <c r="A221" s="5" t="str">
        <f>"100 jaar"</f>
        <v>100 jaar</v>
      </c>
      <c r="B221" s="5">
        <v>47</v>
      </c>
      <c r="C221" s="5">
        <v>42</v>
      </c>
      <c r="D221" s="5">
        <v>44</v>
      </c>
      <c r="E221" s="5">
        <v>53</v>
      </c>
      <c r="F221" s="5">
        <v>44</v>
      </c>
      <c r="G221" s="5">
        <v>44</v>
      </c>
      <c r="H221" s="5">
        <v>54</v>
      </c>
      <c r="I221" s="5">
        <v>63</v>
      </c>
      <c r="J221" s="5">
        <v>50</v>
      </c>
      <c r="K221" s="5">
        <v>53</v>
      </c>
      <c r="L221" s="5">
        <v>57</v>
      </c>
      <c r="M221" s="5">
        <v>59</v>
      </c>
      <c r="N221" s="5">
        <v>60</v>
      </c>
      <c r="O221" s="5">
        <v>63</v>
      </c>
      <c r="P221" s="5">
        <v>75</v>
      </c>
      <c r="Q221" s="5">
        <v>89</v>
      </c>
      <c r="R221" s="5">
        <v>55</v>
      </c>
      <c r="S221" s="5">
        <v>72</v>
      </c>
      <c r="T221" s="5">
        <v>91</v>
      </c>
      <c r="U221" s="5">
        <v>77</v>
      </c>
      <c r="V221" s="5">
        <v>92</v>
      </c>
      <c r="W221" s="5">
        <v>114</v>
      </c>
      <c r="X221" s="5">
        <v>101</v>
      </c>
      <c r="Y221" s="5">
        <v>117</v>
      </c>
      <c r="Z221" s="5">
        <v>114</v>
      </c>
      <c r="AA221" s="5">
        <v>122</v>
      </c>
      <c r="AB221" s="5">
        <v>95</v>
      </c>
      <c r="AC221" s="5">
        <v>77</v>
      </c>
      <c r="AD221" s="5">
        <v>106</v>
      </c>
      <c r="AE221" s="5">
        <v>148</v>
      </c>
      <c r="AF221" s="5">
        <v>210</v>
      </c>
      <c r="AG221" s="5">
        <v>231</v>
      </c>
      <c r="AH221" s="5">
        <v>247</v>
      </c>
      <c r="AI221" s="5">
        <v>263</v>
      </c>
      <c r="AJ221" s="5">
        <v>279</v>
      </c>
      <c r="AK221" s="5">
        <v>300</v>
      </c>
      <c r="AL221" s="5">
        <v>304</v>
      </c>
      <c r="AM221" s="5">
        <v>332</v>
      </c>
      <c r="AN221" s="5">
        <v>350</v>
      </c>
      <c r="AO221" s="5">
        <v>370</v>
      </c>
      <c r="AP221" s="5">
        <v>418</v>
      </c>
      <c r="AQ221" s="5">
        <v>440</v>
      </c>
      <c r="AR221" s="5">
        <v>445</v>
      </c>
      <c r="AS221" s="5">
        <v>459</v>
      </c>
      <c r="AT221" s="5">
        <v>476</v>
      </c>
      <c r="AU221" s="5">
        <v>483</v>
      </c>
      <c r="AV221" s="5">
        <v>509</v>
      </c>
      <c r="AW221" s="5">
        <v>547</v>
      </c>
      <c r="AX221" s="5">
        <v>580</v>
      </c>
      <c r="AY221" s="5">
        <v>575</v>
      </c>
      <c r="AZ221" s="5">
        <v>558</v>
      </c>
      <c r="BA221" s="5">
        <v>525</v>
      </c>
      <c r="BB221" s="5">
        <v>595</v>
      </c>
      <c r="BC221" s="5">
        <v>692</v>
      </c>
      <c r="BD221" s="5">
        <v>752</v>
      </c>
      <c r="BE221" s="5">
        <v>784</v>
      </c>
      <c r="BF221" s="5">
        <v>949</v>
      </c>
      <c r="BG221" s="5">
        <v>976</v>
      </c>
      <c r="BH221" s="5">
        <v>1021</v>
      </c>
      <c r="BI221" s="5">
        <v>1051</v>
      </c>
      <c r="BJ221" s="5">
        <v>1089</v>
      </c>
      <c r="BK221" s="5">
        <v>1130</v>
      </c>
      <c r="BL221" s="5">
        <v>1225</v>
      </c>
      <c r="BM221" s="5">
        <v>1271</v>
      </c>
      <c r="BN221" s="5">
        <v>1344</v>
      </c>
      <c r="BO221" s="5">
        <v>1414</v>
      </c>
      <c r="BP221" s="5">
        <v>1486</v>
      </c>
      <c r="BQ221" s="5">
        <v>1581</v>
      </c>
      <c r="BR221" s="5">
        <v>1664</v>
      </c>
      <c r="BS221" s="5">
        <v>1760</v>
      </c>
      <c r="BT221" s="5">
        <v>1820</v>
      </c>
      <c r="BU221" s="5">
        <v>1889</v>
      </c>
      <c r="BV221" s="5">
        <v>1969</v>
      </c>
      <c r="BW221" s="5">
        <v>2070</v>
      </c>
      <c r="BX221" s="5">
        <v>2164</v>
      </c>
      <c r="BY221" s="5">
        <v>2177</v>
      </c>
      <c r="BZ221" s="5">
        <v>2187</v>
      </c>
      <c r="CA221" s="5">
        <v>2193</v>
      </c>
      <c r="CB221" s="5">
        <v>2214</v>
      </c>
      <c r="CC221" s="5">
        <v>2282</v>
      </c>
      <c r="CD221" s="5">
        <v>2363</v>
      </c>
    </row>
    <row r="222" spans="1:82" x14ac:dyDescent="0.25">
      <c r="A222" s="5" t="str">
        <f>"101 jaar"</f>
        <v>101 jaar</v>
      </c>
      <c r="B222" s="5">
        <v>35</v>
      </c>
      <c r="C222" s="5">
        <v>24</v>
      </c>
      <c r="D222" s="5">
        <v>25</v>
      </c>
      <c r="E222" s="5">
        <v>28</v>
      </c>
      <c r="F222" s="5">
        <v>36</v>
      </c>
      <c r="G222" s="5">
        <v>27</v>
      </c>
      <c r="H222" s="5">
        <v>27</v>
      </c>
      <c r="I222" s="5">
        <v>30</v>
      </c>
      <c r="J222" s="5">
        <v>36</v>
      </c>
      <c r="K222" s="5">
        <v>29</v>
      </c>
      <c r="L222" s="5">
        <v>34</v>
      </c>
      <c r="M222" s="5">
        <v>36</v>
      </c>
      <c r="N222" s="5">
        <v>37</v>
      </c>
      <c r="O222" s="5">
        <v>32</v>
      </c>
      <c r="P222" s="5">
        <v>34</v>
      </c>
      <c r="Q222" s="5">
        <v>37</v>
      </c>
      <c r="R222" s="5">
        <v>53</v>
      </c>
      <c r="S222" s="5">
        <v>26</v>
      </c>
      <c r="T222" s="5">
        <v>41</v>
      </c>
      <c r="U222" s="5">
        <v>61</v>
      </c>
      <c r="V222" s="5">
        <v>45</v>
      </c>
      <c r="W222" s="5">
        <v>55</v>
      </c>
      <c r="X222" s="5">
        <v>68</v>
      </c>
      <c r="Y222" s="5">
        <v>60</v>
      </c>
      <c r="Z222" s="5">
        <v>81</v>
      </c>
      <c r="AA222" s="5">
        <v>66</v>
      </c>
      <c r="AB222" s="5">
        <v>78</v>
      </c>
      <c r="AC222" s="5">
        <v>50</v>
      </c>
      <c r="AD222" s="5">
        <v>44</v>
      </c>
      <c r="AE222" s="5">
        <v>64</v>
      </c>
      <c r="AF222" s="5">
        <v>92</v>
      </c>
      <c r="AG222" s="5">
        <v>132</v>
      </c>
      <c r="AH222" s="5">
        <v>145</v>
      </c>
      <c r="AI222" s="5">
        <v>152</v>
      </c>
      <c r="AJ222" s="5">
        <v>161</v>
      </c>
      <c r="AK222" s="5">
        <v>175</v>
      </c>
      <c r="AL222" s="5">
        <v>187</v>
      </c>
      <c r="AM222" s="5">
        <v>192</v>
      </c>
      <c r="AN222" s="5">
        <v>206</v>
      </c>
      <c r="AO222" s="5">
        <v>216</v>
      </c>
      <c r="AP222" s="5">
        <v>226</v>
      </c>
      <c r="AQ222" s="5">
        <v>258</v>
      </c>
      <c r="AR222" s="5">
        <v>274</v>
      </c>
      <c r="AS222" s="5">
        <v>276</v>
      </c>
      <c r="AT222" s="5">
        <v>281</v>
      </c>
      <c r="AU222" s="5">
        <v>296</v>
      </c>
      <c r="AV222" s="5">
        <v>302</v>
      </c>
      <c r="AW222" s="5">
        <v>316</v>
      </c>
      <c r="AX222" s="5">
        <v>340</v>
      </c>
      <c r="AY222" s="5">
        <v>363</v>
      </c>
      <c r="AZ222" s="5">
        <v>357</v>
      </c>
      <c r="BA222" s="5">
        <v>351</v>
      </c>
      <c r="BB222" s="5">
        <v>329</v>
      </c>
      <c r="BC222" s="5">
        <v>377</v>
      </c>
      <c r="BD222" s="5">
        <v>433</v>
      </c>
      <c r="BE222" s="5">
        <v>471</v>
      </c>
      <c r="BF222" s="5">
        <v>492</v>
      </c>
      <c r="BG222" s="5">
        <v>595</v>
      </c>
      <c r="BH222" s="5">
        <v>611</v>
      </c>
      <c r="BI222" s="5">
        <v>643</v>
      </c>
      <c r="BJ222" s="5">
        <v>666</v>
      </c>
      <c r="BK222" s="5">
        <v>685</v>
      </c>
      <c r="BL222" s="5">
        <v>709</v>
      </c>
      <c r="BM222" s="5">
        <v>767</v>
      </c>
      <c r="BN222" s="5">
        <v>796</v>
      </c>
      <c r="BO222" s="5">
        <v>845</v>
      </c>
      <c r="BP222" s="5">
        <v>892</v>
      </c>
      <c r="BQ222" s="5">
        <v>932</v>
      </c>
      <c r="BR222" s="5">
        <v>990</v>
      </c>
      <c r="BS222" s="5">
        <v>1051</v>
      </c>
      <c r="BT222" s="5">
        <v>1114</v>
      </c>
      <c r="BU222" s="5">
        <v>1152</v>
      </c>
      <c r="BV222" s="5">
        <v>1196</v>
      </c>
      <c r="BW222" s="5">
        <v>1247</v>
      </c>
      <c r="BX222" s="5">
        <v>1316</v>
      </c>
      <c r="BY222" s="5">
        <v>1374</v>
      </c>
      <c r="BZ222" s="5">
        <v>1381</v>
      </c>
      <c r="CA222" s="5">
        <v>1388</v>
      </c>
      <c r="CB222" s="5">
        <v>1392</v>
      </c>
      <c r="CC222" s="5">
        <v>1411</v>
      </c>
      <c r="CD222" s="5">
        <v>1457</v>
      </c>
    </row>
    <row r="223" spans="1:82" x14ac:dyDescent="0.25">
      <c r="A223" s="5" t="str">
        <f>"102 jaar"</f>
        <v>102 jaar</v>
      </c>
      <c r="B223" s="5">
        <v>9</v>
      </c>
      <c r="C223" s="5">
        <v>20</v>
      </c>
      <c r="D223" s="5">
        <v>17</v>
      </c>
      <c r="E223" s="5">
        <v>9</v>
      </c>
      <c r="F223" s="5">
        <v>15</v>
      </c>
      <c r="G223" s="5">
        <v>19</v>
      </c>
      <c r="H223" s="5">
        <v>15</v>
      </c>
      <c r="I223" s="5">
        <v>17</v>
      </c>
      <c r="J223" s="5">
        <v>13</v>
      </c>
      <c r="K223" s="5">
        <v>20</v>
      </c>
      <c r="L223" s="5">
        <v>13</v>
      </c>
      <c r="M223" s="5">
        <v>21</v>
      </c>
      <c r="N223" s="5">
        <v>19</v>
      </c>
      <c r="O223" s="5">
        <v>13</v>
      </c>
      <c r="P223" s="5">
        <v>20</v>
      </c>
      <c r="Q223" s="5">
        <v>16</v>
      </c>
      <c r="R223" s="5">
        <v>27</v>
      </c>
      <c r="S223" s="5">
        <v>27</v>
      </c>
      <c r="T223" s="5">
        <v>16</v>
      </c>
      <c r="U223" s="5">
        <v>25</v>
      </c>
      <c r="V223" s="5">
        <v>35</v>
      </c>
      <c r="W223" s="5">
        <v>23</v>
      </c>
      <c r="X223" s="5">
        <v>23</v>
      </c>
      <c r="Y223" s="5">
        <v>39</v>
      </c>
      <c r="Z223" s="5">
        <v>35</v>
      </c>
      <c r="AA223" s="5">
        <v>47</v>
      </c>
      <c r="AB223" s="5">
        <v>42</v>
      </c>
      <c r="AC223" s="5">
        <v>28</v>
      </c>
      <c r="AD223" s="5">
        <v>31</v>
      </c>
      <c r="AE223" s="5">
        <v>28</v>
      </c>
      <c r="AF223" s="5">
        <v>41</v>
      </c>
      <c r="AG223" s="5">
        <v>56</v>
      </c>
      <c r="AH223" s="5">
        <v>80</v>
      </c>
      <c r="AI223" s="5">
        <v>85</v>
      </c>
      <c r="AJ223" s="5">
        <v>80</v>
      </c>
      <c r="AK223" s="5">
        <v>91</v>
      </c>
      <c r="AL223" s="5">
        <v>100</v>
      </c>
      <c r="AM223" s="5">
        <v>107</v>
      </c>
      <c r="AN223" s="5">
        <v>108</v>
      </c>
      <c r="AO223" s="5">
        <v>121</v>
      </c>
      <c r="AP223" s="5">
        <v>127</v>
      </c>
      <c r="AQ223" s="5">
        <v>134</v>
      </c>
      <c r="AR223" s="5">
        <v>152</v>
      </c>
      <c r="AS223" s="5">
        <v>159</v>
      </c>
      <c r="AT223" s="5">
        <v>163</v>
      </c>
      <c r="AU223" s="5">
        <v>163</v>
      </c>
      <c r="AV223" s="5">
        <v>178</v>
      </c>
      <c r="AW223" s="5">
        <v>179</v>
      </c>
      <c r="AX223" s="5">
        <v>188</v>
      </c>
      <c r="AY223" s="5">
        <v>202</v>
      </c>
      <c r="AZ223" s="5">
        <v>213</v>
      </c>
      <c r="BA223" s="5">
        <v>214</v>
      </c>
      <c r="BB223" s="5">
        <v>208</v>
      </c>
      <c r="BC223" s="5">
        <v>199</v>
      </c>
      <c r="BD223" s="5">
        <v>224</v>
      </c>
      <c r="BE223" s="5">
        <v>261</v>
      </c>
      <c r="BF223" s="5">
        <v>283</v>
      </c>
      <c r="BG223" s="5">
        <v>294</v>
      </c>
      <c r="BH223" s="5">
        <v>356</v>
      </c>
      <c r="BI223" s="5">
        <v>361</v>
      </c>
      <c r="BJ223" s="5">
        <v>379</v>
      </c>
      <c r="BK223" s="5">
        <v>394</v>
      </c>
      <c r="BL223" s="5">
        <v>406</v>
      </c>
      <c r="BM223" s="5">
        <v>421</v>
      </c>
      <c r="BN223" s="5">
        <v>454</v>
      </c>
      <c r="BO223" s="5">
        <v>479</v>
      </c>
      <c r="BP223" s="5">
        <v>512</v>
      </c>
      <c r="BQ223" s="5">
        <v>536</v>
      </c>
      <c r="BR223" s="5">
        <v>561</v>
      </c>
      <c r="BS223" s="5">
        <v>596</v>
      </c>
      <c r="BT223" s="5">
        <v>631</v>
      </c>
      <c r="BU223" s="5">
        <v>670</v>
      </c>
      <c r="BV223" s="5">
        <v>695</v>
      </c>
      <c r="BW223" s="5">
        <v>723</v>
      </c>
      <c r="BX223" s="5">
        <v>753</v>
      </c>
      <c r="BY223" s="5">
        <v>794</v>
      </c>
      <c r="BZ223" s="5">
        <v>829</v>
      </c>
      <c r="CA223" s="5">
        <v>834</v>
      </c>
      <c r="CB223" s="5">
        <v>839</v>
      </c>
      <c r="CC223" s="5">
        <v>842</v>
      </c>
      <c r="CD223" s="5">
        <v>852</v>
      </c>
    </row>
    <row r="224" spans="1:82" x14ac:dyDescent="0.25">
      <c r="A224" s="5" t="str">
        <f>"103 jaar"</f>
        <v>103 jaar</v>
      </c>
      <c r="B224" s="5">
        <v>8</v>
      </c>
      <c r="C224" s="5">
        <v>3</v>
      </c>
      <c r="D224" s="5">
        <v>7</v>
      </c>
      <c r="E224" s="5">
        <v>9</v>
      </c>
      <c r="F224" s="5">
        <v>7</v>
      </c>
      <c r="G224" s="5">
        <v>7</v>
      </c>
      <c r="H224" s="5">
        <v>10</v>
      </c>
      <c r="I224" s="5">
        <v>8</v>
      </c>
      <c r="J224" s="5">
        <v>9</v>
      </c>
      <c r="K224" s="5">
        <v>2</v>
      </c>
      <c r="L224" s="5">
        <v>11</v>
      </c>
      <c r="M224" s="5">
        <v>7</v>
      </c>
      <c r="N224" s="5">
        <v>9</v>
      </c>
      <c r="O224" s="5">
        <v>10</v>
      </c>
      <c r="P224" s="5">
        <v>5</v>
      </c>
      <c r="Q224" s="5">
        <v>4</v>
      </c>
      <c r="R224" s="5">
        <v>10</v>
      </c>
      <c r="S224" s="5">
        <v>14</v>
      </c>
      <c r="T224" s="5">
        <v>15</v>
      </c>
      <c r="U224" s="5">
        <v>11</v>
      </c>
      <c r="V224" s="5">
        <v>14</v>
      </c>
      <c r="W224" s="5">
        <v>16</v>
      </c>
      <c r="X224" s="5">
        <v>13</v>
      </c>
      <c r="Y224" s="5">
        <v>11</v>
      </c>
      <c r="Z224" s="5">
        <v>20</v>
      </c>
      <c r="AA224" s="5">
        <v>17</v>
      </c>
      <c r="AB224" s="5">
        <v>26</v>
      </c>
      <c r="AC224" s="5">
        <v>24</v>
      </c>
      <c r="AD224" s="5">
        <v>16</v>
      </c>
      <c r="AE224" s="5">
        <v>16</v>
      </c>
      <c r="AF224" s="5">
        <v>14</v>
      </c>
      <c r="AG224" s="5">
        <v>20</v>
      </c>
      <c r="AH224" s="5">
        <v>29</v>
      </c>
      <c r="AI224" s="5">
        <v>37</v>
      </c>
      <c r="AJ224" s="5">
        <v>46</v>
      </c>
      <c r="AK224" s="5">
        <v>45</v>
      </c>
      <c r="AL224" s="5">
        <v>48</v>
      </c>
      <c r="AM224" s="5">
        <v>51</v>
      </c>
      <c r="AN224" s="5">
        <v>54</v>
      </c>
      <c r="AO224" s="5">
        <v>62</v>
      </c>
      <c r="AP224" s="5">
        <v>65</v>
      </c>
      <c r="AQ224" s="5">
        <v>69</v>
      </c>
      <c r="AR224" s="5">
        <v>72</v>
      </c>
      <c r="AS224" s="5">
        <v>79</v>
      </c>
      <c r="AT224" s="5">
        <v>85</v>
      </c>
      <c r="AU224" s="5">
        <v>89</v>
      </c>
      <c r="AV224" s="5">
        <v>83</v>
      </c>
      <c r="AW224" s="5">
        <v>92</v>
      </c>
      <c r="AX224" s="5">
        <v>97</v>
      </c>
      <c r="AY224" s="5">
        <v>104</v>
      </c>
      <c r="AZ224" s="5">
        <v>112</v>
      </c>
      <c r="BA224" s="5">
        <v>118</v>
      </c>
      <c r="BB224" s="5">
        <v>118</v>
      </c>
      <c r="BC224" s="5">
        <v>116</v>
      </c>
      <c r="BD224" s="5">
        <v>106</v>
      </c>
      <c r="BE224" s="5">
        <v>125</v>
      </c>
      <c r="BF224" s="5">
        <v>148</v>
      </c>
      <c r="BG224" s="5">
        <v>160</v>
      </c>
      <c r="BH224" s="5">
        <v>163</v>
      </c>
      <c r="BI224" s="5">
        <v>204</v>
      </c>
      <c r="BJ224" s="5">
        <v>207</v>
      </c>
      <c r="BK224" s="5">
        <v>216</v>
      </c>
      <c r="BL224" s="5">
        <v>229</v>
      </c>
      <c r="BM224" s="5">
        <v>230</v>
      </c>
      <c r="BN224" s="5">
        <v>241</v>
      </c>
      <c r="BO224" s="5">
        <v>259</v>
      </c>
      <c r="BP224" s="5">
        <v>279</v>
      </c>
      <c r="BQ224" s="5">
        <v>291</v>
      </c>
      <c r="BR224" s="5">
        <v>308</v>
      </c>
      <c r="BS224" s="5">
        <v>321</v>
      </c>
      <c r="BT224" s="5">
        <v>340</v>
      </c>
      <c r="BU224" s="5">
        <v>359</v>
      </c>
      <c r="BV224" s="5">
        <v>382</v>
      </c>
      <c r="BW224" s="5">
        <v>401</v>
      </c>
      <c r="BX224" s="5">
        <v>414</v>
      </c>
      <c r="BY224" s="5">
        <v>431</v>
      </c>
      <c r="BZ224" s="5">
        <v>456</v>
      </c>
      <c r="CA224" s="5">
        <v>476</v>
      </c>
      <c r="CB224" s="5">
        <v>477</v>
      </c>
      <c r="CC224" s="5">
        <v>485</v>
      </c>
      <c r="CD224" s="5">
        <v>486</v>
      </c>
    </row>
    <row r="225" spans="1:83" x14ac:dyDescent="0.25">
      <c r="A225" s="5" t="str">
        <f>"104 jaar"</f>
        <v>104 jaar</v>
      </c>
      <c r="B225" s="5">
        <v>4</v>
      </c>
      <c r="C225" s="5">
        <v>2</v>
      </c>
      <c r="D225" s="5">
        <v>3</v>
      </c>
      <c r="E225" s="5">
        <v>3</v>
      </c>
      <c r="F225" s="5">
        <v>5</v>
      </c>
      <c r="G225" s="5">
        <v>2</v>
      </c>
      <c r="H225" s="5">
        <v>2</v>
      </c>
      <c r="I225" s="5">
        <v>6</v>
      </c>
      <c r="J225" s="5">
        <v>4</v>
      </c>
      <c r="K225" s="5">
        <v>5</v>
      </c>
      <c r="L225" s="5">
        <v>1</v>
      </c>
      <c r="M225" s="5">
        <v>6</v>
      </c>
      <c r="N225" s="5">
        <v>5</v>
      </c>
      <c r="O225" s="5">
        <v>6</v>
      </c>
      <c r="P225" s="5">
        <v>6</v>
      </c>
      <c r="Q225" s="5">
        <v>0</v>
      </c>
      <c r="R225" s="5">
        <v>3</v>
      </c>
      <c r="S225" s="5">
        <v>2</v>
      </c>
      <c r="T225" s="5">
        <v>6</v>
      </c>
      <c r="U225" s="5">
        <v>7</v>
      </c>
      <c r="V225" s="5">
        <v>7</v>
      </c>
      <c r="W225" s="5">
        <v>3</v>
      </c>
      <c r="X225" s="5">
        <v>8</v>
      </c>
      <c r="Y225" s="5">
        <v>7</v>
      </c>
      <c r="Z225" s="5">
        <v>7</v>
      </c>
      <c r="AA225" s="5">
        <v>12</v>
      </c>
      <c r="AB225" s="5">
        <v>6</v>
      </c>
      <c r="AC225" s="5">
        <v>11</v>
      </c>
      <c r="AD225" s="5">
        <v>6</v>
      </c>
      <c r="AE225" s="5">
        <v>6</v>
      </c>
      <c r="AF225" s="5">
        <v>6</v>
      </c>
      <c r="AG225" s="5">
        <v>7</v>
      </c>
      <c r="AH225" s="5">
        <v>8</v>
      </c>
      <c r="AI225" s="5">
        <v>7</v>
      </c>
      <c r="AJ225" s="5">
        <v>20</v>
      </c>
      <c r="AK225" s="5">
        <v>19</v>
      </c>
      <c r="AL225" s="5">
        <v>23</v>
      </c>
      <c r="AM225" s="5">
        <v>22</v>
      </c>
      <c r="AN225" s="5">
        <v>22</v>
      </c>
      <c r="AO225" s="5">
        <v>24</v>
      </c>
      <c r="AP225" s="5">
        <v>25</v>
      </c>
      <c r="AQ225" s="5">
        <v>32</v>
      </c>
      <c r="AR225" s="5">
        <v>34</v>
      </c>
      <c r="AS225" s="5">
        <v>35</v>
      </c>
      <c r="AT225" s="5">
        <v>40</v>
      </c>
      <c r="AU225" s="5">
        <v>40</v>
      </c>
      <c r="AV225" s="5">
        <v>42</v>
      </c>
      <c r="AW225" s="5">
        <v>41</v>
      </c>
      <c r="AX225" s="5">
        <v>48</v>
      </c>
      <c r="AY225" s="5">
        <v>51</v>
      </c>
      <c r="AZ225" s="5">
        <v>52</v>
      </c>
      <c r="BA225" s="5">
        <v>54</v>
      </c>
      <c r="BB225" s="5">
        <v>57</v>
      </c>
      <c r="BC225" s="5">
        <v>60</v>
      </c>
      <c r="BD225" s="5">
        <v>58</v>
      </c>
      <c r="BE225" s="5">
        <v>51</v>
      </c>
      <c r="BF225" s="5">
        <v>63</v>
      </c>
      <c r="BG225" s="5">
        <v>74</v>
      </c>
      <c r="BH225" s="5">
        <v>81</v>
      </c>
      <c r="BI225" s="5">
        <v>84</v>
      </c>
      <c r="BJ225" s="5">
        <v>106</v>
      </c>
      <c r="BK225" s="5">
        <v>108</v>
      </c>
      <c r="BL225" s="5">
        <v>113</v>
      </c>
      <c r="BM225" s="5">
        <v>121</v>
      </c>
      <c r="BN225" s="5">
        <v>120</v>
      </c>
      <c r="BO225" s="5">
        <v>128</v>
      </c>
      <c r="BP225" s="5">
        <v>138</v>
      </c>
      <c r="BQ225" s="5">
        <v>147</v>
      </c>
      <c r="BR225" s="5">
        <v>153</v>
      </c>
      <c r="BS225" s="5">
        <v>165</v>
      </c>
      <c r="BT225" s="5">
        <v>170</v>
      </c>
      <c r="BU225" s="5">
        <v>182</v>
      </c>
      <c r="BV225" s="5">
        <v>195</v>
      </c>
      <c r="BW225" s="5">
        <v>207</v>
      </c>
      <c r="BX225" s="5">
        <v>218</v>
      </c>
      <c r="BY225" s="5">
        <v>227</v>
      </c>
      <c r="BZ225" s="5">
        <v>235</v>
      </c>
      <c r="CA225" s="5">
        <v>249</v>
      </c>
      <c r="CB225" s="5">
        <v>260</v>
      </c>
      <c r="CC225" s="5">
        <v>261</v>
      </c>
      <c r="CD225" s="5">
        <v>266</v>
      </c>
    </row>
    <row r="226" spans="1:83" x14ac:dyDescent="0.25">
      <c r="A226" s="5" t="str">
        <f>"105 jaar"</f>
        <v>105 jaar</v>
      </c>
      <c r="B226" s="5">
        <v>3</v>
      </c>
      <c r="C226" s="5">
        <v>3</v>
      </c>
      <c r="D226" s="5">
        <v>0</v>
      </c>
      <c r="E226" s="5">
        <v>3</v>
      </c>
      <c r="F226" s="5">
        <v>0</v>
      </c>
      <c r="G226" s="5">
        <v>2</v>
      </c>
      <c r="H226" s="5">
        <v>1</v>
      </c>
      <c r="I226" s="5">
        <v>1</v>
      </c>
      <c r="J226" s="5">
        <v>4</v>
      </c>
      <c r="K226" s="5">
        <v>3</v>
      </c>
      <c r="L226" s="5">
        <v>4</v>
      </c>
      <c r="M226" s="5">
        <v>1</v>
      </c>
      <c r="N226" s="5">
        <v>2</v>
      </c>
      <c r="O226" s="5">
        <v>1</v>
      </c>
      <c r="P226" s="5">
        <v>3</v>
      </c>
      <c r="Q226" s="5">
        <v>2</v>
      </c>
      <c r="R226" s="5">
        <v>0</v>
      </c>
      <c r="S226" s="5">
        <v>2</v>
      </c>
      <c r="T226" s="5">
        <v>0</v>
      </c>
      <c r="U226" s="5">
        <v>3</v>
      </c>
      <c r="V226" s="5">
        <v>4</v>
      </c>
      <c r="W226" s="5">
        <v>1</v>
      </c>
      <c r="X226" s="5">
        <v>1</v>
      </c>
      <c r="Y226" s="5">
        <v>3</v>
      </c>
      <c r="Z226" s="5">
        <v>5</v>
      </c>
      <c r="AA226" s="5">
        <v>4</v>
      </c>
      <c r="AB226" s="5">
        <v>8</v>
      </c>
      <c r="AC226" s="5">
        <v>3</v>
      </c>
      <c r="AD226" s="5">
        <v>3</v>
      </c>
      <c r="AE226" s="5">
        <v>2</v>
      </c>
      <c r="AF226" s="5">
        <v>1</v>
      </c>
      <c r="AG226" s="5">
        <v>4</v>
      </c>
      <c r="AH226" s="5">
        <v>1</v>
      </c>
      <c r="AI226" s="5">
        <v>3</v>
      </c>
      <c r="AJ226" s="5">
        <v>4</v>
      </c>
      <c r="AK226" s="5">
        <v>7</v>
      </c>
      <c r="AL226" s="5">
        <v>9</v>
      </c>
      <c r="AM226" s="5">
        <v>7</v>
      </c>
      <c r="AN226" s="5">
        <v>10</v>
      </c>
      <c r="AO226" s="5">
        <v>6</v>
      </c>
      <c r="AP226" s="5">
        <v>9</v>
      </c>
      <c r="AQ226" s="5">
        <v>9</v>
      </c>
      <c r="AR226" s="5">
        <v>12</v>
      </c>
      <c r="AS226" s="5">
        <v>13</v>
      </c>
      <c r="AT226" s="5">
        <v>13</v>
      </c>
      <c r="AU226" s="5">
        <v>18</v>
      </c>
      <c r="AV226" s="5">
        <v>16</v>
      </c>
      <c r="AW226" s="5">
        <v>15</v>
      </c>
      <c r="AX226" s="5">
        <v>17</v>
      </c>
      <c r="AY226" s="5">
        <v>22</v>
      </c>
      <c r="AZ226" s="5">
        <v>21</v>
      </c>
      <c r="BA226" s="5">
        <v>22</v>
      </c>
      <c r="BB226" s="5">
        <v>23</v>
      </c>
      <c r="BC226" s="5">
        <v>25</v>
      </c>
      <c r="BD226" s="5">
        <v>27</v>
      </c>
      <c r="BE226" s="5">
        <v>23</v>
      </c>
      <c r="BF226" s="5">
        <v>21</v>
      </c>
      <c r="BG226" s="5">
        <v>28</v>
      </c>
      <c r="BH226" s="5">
        <v>34</v>
      </c>
      <c r="BI226" s="5">
        <v>34</v>
      </c>
      <c r="BJ226" s="5">
        <v>35</v>
      </c>
      <c r="BK226" s="5">
        <v>44</v>
      </c>
      <c r="BL226" s="5">
        <v>47</v>
      </c>
      <c r="BM226" s="5">
        <v>50</v>
      </c>
      <c r="BN226" s="5">
        <v>57</v>
      </c>
      <c r="BO226" s="5">
        <v>54</v>
      </c>
      <c r="BP226" s="5">
        <v>58</v>
      </c>
      <c r="BQ226" s="5">
        <v>62</v>
      </c>
      <c r="BR226" s="5">
        <v>67</v>
      </c>
      <c r="BS226" s="5">
        <v>68</v>
      </c>
      <c r="BT226" s="5">
        <v>75</v>
      </c>
      <c r="BU226" s="5">
        <v>82</v>
      </c>
      <c r="BV226" s="5">
        <v>86</v>
      </c>
      <c r="BW226" s="5">
        <v>95</v>
      </c>
      <c r="BX226" s="5">
        <v>99</v>
      </c>
      <c r="BY226" s="5">
        <v>106</v>
      </c>
      <c r="BZ226" s="5">
        <v>113</v>
      </c>
      <c r="CA226" s="5">
        <v>121</v>
      </c>
      <c r="CB226" s="5">
        <v>128</v>
      </c>
      <c r="CC226" s="5">
        <v>131</v>
      </c>
      <c r="CD226" s="5">
        <v>129</v>
      </c>
    </row>
    <row r="227" spans="1:83" x14ac:dyDescent="0.25">
      <c r="A227" s="5" t="str">
        <f>"106 jaar"</f>
        <v>106 jaar</v>
      </c>
      <c r="B227" s="5">
        <v>0</v>
      </c>
      <c r="C227" s="5">
        <v>1</v>
      </c>
      <c r="D227" s="5">
        <v>3</v>
      </c>
      <c r="E227" s="5">
        <v>0</v>
      </c>
      <c r="F227" s="5">
        <v>0</v>
      </c>
      <c r="G227" s="5">
        <v>0</v>
      </c>
      <c r="H227" s="5">
        <v>2</v>
      </c>
      <c r="I227" s="5">
        <v>0</v>
      </c>
      <c r="J227" s="5">
        <v>0</v>
      </c>
      <c r="K227" s="5">
        <v>2</v>
      </c>
      <c r="L227" s="5">
        <v>1</v>
      </c>
      <c r="M227" s="5">
        <v>1</v>
      </c>
      <c r="N227" s="5">
        <v>1</v>
      </c>
      <c r="O227" s="5">
        <v>1</v>
      </c>
      <c r="P227" s="5">
        <v>0</v>
      </c>
      <c r="Q227" s="5">
        <v>2</v>
      </c>
      <c r="R227" s="5">
        <v>2</v>
      </c>
      <c r="S227" s="5">
        <v>0</v>
      </c>
      <c r="T227" s="5">
        <v>0</v>
      </c>
      <c r="U227" s="5">
        <v>0</v>
      </c>
      <c r="V227" s="5">
        <v>0</v>
      </c>
      <c r="W227" s="5">
        <v>1</v>
      </c>
      <c r="X227" s="5">
        <v>1</v>
      </c>
      <c r="Y227" s="5">
        <v>0</v>
      </c>
      <c r="Z227" s="5">
        <v>0</v>
      </c>
      <c r="AA227" s="5">
        <v>2</v>
      </c>
      <c r="AB227" s="5">
        <v>0</v>
      </c>
      <c r="AC227" s="5">
        <v>4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1</v>
      </c>
      <c r="AK227" s="5">
        <v>2</v>
      </c>
      <c r="AL227" s="5">
        <v>3</v>
      </c>
      <c r="AM227" s="5">
        <v>3</v>
      </c>
      <c r="AN227" s="5">
        <v>2</v>
      </c>
      <c r="AO227" s="5">
        <v>3</v>
      </c>
      <c r="AP227" s="5">
        <v>2</v>
      </c>
      <c r="AQ227" s="5">
        <v>4</v>
      </c>
      <c r="AR227" s="5">
        <v>3</v>
      </c>
      <c r="AS227" s="5">
        <v>4</v>
      </c>
      <c r="AT227" s="5">
        <v>4</v>
      </c>
      <c r="AU227" s="5">
        <v>3</v>
      </c>
      <c r="AV227" s="5">
        <v>4</v>
      </c>
      <c r="AW227" s="5">
        <v>4</v>
      </c>
      <c r="AX227" s="5">
        <v>4</v>
      </c>
      <c r="AY227" s="5">
        <v>3</v>
      </c>
      <c r="AZ227" s="5">
        <v>7</v>
      </c>
      <c r="BA227" s="5">
        <v>5</v>
      </c>
      <c r="BB227" s="5">
        <v>7</v>
      </c>
      <c r="BC227" s="5">
        <v>7</v>
      </c>
      <c r="BD227" s="5">
        <v>8</v>
      </c>
      <c r="BE227" s="5">
        <v>8</v>
      </c>
      <c r="BF227" s="5">
        <v>9</v>
      </c>
      <c r="BG227" s="5">
        <v>6</v>
      </c>
      <c r="BH227" s="5">
        <v>10</v>
      </c>
      <c r="BI227" s="5">
        <v>11</v>
      </c>
      <c r="BJ227" s="5">
        <v>13</v>
      </c>
      <c r="BK227" s="5">
        <v>13</v>
      </c>
      <c r="BL227" s="5">
        <v>17</v>
      </c>
      <c r="BM227" s="5">
        <v>17</v>
      </c>
      <c r="BN227" s="5">
        <v>16</v>
      </c>
      <c r="BO227" s="5">
        <v>20</v>
      </c>
      <c r="BP227" s="5">
        <v>19</v>
      </c>
      <c r="BQ227" s="5">
        <v>23</v>
      </c>
      <c r="BR227" s="5">
        <v>25</v>
      </c>
      <c r="BS227" s="5">
        <v>28</v>
      </c>
      <c r="BT227" s="5">
        <v>30</v>
      </c>
      <c r="BU227" s="5">
        <v>34</v>
      </c>
      <c r="BV227" s="5">
        <v>34</v>
      </c>
      <c r="BW227" s="5">
        <v>36</v>
      </c>
      <c r="BX227" s="5">
        <v>41</v>
      </c>
      <c r="BY227" s="5">
        <v>43</v>
      </c>
      <c r="BZ227" s="5">
        <v>44</v>
      </c>
      <c r="CA227" s="5">
        <v>47</v>
      </c>
      <c r="CB227" s="5">
        <v>49</v>
      </c>
      <c r="CC227" s="5">
        <v>51</v>
      </c>
      <c r="CD227" s="5">
        <v>54</v>
      </c>
    </row>
    <row r="228" spans="1:83" x14ac:dyDescent="0.25">
      <c r="A228" s="5" t="str">
        <f>"107 jaar"</f>
        <v>107 jaar</v>
      </c>
      <c r="B228" s="5">
        <v>0</v>
      </c>
      <c r="C228" s="5">
        <v>0</v>
      </c>
      <c r="D228" s="5">
        <v>0</v>
      </c>
      <c r="E228" s="5">
        <v>1</v>
      </c>
      <c r="F228" s="5">
        <v>0</v>
      </c>
      <c r="G228" s="5">
        <v>0</v>
      </c>
      <c r="H228" s="5">
        <v>0</v>
      </c>
      <c r="I228" s="5">
        <v>2</v>
      </c>
      <c r="J228" s="5">
        <v>0</v>
      </c>
      <c r="K228" s="5">
        <v>0</v>
      </c>
      <c r="L228" s="5">
        <v>2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1</v>
      </c>
      <c r="S228" s="5">
        <v>1</v>
      </c>
      <c r="T228" s="5">
        <v>0</v>
      </c>
      <c r="U228" s="5">
        <v>0</v>
      </c>
      <c r="V228" s="5">
        <v>0</v>
      </c>
      <c r="W228" s="5">
        <v>0</v>
      </c>
      <c r="X228" s="5">
        <v>1</v>
      </c>
      <c r="Y228" s="5">
        <v>0</v>
      </c>
      <c r="Z228" s="5">
        <v>0</v>
      </c>
      <c r="AA228" s="5">
        <v>0</v>
      </c>
      <c r="AB228" s="5">
        <v>1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1</v>
      </c>
      <c r="AL228" s="5">
        <v>0</v>
      </c>
      <c r="AM228" s="5">
        <v>2</v>
      </c>
      <c r="AN228" s="5">
        <v>2</v>
      </c>
      <c r="AO228" s="5">
        <v>1</v>
      </c>
      <c r="AP228" s="5">
        <v>0</v>
      </c>
      <c r="AQ228" s="5">
        <v>1</v>
      </c>
      <c r="AR228" s="5">
        <v>1</v>
      </c>
      <c r="AS228" s="5">
        <v>1</v>
      </c>
      <c r="AT228" s="5">
        <v>2</v>
      </c>
      <c r="AU228" s="5">
        <v>2</v>
      </c>
      <c r="AV228" s="5">
        <v>1</v>
      </c>
      <c r="AW228" s="5">
        <v>2</v>
      </c>
      <c r="AX228" s="5">
        <v>2</v>
      </c>
      <c r="AY228" s="5">
        <v>1</v>
      </c>
      <c r="AZ228" s="5">
        <v>2</v>
      </c>
      <c r="BA228" s="5">
        <v>2</v>
      </c>
      <c r="BB228" s="5">
        <v>2</v>
      </c>
      <c r="BC228" s="5">
        <v>2</v>
      </c>
      <c r="BD228" s="5">
        <v>2</v>
      </c>
      <c r="BE228" s="5">
        <v>2</v>
      </c>
      <c r="BF228" s="5">
        <v>2</v>
      </c>
      <c r="BG228" s="5">
        <v>2</v>
      </c>
      <c r="BH228" s="5">
        <v>2</v>
      </c>
      <c r="BI228" s="5">
        <v>2</v>
      </c>
      <c r="BJ228" s="5">
        <v>3</v>
      </c>
      <c r="BK228" s="5">
        <v>4</v>
      </c>
      <c r="BL228" s="5">
        <v>5</v>
      </c>
      <c r="BM228" s="5">
        <v>5</v>
      </c>
      <c r="BN228" s="5">
        <v>5</v>
      </c>
      <c r="BO228" s="5">
        <v>4</v>
      </c>
      <c r="BP228" s="5">
        <v>5</v>
      </c>
      <c r="BQ228" s="5">
        <v>6</v>
      </c>
      <c r="BR228" s="5">
        <v>7</v>
      </c>
      <c r="BS228" s="5">
        <v>9</v>
      </c>
      <c r="BT228" s="5">
        <v>10</v>
      </c>
      <c r="BU228" s="5">
        <v>11</v>
      </c>
      <c r="BV228" s="5">
        <v>10</v>
      </c>
      <c r="BW228" s="5">
        <v>11</v>
      </c>
      <c r="BX228" s="5">
        <v>11</v>
      </c>
      <c r="BY228" s="5">
        <v>13</v>
      </c>
      <c r="BZ228" s="5">
        <v>13</v>
      </c>
      <c r="CA228" s="5">
        <v>14</v>
      </c>
      <c r="CB228" s="5">
        <v>16</v>
      </c>
      <c r="CC228" s="5">
        <v>19</v>
      </c>
      <c r="CD228" s="5">
        <v>18</v>
      </c>
    </row>
    <row r="229" spans="1:83" x14ac:dyDescent="0.25">
      <c r="A229" s="5" t="str">
        <f>"108 jaar"</f>
        <v>108 jaar</v>
      </c>
      <c r="B229" s="5">
        <v>0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1</v>
      </c>
      <c r="K229" s="5">
        <v>0</v>
      </c>
      <c r="L229" s="5">
        <v>0</v>
      </c>
      <c r="M229" s="5">
        <v>2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2</v>
      </c>
      <c r="U229" s="5">
        <v>0</v>
      </c>
      <c r="V229" s="5">
        <v>0</v>
      </c>
      <c r="W229" s="5">
        <v>0</v>
      </c>
      <c r="X229" s="5">
        <v>0</v>
      </c>
      <c r="Y229" s="5">
        <v>1</v>
      </c>
      <c r="Z229" s="5">
        <v>0</v>
      </c>
      <c r="AA229" s="5">
        <v>0</v>
      </c>
      <c r="AB229" s="5">
        <v>0</v>
      </c>
      <c r="AC229" s="5">
        <v>1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1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1</v>
      </c>
      <c r="BB229" s="5">
        <v>0</v>
      </c>
      <c r="BC229" s="5">
        <v>1</v>
      </c>
      <c r="BD229" s="5">
        <v>0</v>
      </c>
      <c r="BE229" s="5">
        <v>0</v>
      </c>
      <c r="BF229" s="5">
        <v>0</v>
      </c>
      <c r="BG229" s="5">
        <v>1</v>
      </c>
      <c r="BH229" s="5">
        <v>1</v>
      </c>
      <c r="BI229" s="5">
        <v>1</v>
      </c>
      <c r="BJ229" s="5">
        <v>1</v>
      </c>
      <c r="BK229" s="5">
        <v>2</v>
      </c>
      <c r="BL229" s="5">
        <v>2</v>
      </c>
      <c r="BM229" s="5">
        <v>2</v>
      </c>
      <c r="BN229" s="5">
        <v>1</v>
      </c>
      <c r="BO229" s="5">
        <v>1</v>
      </c>
      <c r="BP229" s="5">
        <v>1</v>
      </c>
      <c r="BQ229" s="5">
        <v>1</v>
      </c>
      <c r="BR229" s="5">
        <v>2</v>
      </c>
      <c r="BS229" s="5">
        <v>1</v>
      </c>
      <c r="BT229" s="5">
        <v>1</v>
      </c>
      <c r="BU229" s="5">
        <v>1</v>
      </c>
      <c r="BV229" s="5">
        <v>1</v>
      </c>
      <c r="BW229" s="5">
        <v>2</v>
      </c>
      <c r="BX229" s="5">
        <v>2</v>
      </c>
      <c r="BY229" s="5">
        <v>3</v>
      </c>
      <c r="BZ229" s="5">
        <v>3</v>
      </c>
      <c r="CA229" s="5">
        <v>3</v>
      </c>
      <c r="CB229" s="5">
        <v>3</v>
      </c>
      <c r="CC229" s="5">
        <v>4</v>
      </c>
      <c r="CD229" s="5">
        <v>5</v>
      </c>
    </row>
    <row r="230" spans="1:83" x14ac:dyDescent="0.25">
      <c r="A230" s="5" t="str">
        <f>"109 jaar"</f>
        <v>109 jaar</v>
      </c>
      <c r="B230" s="5">
        <v>1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1</v>
      </c>
      <c r="L230" s="5">
        <v>0</v>
      </c>
      <c r="M230" s="5">
        <v>0</v>
      </c>
      <c r="N230" s="5">
        <v>1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2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0</v>
      </c>
      <c r="BD230" s="5">
        <v>0</v>
      </c>
      <c r="BE230" s="5">
        <v>0</v>
      </c>
      <c r="BF230" s="5">
        <v>0</v>
      </c>
      <c r="BG230" s="5">
        <v>0</v>
      </c>
      <c r="BH230" s="5">
        <v>0</v>
      </c>
      <c r="BI230" s="5">
        <v>0</v>
      </c>
      <c r="BJ230" s="5">
        <v>0</v>
      </c>
      <c r="BK230" s="5">
        <v>0</v>
      </c>
      <c r="BL230" s="5">
        <v>0</v>
      </c>
      <c r="BM230" s="5">
        <v>0</v>
      </c>
      <c r="BN230" s="5">
        <v>0</v>
      </c>
      <c r="BO230" s="5">
        <v>0</v>
      </c>
      <c r="BP230" s="5">
        <v>0</v>
      </c>
      <c r="BQ230" s="5">
        <v>0</v>
      </c>
      <c r="BR230" s="5">
        <v>0</v>
      </c>
      <c r="BS230" s="5">
        <v>0</v>
      </c>
      <c r="BT230" s="5">
        <v>0</v>
      </c>
      <c r="BU230" s="5">
        <v>0</v>
      </c>
      <c r="BV230" s="5">
        <v>0</v>
      </c>
      <c r="BW230" s="5">
        <v>0</v>
      </c>
      <c r="BX230" s="5">
        <v>0</v>
      </c>
      <c r="BY230" s="5">
        <v>1</v>
      </c>
      <c r="BZ230" s="5">
        <v>0</v>
      </c>
      <c r="CA230" s="5">
        <v>0</v>
      </c>
      <c r="CB230" s="5">
        <v>0</v>
      </c>
      <c r="CC230" s="5">
        <v>1</v>
      </c>
      <c r="CD230" s="5">
        <v>1</v>
      </c>
    </row>
    <row r="231" spans="1:83" ht="15.75" thickBot="1" x14ac:dyDescent="0.3">
      <c r="A231" s="2" t="str">
        <f>"110 jaar en meer"</f>
        <v>110 jaar en meer</v>
      </c>
      <c r="B231" s="2">
        <v>0</v>
      </c>
      <c r="C231" s="2">
        <v>1</v>
      </c>
      <c r="D231" s="2">
        <v>1</v>
      </c>
      <c r="E231" s="2">
        <v>1</v>
      </c>
      <c r="F231" s="2">
        <v>1</v>
      </c>
      <c r="G231" s="2">
        <v>0</v>
      </c>
      <c r="H231" s="2">
        <v>1</v>
      </c>
      <c r="I231" s="2">
        <v>0</v>
      </c>
      <c r="J231" s="2">
        <v>0</v>
      </c>
      <c r="K231" s="2">
        <v>0</v>
      </c>
      <c r="L231" s="2">
        <v>1</v>
      </c>
      <c r="M231" s="2">
        <v>1</v>
      </c>
      <c r="N231" s="2">
        <v>1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1</v>
      </c>
      <c r="W231" s="2">
        <v>2</v>
      </c>
      <c r="X231" s="2">
        <v>1</v>
      </c>
      <c r="Y231" s="2">
        <v>1</v>
      </c>
      <c r="Z231" s="2">
        <v>1</v>
      </c>
      <c r="AA231" s="2">
        <v>2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2">
        <v>0</v>
      </c>
      <c r="BO231" s="2">
        <v>0</v>
      </c>
      <c r="BP231" s="2">
        <v>0</v>
      </c>
      <c r="BQ231" s="2">
        <v>0</v>
      </c>
      <c r="BR231" s="2">
        <v>0</v>
      </c>
      <c r="BS231" s="2">
        <v>0</v>
      </c>
      <c r="BT231" s="2">
        <v>0</v>
      </c>
      <c r="BU231" s="2">
        <v>0</v>
      </c>
      <c r="BV231" s="2">
        <v>0</v>
      </c>
      <c r="BW231" s="2">
        <v>0</v>
      </c>
      <c r="BX231" s="2">
        <v>0</v>
      </c>
      <c r="BY231" s="2">
        <v>0</v>
      </c>
      <c r="BZ231" s="2">
        <v>0</v>
      </c>
      <c r="CA231" s="2">
        <v>0</v>
      </c>
      <c r="CB231" s="2">
        <v>0</v>
      </c>
      <c r="CC231" s="2">
        <v>0</v>
      </c>
      <c r="CD231" s="2">
        <v>0</v>
      </c>
    </row>
    <row r="233" spans="1:83" x14ac:dyDescent="0.25">
      <c r="A233" s="1" t="s">
        <v>7</v>
      </c>
    </row>
    <row r="234" spans="1:83" x14ac:dyDescent="0.25">
      <c r="A234" t="s">
        <v>1</v>
      </c>
    </row>
    <row r="235" spans="1:83" ht="15.75" thickBot="1" x14ac:dyDescent="0.3">
      <c r="A235" t="s">
        <v>2</v>
      </c>
    </row>
    <row r="236" spans="1:83" x14ac:dyDescent="0.25">
      <c r="A236" s="3"/>
      <c r="B236" s="4" t="str">
        <f>"1991"</f>
        <v>1991</v>
      </c>
      <c r="C236" s="4" t="str">
        <f>"1992"</f>
        <v>1992</v>
      </c>
      <c r="D236" s="4" t="str">
        <f>"1993"</f>
        <v>1993</v>
      </c>
      <c r="E236" s="4" t="str">
        <f>"1994"</f>
        <v>1994</v>
      </c>
      <c r="F236" s="4" t="str">
        <f>"1995"</f>
        <v>1995</v>
      </c>
      <c r="G236" s="4" t="str">
        <f>"1996"</f>
        <v>1996</v>
      </c>
      <c r="H236" s="4" t="str">
        <f>"1997"</f>
        <v>1997</v>
      </c>
      <c r="I236" s="4" t="str">
        <f>"1998"</f>
        <v>1998</v>
      </c>
      <c r="J236" s="4" t="str">
        <f>"1999"</f>
        <v>1999</v>
      </c>
      <c r="K236" s="4" t="str">
        <f>"2000"</f>
        <v>2000</v>
      </c>
      <c r="L236" s="4" t="str">
        <f>"2001"</f>
        <v>2001</v>
      </c>
      <c r="M236" s="4" t="str">
        <f>"2002"</f>
        <v>2002</v>
      </c>
      <c r="N236" s="4" t="str">
        <f>"2003"</f>
        <v>2003</v>
      </c>
      <c r="O236" s="4" t="str">
        <f>"2004"</f>
        <v>2004</v>
      </c>
      <c r="P236" s="4" t="str">
        <f>"2005"</f>
        <v>2005</v>
      </c>
      <c r="Q236" s="4" t="str">
        <f>"2006"</f>
        <v>2006</v>
      </c>
      <c r="R236" s="4" t="str">
        <f>"2007"</f>
        <v>2007</v>
      </c>
      <c r="S236" s="4" t="str">
        <f>"2008"</f>
        <v>2008</v>
      </c>
      <c r="T236" s="4" t="str">
        <f>"2009"</f>
        <v>2009</v>
      </c>
      <c r="U236" s="4" t="str">
        <f>"2010"</f>
        <v>2010</v>
      </c>
      <c r="V236" s="4" t="str">
        <f>"2011"</f>
        <v>2011</v>
      </c>
      <c r="W236" s="4" t="str">
        <f>"2012"</f>
        <v>2012</v>
      </c>
      <c r="X236" s="4" t="str">
        <f>"2013"</f>
        <v>2013</v>
      </c>
      <c r="Y236" s="4" t="str">
        <f>"2014"</f>
        <v>2014</v>
      </c>
      <c r="Z236" s="4" t="str">
        <f>"2015"</f>
        <v>2015</v>
      </c>
      <c r="AA236" s="4" t="str">
        <f>"2016"</f>
        <v>2016</v>
      </c>
      <c r="AB236" s="4" t="str">
        <f>"2017"</f>
        <v>2017</v>
      </c>
      <c r="AC236" s="4" t="str">
        <f>"2018"</f>
        <v>2018</v>
      </c>
      <c r="AD236" s="4" t="str">
        <f>"2019"</f>
        <v>2019</v>
      </c>
      <c r="AE236" s="4" t="str">
        <f>"2020"</f>
        <v>2020</v>
      </c>
      <c r="AF236" s="4" t="str">
        <f>"2021"</f>
        <v>2021</v>
      </c>
      <c r="AG236" s="4" t="str">
        <f>"2022"</f>
        <v>2022</v>
      </c>
      <c r="AH236" s="4" t="str">
        <f>"2023"</f>
        <v>2023</v>
      </c>
      <c r="AI236" s="4" t="str">
        <f>"2024"</f>
        <v>2024</v>
      </c>
      <c r="AJ236" s="4" t="str">
        <f>"2025"</f>
        <v>2025</v>
      </c>
      <c r="AK236" s="4" t="str">
        <f>"2026"</f>
        <v>2026</v>
      </c>
      <c r="AL236" s="4" t="str">
        <f>"2027"</f>
        <v>2027</v>
      </c>
      <c r="AM236" s="4" t="str">
        <f>"2028"</f>
        <v>2028</v>
      </c>
      <c r="AN236" s="4" t="str">
        <f>"2029"</f>
        <v>2029</v>
      </c>
      <c r="AO236" s="4" t="str">
        <f>"2030"</f>
        <v>2030</v>
      </c>
      <c r="AP236" s="4" t="str">
        <f>"2031"</f>
        <v>2031</v>
      </c>
      <c r="AQ236" s="4" t="str">
        <f>"2032"</f>
        <v>2032</v>
      </c>
      <c r="AR236" s="4" t="str">
        <f>"2033"</f>
        <v>2033</v>
      </c>
      <c r="AS236" s="4" t="str">
        <f>"2034"</f>
        <v>2034</v>
      </c>
      <c r="AT236" s="4" t="str">
        <f>"2035"</f>
        <v>2035</v>
      </c>
      <c r="AU236" s="4" t="str">
        <f>"2036"</f>
        <v>2036</v>
      </c>
      <c r="AV236" s="4" t="str">
        <f>"2037"</f>
        <v>2037</v>
      </c>
      <c r="AW236" s="4" t="str">
        <f>"2038"</f>
        <v>2038</v>
      </c>
      <c r="AX236" s="4" t="str">
        <f>"2039"</f>
        <v>2039</v>
      </c>
      <c r="AY236" s="4" t="str">
        <f>"2040"</f>
        <v>2040</v>
      </c>
      <c r="AZ236" s="4" t="str">
        <f>"2041"</f>
        <v>2041</v>
      </c>
      <c r="BA236" s="4" t="str">
        <f>"2042"</f>
        <v>2042</v>
      </c>
      <c r="BB236" s="4" t="str">
        <f>"2043"</f>
        <v>2043</v>
      </c>
      <c r="BC236" s="4" t="str">
        <f>"2044"</f>
        <v>2044</v>
      </c>
      <c r="BD236" s="4" t="str">
        <f>"2045"</f>
        <v>2045</v>
      </c>
      <c r="BE236" s="4" t="str">
        <f>"2046"</f>
        <v>2046</v>
      </c>
      <c r="BF236" s="4" t="str">
        <f>"2047"</f>
        <v>2047</v>
      </c>
      <c r="BG236" s="4" t="str">
        <f>"2048"</f>
        <v>2048</v>
      </c>
      <c r="BH236" s="4" t="str">
        <f>"2049"</f>
        <v>2049</v>
      </c>
      <c r="BI236" s="4" t="str">
        <f>"2050"</f>
        <v>2050</v>
      </c>
      <c r="BJ236" s="4" t="str">
        <f>"2051"</f>
        <v>2051</v>
      </c>
      <c r="BK236" s="4" t="str">
        <f>"2052"</f>
        <v>2052</v>
      </c>
      <c r="BL236" s="4" t="str">
        <f>"2053"</f>
        <v>2053</v>
      </c>
      <c r="BM236" s="4" t="str">
        <f>"2054"</f>
        <v>2054</v>
      </c>
      <c r="BN236" s="4" t="str">
        <f>"2055"</f>
        <v>2055</v>
      </c>
      <c r="BO236" s="4" t="str">
        <f>"2056"</f>
        <v>2056</v>
      </c>
      <c r="BP236" s="4" t="str">
        <f>"2057"</f>
        <v>2057</v>
      </c>
      <c r="BQ236" s="4" t="str">
        <f>"2058"</f>
        <v>2058</v>
      </c>
      <c r="BR236" s="4" t="str">
        <f>"2059"</f>
        <v>2059</v>
      </c>
      <c r="BS236" s="4" t="str">
        <f>"2060"</f>
        <v>2060</v>
      </c>
      <c r="BT236" s="4" t="str">
        <f>"2061"</f>
        <v>2061</v>
      </c>
      <c r="BU236" s="4" t="str">
        <f>"2062"</f>
        <v>2062</v>
      </c>
      <c r="BV236" s="4" t="str">
        <f>"2063"</f>
        <v>2063</v>
      </c>
      <c r="BW236" s="4" t="str">
        <f>"2064"</f>
        <v>2064</v>
      </c>
      <c r="BX236" s="4" t="str">
        <f>"2065"</f>
        <v>2065</v>
      </c>
      <c r="BY236" s="4" t="str">
        <f>"2066"</f>
        <v>2066</v>
      </c>
      <c r="BZ236" s="4" t="str">
        <f>"2067"</f>
        <v>2067</v>
      </c>
      <c r="CA236" s="4" t="str">
        <f>"2068"</f>
        <v>2068</v>
      </c>
      <c r="CB236" s="4" t="str">
        <f>"2069"</f>
        <v>2069</v>
      </c>
      <c r="CC236" s="4" t="str">
        <f>"2070"</f>
        <v>2070</v>
      </c>
      <c r="CD236" s="4" t="str">
        <f>"2071"</f>
        <v>2071</v>
      </c>
      <c r="CE236" s="1"/>
    </row>
    <row r="237" spans="1:83" x14ac:dyDescent="0.25">
      <c r="A237" s="5" t="str">
        <f>"0 jaar"</f>
        <v>0 jaar</v>
      </c>
      <c r="B237" s="5">
        <v>60319</v>
      </c>
      <c r="C237" s="5">
        <v>61256</v>
      </c>
      <c r="D237" s="5">
        <v>60790</v>
      </c>
      <c r="E237" s="5">
        <v>58560</v>
      </c>
      <c r="F237" s="5">
        <v>56117</v>
      </c>
      <c r="G237" s="5">
        <v>55955</v>
      </c>
      <c r="H237" s="5">
        <v>56672</v>
      </c>
      <c r="I237" s="5">
        <v>56343</v>
      </c>
      <c r="J237" s="5">
        <v>55504</v>
      </c>
      <c r="K237" s="5">
        <v>55364</v>
      </c>
      <c r="L237" s="5">
        <v>55987</v>
      </c>
      <c r="M237" s="5">
        <v>55442</v>
      </c>
      <c r="N237" s="5">
        <v>54245</v>
      </c>
      <c r="O237" s="5">
        <v>54934</v>
      </c>
      <c r="P237" s="5">
        <v>56342</v>
      </c>
      <c r="Q237" s="5">
        <v>57619</v>
      </c>
      <c r="R237" s="5">
        <v>59634</v>
      </c>
      <c r="S237" s="5">
        <v>59143</v>
      </c>
      <c r="T237" s="5">
        <v>61655</v>
      </c>
      <c r="U237" s="5">
        <v>61909</v>
      </c>
      <c r="V237" s="5">
        <v>63256</v>
      </c>
      <c r="W237" s="5">
        <v>62377</v>
      </c>
      <c r="X237" s="5">
        <v>62230</v>
      </c>
      <c r="Y237" s="5">
        <v>60830</v>
      </c>
      <c r="Z237" s="5">
        <v>60516</v>
      </c>
      <c r="AA237" s="5">
        <v>59483</v>
      </c>
      <c r="AB237" s="5">
        <v>59152</v>
      </c>
      <c r="AC237" s="5">
        <v>58263</v>
      </c>
      <c r="AD237" s="5">
        <v>58284</v>
      </c>
      <c r="AE237" s="5">
        <v>59032</v>
      </c>
      <c r="AF237" s="5">
        <v>59751</v>
      </c>
      <c r="AG237" s="5">
        <v>60395</v>
      </c>
      <c r="AH237" s="5">
        <v>60965</v>
      </c>
      <c r="AI237" s="5">
        <v>61440</v>
      </c>
      <c r="AJ237" s="5">
        <v>61881</v>
      </c>
      <c r="AK237" s="5">
        <v>62326</v>
      </c>
      <c r="AL237" s="5">
        <v>62809</v>
      </c>
      <c r="AM237" s="5">
        <v>63346</v>
      </c>
      <c r="AN237" s="5">
        <v>63986</v>
      </c>
      <c r="AO237" s="5">
        <v>64767</v>
      </c>
      <c r="AP237" s="5">
        <v>65701</v>
      </c>
      <c r="AQ237" s="5">
        <v>65773</v>
      </c>
      <c r="AR237" s="5">
        <v>65922</v>
      </c>
      <c r="AS237" s="5">
        <v>66146</v>
      </c>
      <c r="AT237" s="5">
        <v>66414</v>
      </c>
      <c r="AU237" s="5">
        <v>66677</v>
      </c>
      <c r="AV237" s="5">
        <v>66952</v>
      </c>
      <c r="AW237" s="5">
        <v>67172</v>
      </c>
      <c r="AX237" s="5">
        <v>67322</v>
      </c>
      <c r="AY237" s="5">
        <v>67400</v>
      </c>
      <c r="AZ237" s="5">
        <v>67415</v>
      </c>
      <c r="BA237" s="5">
        <v>67349</v>
      </c>
      <c r="BB237" s="5">
        <v>67250</v>
      </c>
      <c r="BC237" s="5">
        <v>67122</v>
      </c>
      <c r="BD237" s="5">
        <v>66995</v>
      </c>
      <c r="BE237" s="5">
        <v>66904</v>
      </c>
      <c r="BF237" s="5">
        <v>66858</v>
      </c>
      <c r="BG237" s="5">
        <v>66857</v>
      </c>
      <c r="BH237" s="5">
        <v>66928</v>
      </c>
      <c r="BI237" s="5">
        <v>67062</v>
      </c>
      <c r="BJ237" s="5">
        <v>67255</v>
      </c>
      <c r="BK237" s="5">
        <v>67487</v>
      </c>
      <c r="BL237" s="5">
        <v>67765</v>
      </c>
      <c r="BM237" s="5">
        <v>68071</v>
      </c>
      <c r="BN237" s="5">
        <v>68399</v>
      </c>
      <c r="BO237" s="5">
        <v>68760</v>
      </c>
      <c r="BP237" s="5">
        <v>69120</v>
      </c>
      <c r="BQ237" s="5">
        <v>69494</v>
      </c>
      <c r="BR237" s="5">
        <v>69866</v>
      </c>
      <c r="BS237" s="5">
        <v>70218</v>
      </c>
      <c r="BT237" s="5">
        <v>70551</v>
      </c>
      <c r="BU237" s="5">
        <v>70864</v>
      </c>
      <c r="BV237" s="5">
        <v>71141</v>
      </c>
      <c r="BW237" s="5">
        <v>71399</v>
      </c>
      <c r="BX237" s="5">
        <v>71620</v>
      </c>
      <c r="BY237" s="5">
        <v>71820</v>
      </c>
      <c r="BZ237" s="5">
        <v>71977</v>
      </c>
      <c r="CA237" s="5">
        <v>72118</v>
      </c>
      <c r="CB237" s="5">
        <v>72229</v>
      </c>
      <c r="CC237" s="5">
        <v>72310</v>
      </c>
      <c r="CD237" s="5">
        <v>72376</v>
      </c>
    </row>
    <row r="238" spans="1:83" x14ac:dyDescent="0.25">
      <c r="A238" s="5" t="str">
        <f>"1 jaar"</f>
        <v>1 jaar</v>
      </c>
      <c r="B238" s="5">
        <v>59409</v>
      </c>
      <c r="C238" s="5">
        <v>60803</v>
      </c>
      <c r="D238" s="5">
        <v>61731</v>
      </c>
      <c r="E238" s="5">
        <v>61159</v>
      </c>
      <c r="F238" s="5">
        <v>59110</v>
      </c>
      <c r="G238" s="5">
        <v>56415</v>
      </c>
      <c r="H238" s="5">
        <v>56322</v>
      </c>
      <c r="I238" s="5">
        <v>56966</v>
      </c>
      <c r="J238" s="5">
        <v>56700</v>
      </c>
      <c r="K238" s="5">
        <v>55963</v>
      </c>
      <c r="L238" s="5">
        <v>55779</v>
      </c>
      <c r="M238" s="5">
        <v>56409</v>
      </c>
      <c r="N238" s="5">
        <v>56009</v>
      </c>
      <c r="O238" s="5">
        <v>54732</v>
      </c>
      <c r="P238" s="5">
        <v>55637</v>
      </c>
      <c r="Q238" s="5">
        <v>57077</v>
      </c>
      <c r="R238" s="5">
        <v>58389</v>
      </c>
      <c r="S238" s="5">
        <v>60355</v>
      </c>
      <c r="T238" s="5">
        <v>60949</v>
      </c>
      <c r="U238" s="5">
        <v>62366</v>
      </c>
      <c r="V238" s="5">
        <v>62828</v>
      </c>
      <c r="W238" s="5">
        <v>63937</v>
      </c>
      <c r="X238" s="5">
        <v>62964</v>
      </c>
      <c r="Y238" s="5">
        <v>62742</v>
      </c>
      <c r="Z238" s="5">
        <v>61330</v>
      </c>
      <c r="AA238" s="5">
        <v>61205</v>
      </c>
      <c r="AB238" s="5">
        <v>59984</v>
      </c>
      <c r="AC238" s="5">
        <v>59637</v>
      </c>
      <c r="AD238" s="5">
        <v>58790</v>
      </c>
      <c r="AE238" s="5">
        <v>58820</v>
      </c>
      <c r="AF238" s="5">
        <v>59570</v>
      </c>
      <c r="AG238" s="5">
        <v>60268</v>
      </c>
      <c r="AH238" s="5">
        <v>60881</v>
      </c>
      <c r="AI238" s="5">
        <v>61429</v>
      </c>
      <c r="AJ238" s="5">
        <v>61882</v>
      </c>
      <c r="AK238" s="5">
        <v>62295</v>
      </c>
      <c r="AL238" s="5">
        <v>62725</v>
      </c>
      <c r="AM238" s="5">
        <v>63201</v>
      </c>
      <c r="AN238" s="5">
        <v>63734</v>
      </c>
      <c r="AO238" s="5">
        <v>64371</v>
      </c>
      <c r="AP238" s="5">
        <v>65152</v>
      </c>
      <c r="AQ238" s="5">
        <v>66088</v>
      </c>
      <c r="AR238" s="5">
        <v>66165</v>
      </c>
      <c r="AS238" s="5">
        <v>66327</v>
      </c>
      <c r="AT238" s="5">
        <v>66552</v>
      </c>
      <c r="AU238" s="5">
        <v>66824</v>
      </c>
      <c r="AV238" s="5">
        <v>67088</v>
      </c>
      <c r="AW238" s="5">
        <v>67368</v>
      </c>
      <c r="AX238" s="5">
        <v>67587</v>
      </c>
      <c r="AY238" s="5">
        <v>67740</v>
      </c>
      <c r="AZ238" s="5">
        <v>67818</v>
      </c>
      <c r="BA238" s="5">
        <v>67833</v>
      </c>
      <c r="BB238" s="5">
        <v>67768</v>
      </c>
      <c r="BC238" s="5">
        <v>67670</v>
      </c>
      <c r="BD238" s="5">
        <v>67544</v>
      </c>
      <c r="BE238" s="5">
        <v>67417</v>
      </c>
      <c r="BF238" s="5">
        <v>67324</v>
      </c>
      <c r="BG238" s="5">
        <v>67276</v>
      </c>
      <c r="BH238" s="5">
        <v>67277</v>
      </c>
      <c r="BI238" s="5">
        <v>67348</v>
      </c>
      <c r="BJ238" s="5">
        <v>67481</v>
      </c>
      <c r="BK238" s="5">
        <v>67676</v>
      </c>
      <c r="BL238" s="5">
        <v>67907</v>
      </c>
      <c r="BM238" s="5">
        <v>68183</v>
      </c>
      <c r="BN238" s="5">
        <v>68491</v>
      </c>
      <c r="BO238" s="5">
        <v>68818</v>
      </c>
      <c r="BP238" s="5">
        <v>69179</v>
      </c>
      <c r="BQ238" s="5">
        <v>69543</v>
      </c>
      <c r="BR238" s="5">
        <v>69915</v>
      </c>
      <c r="BS238" s="5">
        <v>70287</v>
      </c>
      <c r="BT238" s="5">
        <v>70640</v>
      </c>
      <c r="BU238" s="5">
        <v>70973</v>
      </c>
      <c r="BV238" s="5">
        <v>71286</v>
      </c>
      <c r="BW238" s="5">
        <v>71563</v>
      </c>
      <c r="BX238" s="5">
        <v>71821</v>
      </c>
      <c r="BY238" s="5">
        <v>72042</v>
      </c>
      <c r="BZ238" s="5">
        <v>72241</v>
      </c>
      <c r="CA238" s="5">
        <v>72398</v>
      </c>
      <c r="CB238" s="5">
        <v>72540</v>
      </c>
      <c r="CC238" s="5">
        <v>72652</v>
      </c>
      <c r="CD238" s="5">
        <v>72733</v>
      </c>
    </row>
    <row r="239" spans="1:83" x14ac:dyDescent="0.25">
      <c r="A239" s="5" t="str">
        <f>"2 jaar"</f>
        <v>2 jaar</v>
      </c>
      <c r="B239" s="5">
        <v>58896</v>
      </c>
      <c r="C239" s="5">
        <v>59735</v>
      </c>
      <c r="D239" s="5">
        <v>61167</v>
      </c>
      <c r="E239" s="5">
        <v>61976</v>
      </c>
      <c r="F239" s="5">
        <v>61423</v>
      </c>
      <c r="G239" s="5">
        <v>59138</v>
      </c>
      <c r="H239" s="5">
        <v>56628</v>
      </c>
      <c r="I239" s="5">
        <v>56525</v>
      </c>
      <c r="J239" s="5">
        <v>57166</v>
      </c>
      <c r="K239" s="5">
        <v>56947</v>
      </c>
      <c r="L239" s="5">
        <v>56124</v>
      </c>
      <c r="M239" s="5">
        <v>56069</v>
      </c>
      <c r="N239" s="5">
        <v>56745</v>
      </c>
      <c r="O239" s="5">
        <v>56272</v>
      </c>
      <c r="P239" s="5">
        <v>55095</v>
      </c>
      <c r="Q239" s="5">
        <v>56161</v>
      </c>
      <c r="R239" s="5">
        <v>57702</v>
      </c>
      <c r="S239" s="5">
        <v>58899</v>
      </c>
      <c r="T239" s="5">
        <v>60880</v>
      </c>
      <c r="U239" s="5">
        <v>61537</v>
      </c>
      <c r="V239" s="5">
        <v>63031</v>
      </c>
      <c r="W239" s="5">
        <v>63385</v>
      </c>
      <c r="X239" s="5">
        <v>64298</v>
      </c>
      <c r="Y239" s="5">
        <v>63354</v>
      </c>
      <c r="Z239" s="5">
        <v>63119</v>
      </c>
      <c r="AA239" s="5">
        <v>61799</v>
      </c>
      <c r="AB239" s="5">
        <v>61666</v>
      </c>
      <c r="AC239" s="5">
        <v>60478</v>
      </c>
      <c r="AD239" s="5">
        <v>60122</v>
      </c>
      <c r="AE239" s="5">
        <v>59257</v>
      </c>
      <c r="AF239" s="5">
        <v>59309</v>
      </c>
      <c r="AG239" s="5">
        <v>60029</v>
      </c>
      <c r="AH239" s="5">
        <v>60696</v>
      </c>
      <c r="AI239" s="5">
        <v>61286</v>
      </c>
      <c r="AJ239" s="5">
        <v>61809</v>
      </c>
      <c r="AK239" s="5">
        <v>62233</v>
      </c>
      <c r="AL239" s="5">
        <v>62629</v>
      </c>
      <c r="AM239" s="5">
        <v>63053</v>
      </c>
      <c r="AN239" s="5">
        <v>63527</v>
      </c>
      <c r="AO239" s="5">
        <v>64059</v>
      </c>
      <c r="AP239" s="5">
        <v>64691</v>
      </c>
      <c r="AQ239" s="5">
        <v>65472</v>
      </c>
      <c r="AR239" s="5">
        <v>66414</v>
      </c>
      <c r="AS239" s="5">
        <v>66497</v>
      </c>
      <c r="AT239" s="5">
        <v>66663</v>
      </c>
      <c r="AU239" s="5">
        <v>66893</v>
      </c>
      <c r="AV239" s="5">
        <v>67163</v>
      </c>
      <c r="AW239" s="5">
        <v>67428</v>
      </c>
      <c r="AX239" s="5">
        <v>67708</v>
      </c>
      <c r="AY239" s="5">
        <v>67926</v>
      </c>
      <c r="AZ239" s="5">
        <v>68079</v>
      </c>
      <c r="BA239" s="5">
        <v>68158</v>
      </c>
      <c r="BB239" s="5">
        <v>68175</v>
      </c>
      <c r="BC239" s="5">
        <v>68107</v>
      </c>
      <c r="BD239" s="5">
        <v>68011</v>
      </c>
      <c r="BE239" s="5">
        <v>67881</v>
      </c>
      <c r="BF239" s="5">
        <v>67757</v>
      </c>
      <c r="BG239" s="5">
        <v>67663</v>
      </c>
      <c r="BH239" s="5">
        <v>67617</v>
      </c>
      <c r="BI239" s="5">
        <v>67621</v>
      </c>
      <c r="BJ239" s="5">
        <v>67692</v>
      </c>
      <c r="BK239" s="5">
        <v>67825</v>
      </c>
      <c r="BL239" s="5">
        <v>68019</v>
      </c>
      <c r="BM239" s="5">
        <v>68249</v>
      </c>
      <c r="BN239" s="5">
        <v>68525</v>
      </c>
      <c r="BO239" s="5">
        <v>68832</v>
      </c>
      <c r="BP239" s="5">
        <v>69161</v>
      </c>
      <c r="BQ239" s="5">
        <v>69520</v>
      </c>
      <c r="BR239" s="5">
        <v>69885</v>
      </c>
      <c r="BS239" s="5">
        <v>70259</v>
      </c>
      <c r="BT239" s="5">
        <v>70628</v>
      </c>
      <c r="BU239" s="5">
        <v>70979</v>
      </c>
      <c r="BV239" s="5">
        <v>71313</v>
      </c>
      <c r="BW239" s="5">
        <v>71627</v>
      </c>
      <c r="BX239" s="5">
        <v>71906</v>
      </c>
      <c r="BY239" s="5">
        <v>72162</v>
      </c>
      <c r="BZ239" s="5">
        <v>72383</v>
      </c>
      <c r="CA239" s="5">
        <v>72582</v>
      </c>
      <c r="CB239" s="5">
        <v>72738</v>
      </c>
      <c r="CC239" s="5">
        <v>72880</v>
      </c>
      <c r="CD239" s="5">
        <v>72991</v>
      </c>
    </row>
    <row r="240" spans="1:83" x14ac:dyDescent="0.25">
      <c r="A240" s="5" t="str">
        <f>"3 jaar"</f>
        <v>3 jaar</v>
      </c>
      <c r="B240" s="5">
        <v>57766</v>
      </c>
      <c r="C240" s="5">
        <v>59177</v>
      </c>
      <c r="D240" s="5">
        <v>59994</v>
      </c>
      <c r="E240" s="5">
        <v>61399</v>
      </c>
      <c r="F240" s="5">
        <v>62208</v>
      </c>
      <c r="G240" s="5">
        <v>61419</v>
      </c>
      <c r="H240" s="5">
        <v>59274</v>
      </c>
      <c r="I240" s="5">
        <v>56720</v>
      </c>
      <c r="J240" s="5">
        <v>56647</v>
      </c>
      <c r="K240" s="5">
        <v>57407</v>
      </c>
      <c r="L240" s="5">
        <v>57140</v>
      </c>
      <c r="M240" s="5">
        <v>56444</v>
      </c>
      <c r="N240" s="5">
        <v>56409</v>
      </c>
      <c r="O240" s="5">
        <v>57006</v>
      </c>
      <c r="P240" s="5">
        <v>56589</v>
      </c>
      <c r="Q240" s="5">
        <v>55614</v>
      </c>
      <c r="R240" s="5">
        <v>56593</v>
      </c>
      <c r="S240" s="5">
        <v>58129</v>
      </c>
      <c r="T240" s="5">
        <v>59388</v>
      </c>
      <c r="U240" s="5">
        <v>61341</v>
      </c>
      <c r="V240" s="5">
        <v>62135</v>
      </c>
      <c r="W240" s="5">
        <v>63548</v>
      </c>
      <c r="X240" s="5">
        <v>63782</v>
      </c>
      <c r="Y240" s="5">
        <v>64580</v>
      </c>
      <c r="Z240" s="5">
        <v>63641</v>
      </c>
      <c r="AA240" s="5">
        <v>63546</v>
      </c>
      <c r="AB240" s="5">
        <v>62153</v>
      </c>
      <c r="AC240" s="5">
        <v>62058</v>
      </c>
      <c r="AD240" s="5">
        <v>60830</v>
      </c>
      <c r="AE240" s="5">
        <v>60496</v>
      </c>
      <c r="AF240" s="5">
        <v>59620</v>
      </c>
      <c r="AG240" s="5">
        <v>59657</v>
      </c>
      <c r="AH240" s="5">
        <v>60345</v>
      </c>
      <c r="AI240" s="5">
        <v>60981</v>
      </c>
      <c r="AJ240" s="5">
        <v>61544</v>
      </c>
      <c r="AK240" s="5">
        <v>62044</v>
      </c>
      <c r="AL240" s="5">
        <v>62457</v>
      </c>
      <c r="AM240" s="5">
        <v>62845</v>
      </c>
      <c r="AN240" s="5">
        <v>63268</v>
      </c>
      <c r="AO240" s="5">
        <v>63738</v>
      </c>
      <c r="AP240" s="5">
        <v>64268</v>
      </c>
      <c r="AQ240" s="5">
        <v>64907</v>
      </c>
      <c r="AR240" s="5">
        <v>65689</v>
      </c>
      <c r="AS240" s="5">
        <v>66633</v>
      </c>
      <c r="AT240" s="5">
        <v>66725</v>
      </c>
      <c r="AU240" s="5">
        <v>66901</v>
      </c>
      <c r="AV240" s="5">
        <v>67130</v>
      </c>
      <c r="AW240" s="5">
        <v>67402</v>
      </c>
      <c r="AX240" s="5">
        <v>67667</v>
      </c>
      <c r="AY240" s="5">
        <v>67945</v>
      </c>
      <c r="AZ240" s="5">
        <v>68161</v>
      </c>
      <c r="BA240" s="5">
        <v>68314</v>
      </c>
      <c r="BB240" s="5">
        <v>68392</v>
      </c>
      <c r="BC240" s="5">
        <v>68407</v>
      </c>
      <c r="BD240" s="5">
        <v>68341</v>
      </c>
      <c r="BE240" s="5">
        <v>68241</v>
      </c>
      <c r="BF240" s="5">
        <v>68116</v>
      </c>
      <c r="BG240" s="5">
        <v>67993</v>
      </c>
      <c r="BH240" s="5">
        <v>67898</v>
      </c>
      <c r="BI240" s="5">
        <v>67854</v>
      </c>
      <c r="BJ240" s="5">
        <v>67855</v>
      </c>
      <c r="BK240" s="5">
        <v>67928</v>
      </c>
      <c r="BL240" s="5">
        <v>68060</v>
      </c>
      <c r="BM240" s="5">
        <v>68252</v>
      </c>
      <c r="BN240" s="5">
        <v>68484</v>
      </c>
      <c r="BO240" s="5">
        <v>68758</v>
      </c>
      <c r="BP240" s="5">
        <v>69062</v>
      </c>
      <c r="BQ240" s="5">
        <v>69392</v>
      </c>
      <c r="BR240" s="5">
        <v>69750</v>
      </c>
      <c r="BS240" s="5">
        <v>70114</v>
      </c>
      <c r="BT240" s="5">
        <v>70494</v>
      </c>
      <c r="BU240" s="5">
        <v>70860</v>
      </c>
      <c r="BV240" s="5">
        <v>71213</v>
      </c>
      <c r="BW240" s="5">
        <v>71547</v>
      </c>
      <c r="BX240" s="5">
        <v>71862</v>
      </c>
      <c r="BY240" s="5">
        <v>72139</v>
      </c>
      <c r="BZ240" s="5">
        <v>72397</v>
      </c>
      <c r="CA240" s="5">
        <v>72618</v>
      </c>
      <c r="CB240" s="5">
        <v>72816</v>
      </c>
      <c r="CC240" s="5">
        <v>72972</v>
      </c>
      <c r="CD240" s="5">
        <v>73115</v>
      </c>
    </row>
    <row r="241" spans="1:82" x14ac:dyDescent="0.25">
      <c r="A241" s="5" t="str">
        <f>"4 jaar"</f>
        <v>4 jaar</v>
      </c>
      <c r="B241" s="5">
        <v>57515</v>
      </c>
      <c r="C241" s="5">
        <v>57939</v>
      </c>
      <c r="D241" s="5">
        <v>59398</v>
      </c>
      <c r="E241" s="5">
        <v>60225</v>
      </c>
      <c r="F241" s="5">
        <v>61557</v>
      </c>
      <c r="G241" s="5">
        <v>62242</v>
      </c>
      <c r="H241" s="5">
        <v>61568</v>
      </c>
      <c r="I241" s="5">
        <v>59373</v>
      </c>
      <c r="J241" s="5">
        <v>56848</v>
      </c>
      <c r="K241" s="5">
        <v>56799</v>
      </c>
      <c r="L241" s="5">
        <v>57510</v>
      </c>
      <c r="M241" s="5">
        <v>57430</v>
      </c>
      <c r="N241" s="5">
        <v>56681</v>
      </c>
      <c r="O241" s="5">
        <v>56609</v>
      </c>
      <c r="P241" s="5">
        <v>57189</v>
      </c>
      <c r="Q241" s="5">
        <v>57029</v>
      </c>
      <c r="R241" s="5">
        <v>55998</v>
      </c>
      <c r="S241" s="5">
        <v>57030</v>
      </c>
      <c r="T241" s="5">
        <v>58576</v>
      </c>
      <c r="U241" s="5">
        <v>59827</v>
      </c>
      <c r="V241" s="5">
        <v>62007</v>
      </c>
      <c r="W241" s="5">
        <v>62648</v>
      </c>
      <c r="X241" s="5">
        <v>63934</v>
      </c>
      <c r="Y241" s="5">
        <v>64092</v>
      </c>
      <c r="Z241" s="5">
        <v>64848</v>
      </c>
      <c r="AA241" s="5">
        <v>64036</v>
      </c>
      <c r="AB241" s="5">
        <v>63932</v>
      </c>
      <c r="AC241" s="5">
        <v>62537</v>
      </c>
      <c r="AD241" s="5">
        <v>62442</v>
      </c>
      <c r="AE241" s="5">
        <v>61231</v>
      </c>
      <c r="AF241" s="5">
        <v>60917</v>
      </c>
      <c r="AG241" s="5">
        <v>60006</v>
      </c>
      <c r="AH241" s="5">
        <v>60016</v>
      </c>
      <c r="AI241" s="5">
        <v>60683</v>
      </c>
      <c r="AJ241" s="5">
        <v>61300</v>
      </c>
      <c r="AK241" s="5">
        <v>61841</v>
      </c>
      <c r="AL241" s="5">
        <v>62324</v>
      </c>
      <c r="AM241" s="5">
        <v>62733</v>
      </c>
      <c r="AN241" s="5">
        <v>63120</v>
      </c>
      <c r="AO241" s="5">
        <v>63544</v>
      </c>
      <c r="AP241" s="5">
        <v>64004</v>
      </c>
      <c r="AQ241" s="5">
        <v>64536</v>
      </c>
      <c r="AR241" s="5">
        <v>65181</v>
      </c>
      <c r="AS241" s="5">
        <v>65962</v>
      </c>
      <c r="AT241" s="5">
        <v>66911</v>
      </c>
      <c r="AU241" s="5">
        <v>67005</v>
      </c>
      <c r="AV241" s="5">
        <v>67182</v>
      </c>
      <c r="AW241" s="5">
        <v>67411</v>
      </c>
      <c r="AX241" s="5">
        <v>67684</v>
      </c>
      <c r="AY241" s="5">
        <v>67950</v>
      </c>
      <c r="AZ241" s="5">
        <v>68228</v>
      </c>
      <c r="BA241" s="5">
        <v>68443</v>
      </c>
      <c r="BB241" s="5">
        <v>68597</v>
      </c>
      <c r="BC241" s="5">
        <v>68676</v>
      </c>
      <c r="BD241" s="5">
        <v>68689</v>
      </c>
      <c r="BE241" s="5">
        <v>68625</v>
      </c>
      <c r="BF241" s="5">
        <v>68525</v>
      </c>
      <c r="BG241" s="5">
        <v>68401</v>
      </c>
      <c r="BH241" s="5">
        <v>68280</v>
      </c>
      <c r="BI241" s="5">
        <v>68184</v>
      </c>
      <c r="BJ241" s="5">
        <v>68140</v>
      </c>
      <c r="BK241" s="5">
        <v>68142</v>
      </c>
      <c r="BL241" s="5">
        <v>68214</v>
      </c>
      <c r="BM241" s="5">
        <v>68345</v>
      </c>
      <c r="BN241" s="5">
        <v>68542</v>
      </c>
      <c r="BO241" s="5">
        <v>68774</v>
      </c>
      <c r="BP241" s="5">
        <v>69050</v>
      </c>
      <c r="BQ241" s="5">
        <v>69355</v>
      </c>
      <c r="BR241" s="5">
        <v>69684</v>
      </c>
      <c r="BS241" s="5">
        <v>70041</v>
      </c>
      <c r="BT241" s="5">
        <v>70404</v>
      </c>
      <c r="BU241" s="5">
        <v>70783</v>
      </c>
      <c r="BV241" s="5">
        <v>71147</v>
      </c>
      <c r="BW241" s="5">
        <v>71503</v>
      </c>
      <c r="BX241" s="5">
        <v>71837</v>
      </c>
      <c r="BY241" s="5">
        <v>72151</v>
      </c>
      <c r="BZ241" s="5">
        <v>72430</v>
      </c>
      <c r="CA241" s="5">
        <v>72687</v>
      </c>
      <c r="CB241" s="5">
        <v>72908</v>
      </c>
      <c r="CC241" s="5">
        <v>73105</v>
      </c>
      <c r="CD241" s="5">
        <v>73263</v>
      </c>
    </row>
    <row r="242" spans="1:82" x14ac:dyDescent="0.25">
      <c r="A242" s="5" t="str">
        <f>"5 jaar"</f>
        <v>5 jaar</v>
      </c>
      <c r="B242" s="5">
        <v>56227</v>
      </c>
      <c r="C242" s="5">
        <v>57650</v>
      </c>
      <c r="D242" s="5">
        <v>58169</v>
      </c>
      <c r="E242" s="5">
        <v>59592</v>
      </c>
      <c r="F242" s="5">
        <v>60359</v>
      </c>
      <c r="G242" s="5">
        <v>61650</v>
      </c>
      <c r="H242" s="5">
        <v>62392</v>
      </c>
      <c r="I242" s="5">
        <v>61686</v>
      </c>
      <c r="J242" s="5">
        <v>59464</v>
      </c>
      <c r="K242" s="5">
        <v>56974</v>
      </c>
      <c r="L242" s="5">
        <v>56914</v>
      </c>
      <c r="M242" s="5">
        <v>57775</v>
      </c>
      <c r="N242" s="5">
        <v>57665</v>
      </c>
      <c r="O242" s="5">
        <v>56916</v>
      </c>
      <c r="P242" s="5">
        <v>56854</v>
      </c>
      <c r="Q242" s="5">
        <v>57667</v>
      </c>
      <c r="R242" s="5">
        <v>57363</v>
      </c>
      <c r="S242" s="5">
        <v>56400</v>
      </c>
      <c r="T242" s="5">
        <v>57403</v>
      </c>
      <c r="U242" s="5">
        <v>59055</v>
      </c>
      <c r="V242" s="5">
        <v>60399</v>
      </c>
      <c r="W242" s="5">
        <v>62474</v>
      </c>
      <c r="X242" s="5">
        <v>62969</v>
      </c>
      <c r="Y242" s="5">
        <v>64152</v>
      </c>
      <c r="Z242" s="5">
        <v>64463</v>
      </c>
      <c r="AA242" s="5">
        <v>65272</v>
      </c>
      <c r="AB242" s="5">
        <v>64410</v>
      </c>
      <c r="AC242" s="5">
        <v>64310</v>
      </c>
      <c r="AD242" s="5">
        <v>62946</v>
      </c>
      <c r="AE242" s="5">
        <v>62839</v>
      </c>
      <c r="AF242" s="5">
        <v>61646</v>
      </c>
      <c r="AG242" s="5">
        <v>61309</v>
      </c>
      <c r="AH242" s="5">
        <v>60371</v>
      </c>
      <c r="AI242" s="5">
        <v>60367</v>
      </c>
      <c r="AJ242" s="5">
        <v>61009</v>
      </c>
      <c r="AK242" s="5">
        <v>61608</v>
      </c>
      <c r="AL242" s="5">
        <v>62134</v>
      </c>
      <c r="AM242" s="5">
        <v>62610</v>
      </c>
      <c r="AN242" s="5">
        <v>63017</v>
      </c>
      <c r="AO242" s="5">
        <v>63399</v>
      </c>
      <c r="AP242" s="5">
        <v>63819</v>
      </c>
      <c r="AQ242" s="5">
        <v>64285</v>
      </c>
      <c r="AR242" s="5">
        <v>64821</v>
      </c>
      <c r="AS242" s="5">
        <v>65472</v>
      </c>
      <c r="AT242" s="5">
        <v>66253</v>
      </c>
      <c r="AU242" s="5">
        <v>67205</v>
      </c>
      <c r="AV242" s="5">
        <v>67299</v>
      </c>
      <c r="AW242" s="5">
        <v>67476</v>
      </c>
      <c r="AX242" s="5">
        <v>67706</v>
      </c>
      <c r="AY242" s="5">
        <v>67978</v>
      </c>
      <c r="AZ242" s="5">
        <v>68246</v>
      </c>
      <c r="BA242" s="5">
        <v>68521</v>
      </c>
      <c r="BB242" s="5">
        <v>68736</v>
      </c>
      <c r="BC242" s="5">
        <v>68888</v>
      </c>
      <c r="BD242" s="5">
        <v>68968</v>
      </c>
      <c r="BE242" s="5">
        <v>68980</v>
      </c>
      <c r="BF242" s="5">
        <v>68915</v>
      </c>
      <c r="BG242" s="5">
        <v>68815</v>
      </c>
      <c r="BH242" s="5">
        <v>68690</v>
      </c>
      <c r="BI242" s="5">
        <v>68569</v>
      </c>
      <c r="BJ242" s="5">
        <v>68472</v>
      </c>
      <c r="BK242" s="5">
        <v>68430</v>
      </c>
      <c r="BL242" s="5">
        <v>68431</v>
      </c>
      <c r="BM242" s="5">
        <v>68504</v>
      </c>
      <c r="BN242" s="5">
        <v>68636</v>
      </c>
      <c r="BO242" s="5">
        <v>68832</v>
      </c>
      <c r="BP242" s="5">
        <v>69068</v>
      </c>
      <c r="BQ242" s="5">
        <v>69344</v>
      </c>
      <c r="BR242" s="5">
        <v>69647</v>
      </c>
      <c r="BS242" s="5">
        <v>69977</v>
      </c>
      <c r="BT242" s="5">
        <v>70332</v>
      </c>
      <c r="BU242" s="5">
        <v>70696</v>
      </c>
      <c r="BV242" s="5">
        <v>71076</v>
      </c>
      <c r="BW242" s="5">
        <v>71439</v>
      </c>
      <c r="BX242" s="5">
        <v>71797</v>
      </c>
      <c r="BY242" s="5">
        <v>72129</v>
      </c>
      <c r="BZ242" s="5">
        <v>72444</v>
      </c>
      <c r="CA242" s="5">
        <v>72723</v>
      </c>
      <c r="CB242" s="5">
        <v>72981</v>
      </c>
      <c r="CC242" s="5">
        <v>73203</v>
      </c>
      <c r="CD242" s="5">
        <v>73397</v>
      </c>
    </row>
    <row r="243" spans="1:82" x14ac:dyDescent="0.25">
      <c r="A243" s="5" t="str">
        <f>"6 jaar"</f>
        <v>6 jaar</v>
      </c>
      <c r="B243" s="5">
        <v>57144</v>
      </c>
      <c r="C243" s="5">
        <v>56369</v>
      </c>
      <c r="D243" s="5">
        <v>57837</v>
      </c>
      <c r="E243" s="5">
        <v>58331</v>
      </c>
      <c r="F243" s="5">
        <v>59760</v>
      </c>
      <c r="G243" s="5">
        <v>60371</v>
      </c>
      <c r="H243" s="5">
        <v>61769</v>
      </c>
      <c r="I243" s="5">
        <v>62470</v>
      </c>
      <c r="J243" s="5">
        <v>61802</v>
      </c>
      <c r="K243" s="5">
        <v>59676</v>
      </c>
      <c r="L243" s="5">
        <v>57031</v>
      </c>
      <c r="M243" s="5">
        <v>57168</v>
      </c>
      <c r="N243" s="5">
        <v>57989</v>
      </c>
      <c r="O243" s="5">
        <v>57879</v>
      </c>
      <c r="P243" s="5">
        <v>57137</v>
      </c>
      <c r="Q243" s="5">
        <v>57275</v>
      </c>
      <c r="R243" s="5">
        <v>58022</v>
      </c>
      <c r="S243" s="5">
        <v>57768</v>
      </c>
      <c r="T243" s="5">
        <v>56772</v>
      </c>
      <c r="U243" s="5">
        <v>57797</v>
      </c>
      <c r="V243" s="5">
        <v>59634</v>
      </c>
      <c r="W243" s="5">
        <v>60744</v>
      </c>
      <c r="X243" s="5">
        <v>62773</v>
      </c>
      <c r="Y243" s="5">
        <v>63211</v>
      </c>
      <c r="Z243" s="5">
        <v>64433</v>
      </c>
      <c r="AA243" s="5">
        <v>64786</v>
      </c>
      <c r="AB243" s="5">
        <v>65617</v>
      </c>
      <c r="AC243" s="5">
        <v>64744</v>
      </c>
      <c r="AD243" s="5">
        <v>64611</v>
      </c>
      <c r="AE243" s="5">
        <v>63256</v>
      </c>
      <c r="AF243" s="5">
        <v>63148</v>
      </c>
      <c r="AG243" s="5">
        <v>61931</v>
      </c>
      <c r="AH243" s="5">
        <v>61577</v>
      </c>
      <c r="AI243" s="5">
        <v>60609</v>
      </c>
      <c r="AJ243" s="5">
        <v>60595</v>
      </c>
      <c r="AK243" s="5">
        <v>61213</v>
      </c>
      <c r="AL243" s="5">
        <v>61795</v>
      </c>
      <c r="AM243" s="5">
        <v>62319</v>
      </c>
      <c r="AN243" s="5">
        <v>62793</v>
      </c>
      <c r="AO243" s="5">
        <v>63194</v>
      </c>
      <c r="AP243" s="5">
        <v>63577</v>
      </c>
      <c r="AQ243" s="5">
        <v>64000</v>
      </c>
      <c r="AR243" s="5">
        <v>64472</v>
      </c>
      <c r="AS243" s="5">
        <v>65010</v>
      </c>
      <c r="AT243" s="5">
        <v>65664</v>
      </c>
      <c r="AU243" s="5">
        <v>66451</v>
      </c>
      <c r="AV243" s="5">
        <v>67399</v>
      </c>
      <c r="AW243" s="5">
        <v>67495</v>
      </c>
      <c r="AX243" s="5">
        <v>67669</v>
      </c>
      <c r="AY243" s="5">
        <v>67903</v>
      </c>
      <c r="AZ243" s="5">
        <v>68174</v>
      </c>
      <c r="BA243" s="5">
        <v>68442</v>
      </c>
      <c r="BB243" s="5">
        <v>68717</v>
      </c>
      <c r="BC243" s="5">
        <v>68932</v>
      </c>
      <c r="BD243" s="5">
        <v>69084</v>
      </c>
      <c r="BE243" s="5">
        <v>69161</v>
      </c>
      <c r="BF243" s="5">
        <v>69173</v>
      </c>
      <c r="BG243" s="5">
        <v>69108</v>
      </c>
      <c r="BH243" s="5">
        <v>69008</v>
      </c>
      <c r="BI243" s="5">
        <v>68884</v>
      </c>
      <c r="BJ243" s="5">
        <v>68761</v>
      </c>
      <c r="BK243" s="5">
        <v>68668</v>
      </c>
      <c r="BL243" s="5">
        <v>68625</v>
      </c>
      <c r="BM243" s="5">
        <v>68623</v>
      </c>
      <c r="BN243" s="5">
        <v>68695</v>
      </c>
      <c r="BO243" s="5">
        <v>68828</v>
      </c>
      <c r="BP243" s="5">
        <v>69023</v>
      </c>
      <c r="BQ243" s="5">
        <v>69260</v>
      </c>
      <c r="BR243" s="5">
        <v>69538</v>
      </c>
      <c r="BS243" s="5">
        <v>69840</v>
      </c>
      <c r="BT243" s="5">
        <v>70170</v>
      </c>
      <c r="BU243" s="5">
        <v>70526</v>
      </c>
      <c r="BV243" s="5">
        <v>70887</v>
      </c>
      <c r="BW243" s="5">
        <v>71269</v>
      </c>
      <c r="BX243" s="5">
        <v>71633</v>
      </c>
      <c r="BY243" s="5">
        <v>71991</v>
      </c>
      <c r="BZ243" s="5">
        <v>72324</v>
      </c>
      <c r="CA243" s="5">
        <v>72638</v>
      </c>
      <c r="CB243" s="5">
        <v>72920</v>
      </c>
      <c r="CC243" s="5">
        <v>73179</v>
      </c>
      <c r="CD243" s="5">
        <v>73401</v>
      </c>
    </row>
    <row r="244" spans="1:82" x14ac:dyDescent="0.25">
      <c r="A244" s="5" t="str">
        <f>"7 jaar"</f>
        <v>7 jaar</v>
      </c>
      <c r="B244" s="5">
        <v>57523</v>
      </c>
      <c r="C244" s="5">
        <v>57269</v>
      </c>
      <c r="D244" s="5">
        <v>56533</v>
      </c>
      <c r="E244" s="5">
        <v>57957</v>
      </c>
      <c r="F244" s="5">
        <v>58515</v>
      </c>
      <c r="G244" s="5">
        <v>59778</v>
      </c>
      <c r="H244" s="5">
        <v>60492</v>
      </c>
      <c r="I244" s="5">
        <v>61889</v>
      </c>
      <c r="J244" s="5">
        <v>62537</v>
      </c>
      <c r="K244" s="5">
        <v>61924</v>
      </c>
      <c r="L244" s="5">
        <v>59754</v>
      </c>
      <c r="M244" s="5">
        <v>57303</v>
      </c>
      <c r="N244" s="5">
        <v>57419</v>
      </c>
      <c r="O244" s="5">
        <v>58216</v>
      </c>
      <c r="P244" s="5">
        <v>58107</v>
      </c>
      <c r="Q244" s="5">
        <v>57514</v>
      </c>
      <c r="R244" s="5">
        <v>57598</v>
      </c>
      <c r="S244" s="5">
        <v>58359</v>
      </c>
      <c r="T244" s="5">
        <v>58065</v>
      </c>
      <c r="U244" s="5">
        <v>57164</v>
      </c>
      <c r="V244" s="5">
        <v>58289</v>
      </c>
      <c r="W244" s="5">
        <v>59964</v>
      </c>
      <c r="X244" s="5">
        <v>60930</v>
      </c>
      <c r="Y244" s="5">
        <v>62991</v>
      </c>
      <c r="Z244" s="5">
        <v>63457</v>
      </c>
      <c r="AA244" s="5">
        <v>64810</v>
      </c>
      <c r="AB244" s="5">
        <v>65049</v>
      </c>
      <c r="AC244" s="5">
        <v>65938</v>
      </c>
      <c r="AD244" s="5">
        <v>65075</v>
      </c>
      <c r="AE244" s="5">
        <v>64936</v>
      </c>
      <c r="AF244" s="5">
        <v>63587</v>
      </c>
      <c r="AG244" s="5">
        <v>63451</v>
      </c>
      <c r="AH244" s="5">
        <v>62220</v>
      </c>
      <c r="AI244" s="5">
        <v>61850</v>
      </c>
      <c r="AJ244" s="5">
        <v>60855</v>
      </c>
      <c r="AK244" s="5">
        <v>60826</v>
      </c>
      <c r="AL244" s="5">
        <v>61424</v>
      </c>
      <c r="AM244" s="5">
        <v>62007</v>
      </c>
      <c r="AN244" s="5">
        <v>62528</v>
      </c>
      <c r="AO244" s="5">
        <v>63005</v>
      </c>
      <c r="AP244" s="5">
        <v>63403</v>
      </c>
      <c r="AQ244" s="5">
        <v>63791</v>
      </c>
      <c r="AR244" s="5">
        <v>64220</v>
      </c>
      <c r="AS244" s="5">
        <v>64694</v>
      </c>
      <c r="AT244" s="5">
        <v>65235</v>
      </c>
      <c r="AU244" s="5">
        <v>65892</v>
      </c>
      <c r="AV244" s="5">
        <v>66677</v>
      </c>
      <c r="AW244" s="5">
        <v>67624</v>
      </c>
      <c r="AX244" s="5">
        <v>67723</v>
      </c>
      <c r="AY244" s="5">
        <v>67895</v>
      </c>
      <c r="AZ244" s="5">
        <v>68131</v>
      </c>
      <c r="BA244" s="5">
        <v>68401</v>
      </c>
      <c r="BB244" s="5">
        <v>68668</v>
      </c>
      <c r="BC244" s="5">
        <v>68944</v>
      </c>
      <c r="BD244" s="5">
        <v>69157</v>
      </c>
      <c r="BE244" s="5">
        <v>69309</v>
      </c>
      <c r="BF244" s="5">
        <v>69385</v>
      </c>
      <c r="BG244" s="5">
        <v>69400</v>
      </c>
      <c r="BH244" s="5">
        <v>69332</v>
      </c>
      <c r="BI244" s="5">
        <v>69233</v>
      </c>
      <c r="BJ244" s="5">
        <v>69112</v>
      </c>
      <c r="BK244" s="5">
        <v>68987</v>
      </c>
      <c r="BL244" s="5">
        <v>68893</v>
      </c>
      <c r="BM244" s="5">
        <v>68849</v>
      </c>
      <c r="BN244" s="5">
        <v>68849</v>
      </c>
      <c r="BO244" s="5">
        <v>68921</v>
      </c>
      <c r="BP244" s="5">
        <v>69055</v>
      </c>
      <c r="BQ244" s="5">
        <v>69249</v>
      </c>
      <c r="BR244" s="5">
        <v>69486</v>
      </c>
      <c r="BS244" s="5">
        <v>69762</v>
      </c>
      <c r="BT244" s="5">
        <v>70068</v>
      </c>
      <c r="BU244" s="5">
        <v>70398</v>
      </c>
      <c r="BV244" s="5">
        <v>70752</v>
      </c>
      <c r="BW244" s="5">
        <v>71113</v>
      </c>
      <c r="BX244" s="5">
        <v>71495</v>
      </c>
      <c r="BY244" s="5">
        <v>71859</v>
      </c>
      <c r="BZ244" s="5">
        <v>72218</v>
      </c>
      <c r="CA244" s="5">
        <v>72550</v>
      </c>
      <c r="CB244" s="5">
        <v>72867</v>
      </c>
      <c r="CC244" s="5">
        <v>73148</v>
      </c>
      <c r="CD244" s="5">
        <v>73404</v>
      </c>
    </row>
    <row r="245" spans="1:82" x14ac:dyDescent="0.25">
      <c r="A245" s="5" t="str">
        <f>"8 jaar"</f>
        <v>8 jaar</v>
      </c>
      <c r="B245" s="5">
        <v>58979</v>
      </c>
      <c r="C245" s="5">
        <v>57651</v>
      </c>
      <c r="D245" s="5">
        <v>57432</v>
      </c>
      <c r="E245" s="5">
        <v>56649</v>
      </c>
      <c r="F245" s="5">
        <v>58121</v>
      </c>
      <c r="G245" s="5">
        <v>58513</v>
      </c>
      <c r="H245" s="5">
        <v>59852</v>
      </c>
      <c r="I245" s="5">
        <v>60583</v>
      </c>
      <c r="J245" s="5">
        <v>61992</v>
      </c>
      <c r="K245" s="5">
        <v>62682</v>
      </c>
      <c r="L245" s="5">
        <v>61967</v>
      </c>
      <c r="M245" s="5">
        <v>60083</v>
      </c>
      <c r="N245" s="5">
        <v>57515</v>
      </c>
      <c r="O245" s="5">
        <v>57637</v>
      </c>
      <c r="P245" s="5">
        <v>58476</v>
      </c>
      <c r="Q245" s="5">
        <v>58519</v>
      </c>
      <c r="R245" s="5">
        <v>57842</v>
      </c>
      <c r="S245" s="5">
        <v>57969</v>
      </c>
      <c r="T245" s="5">
        <v>58742</v>
      </c>
      <c r="U245" s="5">
        <v>58478</v>
      </c>
      <c r="V245" s="5">
        <v>57736</v>
      </c>
      <c r="W245" s="5">
        <v>58693</v>
      </c>
      <c r="X245" s="5">
        <v>60203</v>
      </c>
      <c r="Y245" s="5">
        <v>61187</v>
      </c>
      <c r="Z245" s="5">
        <v>63185</v>
      </c>
      <c r="AA245" s="5">
        <v>63806</v>
      </c>
      <c r="AB245" s="5">
        <v>65118</v>
      </c>
      <c r="AC245" s="5">
        <v>65317</v>
      </c>
      <c r="AD245" s="5">
        <v>66217</v>
      </c>
      <c r="AE245" s="5">
        <v>65356</v>
      </c>
      <c r="AF245" s="5">
        <v>65222</v>
      </c>
      <c r="AG245" s="5">
        <v>63843</v>
      </c>
      <c r="AH245" s="5">
        <v>63685</v>
      </c>
      <c r="AI245" s="5">
        <v>62438</v>
      </c>
      <c r="AJ245" s="5">
        <v>62058</v>
      </c>
      <c r="AK245" s="5">
        <v>61036</v>
      </c>
      <c r="AL245" s="5">
        <v>61003</v>
      </c>
      <c r="AM245" s="5">
        <v>61596</v>
      </c>
      <c r="AN245" s="5">
        <v>62179</v>
      </c>
      <c r="AO245" s="5">
        <v>62698</v>
      </c>
      <c r="AP245" s="5">
        <v>63176</v>
      </c>
      <c r="AQ245" s="5">
        <v>63575</v>
      </c>
      <c r="AR245" s="5">
        <v>63966</v>
      </c>
      <c r="AS245" s="5">
        <v>64398</v>
      </c>
      <c r="AT245" s="5">
        <v>64876</v>
      </c>
      <c r="AU245" s="5">
        <v>65420</v>
      </c>
      <c r="AV245" s="5">
        <v>66076</v>
      </c>
      <c r="AW245" s="5">
        <v>66862</v>
      </c>
      <c r="AX245" s="5">
        <v>67809</v>
      </c>
      <c r="AY245" s="5">
        <v>67909</v>
      </c>
      <c r="AZ245" s="5">
        <v>68079</v>
      </c>
      <c r="BA245" s="5">
        <v>68316</v>
      </c>
      <c r="BB245" s="5">
        <v>68586</v>
      </c>
      <c r="BC245" s="5">
        <v>68852</v>
      </c>
      <c r="BD245" s="5">
        <v>69131</v>
      </c>
      <c r="BE245" s="5">
        <v>69344</v>
      </c>
      <c r="BF245" s="5">
        <v>69495</v>
      </c>
      <c r="BG245" s="5">
        <v>69570</v>
      </c>
      <c r="BH245" s="5">
        <v>69586</v>
      </c>
      <c r="BI245" s="5">
        <v>69516</v>
      </c>
      <c r="BJ245" s="5">
        <v>69414</v>
      </c>
      <c r="BK245" s="5">
        <v>69294</v>
      </c>
      <c r="BL245" s="5">
        <v>69172</v>
      </c>
      <c r="BM245" s="5">
        <v>69075</v>
      </c>
      <c r="BN245" s="5">
        <v>69033</v>
      </c>
      <c r="BO245" s="5">
        <v>69032</v>
      </c>
      <c r="BP245" s="5">
        <v>69102</v>
      </c>
      <c r="BQ245" s="5">
        <v>69235</v>
      </c>
      <c r="BR245" s="5">
        <v>69426</v>
      </c>
      <c r="BS245" s="5">
        <v>69664</v>
      </c>
      <c r="BT245" s="5">
        <v>69941</v>
      </c>
      <c r="BU245" s="5">
        <v>70245</v>
      </c>
      <c r="BV245" s="5">
        <v>70574</v>
      </c>
      <c r="BW245" s="5">
        <v>70928</v>
      </c>
      <c r="BX245" s="5">
        <v>71290</v>
      </c>
      <c r="BY245" s="5">
        <v>71674</v>
      </c>
      <c r="BZ245" s="5">
        <v>72037</v>
      </c>
      <c r="CA245" s="5">
        <v>72398</v>
      </c>
      <c r="CB245" s="5">
        <v>72728</v>
      </c>
      <c r="CC245" s="5">
        <v>73045</v>
      </c>
      <c r="CD245" s="5">
        <v>73325</v>
      </c>
    </row>
    <row r="246" spans="1:82" x14ac:dyDescent="0.25">
      <c r="A246" s="5" t="str">
        <f>"9 jaar"</f>
        <v>9 jaar</v>
      </c>
      <c r="B246" s="5">
        <v>60562</v>
      </c>
      <c r="C246" s="5">
        <v>59103</v>
      </c>
      <c r="D246" s="5">
        <v>57775</v>
      </c>
      <c r="E246" s="5">
        <v>57535</v>
      </c>
      <c r="F246" s="5">
        <v>56806</v>
      </c>
      <c r="G246" s="5">
        <v>58098</v>
      </c>
      <c r="H246" s="5">
        <v>58611</v>
      </c>
      <c r="I246" s="5">
        <v>59928</v>
      </c>
      <c r="J246" s="5">
        <v>60661</v>
      </c>
      <c r="K246" s="5">
        <v>62187</v>
      </c>
      <c r="L246" s="5">
        <v>62755</v>
      </c>
      <c r="M246" s="5">
        <v>62162</v>
      </c>
      <c r="N246" s="5">
        <v>60282</v>
      </c>
      <c r="O246" s="5">
        <v>57730</v>
      </c>
      <c r="P246" s="5">
        <v>57807</v>
      </c>
      <c r="Q246" s="5">
        <v>58759</v>
      </c>
      <c r="R246" s="5">
        <v>58875</v>
      </c>
      <c r="S246" s="5">
        <v>58217</v>
      </c>
      <c r="T246" s="5">
        <v>58336</v>
      </c>
      <c r="U246" s="5">
        <v>59140</v>
      </c>
      <c r="V246" s="5">
        <v>59000</v>
      </c>
      <c r="W246" s="5">
        <v>58094</v>
      </c>
      <c r="X246" s="5">
        <v>58917</v>
      </c>
      <c r="Y246" s="5">
        <v>60446</v>
      </c>
      <c r="Z246" s="5">
        <v>61445</v>
      </c>
      <c r="AA246" s="5">
        <v>63548</v>
      </c>
      <c r="AB246" s="5">
        <v>64176</v>
      </c>
      <c r="AC246" s="5">
        <v>65435</v>
      </c>
      <c r="AD246" s="5">
        <v>65641</v>
      </c>
      <c r="AE246" s="5">
        <v>66533</v>
      </c>
      <c r="AF246" s="5">
        <v>65673</v>
      </c>
      <c r="AG246" s="5">
        <v>65515</v>
      </c>
      <c r="AH246" s="5">
        <v>64127</v>
      </c>
      <c r="AI246" s="5">
        <v>63938</v>
      </c>
      <c r="AJ246" s="5">
        <v>62676</v>
      </c>
      <c r="AK246" s="5">
        <v>62284</v>
      </c>
      <c r="AL246" s="5">
        <v>61247</v>
      </c>
      <c r="AM246" s="5">
        <v>61218</v>
      </c>
      <c r="AN246" s="5">
        <v>61811</v>
      </c>
      <c r="AO246" s="5">
        <v>62393</v>
      </c>
      <c r="AP246" s="5">
        <v>62907</v>
      </c>
      <c r="AQ246" s="5">
        <v>63386</v>
      </c>
      <c r="AR246" s="5">
        <v>63787</v>
      </c>
      <c r="AS246" s="5">
        <v>64183</v>
      </c>
      <c r="AT246" s="5">
        <v>64619</v>
      </c>
      <c r="AU246" s="5">
        <v>65100</v>
      </c>
      <c r="AV246" s="5">
        <v>65641</v>
      </c>
      <c r="AW246" s="5">
        <v>66293</v>
      </c>
      <c r="AX246" s="5">
        <v>67076</v>
      </c>
      <c r="AY246" s="5">
        <v>68025</v>
      </c>
      <c r="AZ246" s="5">
        <v>68123</v>
      </c>
      <c r="BA246" s="5">
        <v>68294</v>
      </c>
      <c r="BB246" s="5">
        <v>68534</v>
      </c>
      <c r="BC246" s="5">
        <v>68802</v>
      </c>
      <c r="BD246" s="5">
        <v>69069</v>
      </c>
      <c r="BE246" s="5">
        <v>69350</v>
      </c>
      <c r="BF246" s="5">
        <v>69562</v>
      </c>
      <c r="BG246" s="5">
        <v>69713</v>
      </c>
      <c r="BH246" s="5">
        <v>69789</v>
      </c>
      <c r="BI246" s="5">
        <v>69806</v>
      </c>
      <c r="BJ246" s="5">
        <v>69734</v>
      </c>
      <c r="BK246" s="5">
        <v>69630</v>
      </c>
      <c r="BL246" s="5">
        <v>69515</v>
      </c>
      <c r="BM246" s="5">
        <v>69392</v>
      </c>
      <c r="BN246" s="5">
        <v>69295</v>
      </c>
      <c r="BO246" s="5">
        <v>69253</v>
      </c>
      <c r="BP246" s="5">
        <v>69252</v>
      </c>
      <c r="BQ246" s="5">
        <v>69325</v>
      </c>
      <c r="BR246" s="5">
        <v>69457</v>
      </c>
      <c r="BS246" s="5">
        <v>69647</v>
      </c>
      <c r="BT246" s="5">
        <v>69884</v>
      </c>
      <c r="BU246" s="5">
        <v>70159</v>
      </c>
      <c r="BV246" s="5">
        <v>70464</v>
      </c>
      <c r="BW246" s="5">
        <v>70793</v>
      </c>
      <c r="BX246" s="5">
        <v>71146</v>
      </c>
      <c r="BY246" s="5">
        <v>71509</v>
      </c>
      <c r="BZ246" s="5">
        <v>71892</v>
      </c>
      <c r="CA246" s="5">
        <v>72255</v>
      </c>
      <c r="CB246" s="5">
        <v>72617</v>
      </c>
      <c r="CC246" s="5">
        <v>72949</v>
      </c>
      <c r="CD246" s="5">
        <v>73263</v>
      </c>
    </row>
    <row r="247" spans="1:82" x14ac:dyDescent="0.25">
      <c r="A247" s="5" t="str">
        <f>"10 jaar"</f>
        <v>10 jaar</v>
      </c>
      <c r="B247" s="5">
        <v>61034</v>
      </c>
      <c r="C247" s="5">
        <v>60667</v>
      </c>
      <c r="D247" s="5">
        <v>59239</v>
      </c>
      <c r="E247" s="5">
        <v>57866</v>
      </c>
      <c r="F247" s="5">
        <v>57656</v>
      </c>
      <c r="G247" s="5">
        <v>56802</v>
      </c>
      <c r="H247" s="5">
        <v>58186</v>
      </c>
      <c r="I247" s="5">
        <v>58623</v>
      </c>
      <c r="J247" s="5">
        <v>60025</v>
      </c>
      <c r="K247" s="5">
        <v>60766</v>
      </c>
      <c r="L247" s="5">
        <v>62233</v>
      </c>
      <c r="M247" s="5">
        <v>63018</v>
      </c>
      <c r="N247" s="5">
        <v>62379</v>
      </c>
      <c r="O247" s="5">
        <v>60509</v>
      </c>
      <c r="P247" s="5">
        <v>57937</v>
      </c>
      <c r="Q247" s="5">
        <v>58170</v>
      </c>
      <c r="R247" s="5">
        <v>59103</v>
      </c>
      <c r="S247" s="5">
        <v>59265</v>
      </c>
      <c r="T247" s="5">
        <v>58583</v>
      </c>
      <c r="U247" s="5">
        <v>58672</v>
      </c>
      <c r="V247" s="5">
        <v>59662</v>
      </c>
      <c r="W247" s="5">
        <v>59380</v>
      </c>
      <c r="X247" s="5">
        <v>58380</v>
      </c>
      <c r="Y247" s="5">
        <v>59119</v>
      </c>
      <c r="Z247" s="5">
        <v>60703</v>
      </c>
      <c r="AA247" s="5">
        <v>61753</v>
      </c>
      <c r="AB247" s="5">
        <v>63876</v>
      </c>
      <c r="AC247" s="5">
        <v>64468</v>
      </c>
      <c r="AD247" s="5">
        <v>65720</v>
      </c>
      <c r="AE247" s="5">
        <v>65920</v>
      </c>
      <c r="AF247" s="5">
        <v>66798</v>
      </c>
      <c r="AG247" s="5">
        <v>65925</v>
      </c>
      <c r="AH247" s="5">
        <v>65748</v>
      </c>
      <c r="AI247" s="5">
        <v>64345</v>
      </c>
      <c r="AJ247" s="5">
        <v>64139</v>
      </c>
      <c r="AK247" s="5">
        <v>62855</v>
      </c>
      <c r="AL247" s="5">
        <v>62457</v>
      </c>
      <c r="AM247" s="5">
        <v>61419</v>
      </c>
      <c r="AN247" s="5">
        <v>61386</v>
      </c>
      <c r="AO247" s="5">
        <v>61976</v>
      </c>
      <c r="AP247" s="5">
        <v>62558</v>
      </c>
      <c r="AQ247" s="5">
        <v>63076</v>
      </c>
      <c r="AR247" s="5">
        <v>63559</v>
      </c>
      <c r="AS247" s="5">
        <v>63962</v>
      </c>
      <c r="AT247" s="5">
        <v>64360</v>
      </c>
      <c r="AU247" s="5">
        <v>64802</v>
      </c>
      <c r="AV247" s="5">
        <v>65282</v>
      </c>
      <c r="AW247" s="5">
        <v>65826</v>
      </c>
      <c r="AX247" s="5">
        <v>66477</v>
      </c>
      <c r="AY247" s="5">
        <v>67258</v>
      </c>
      <c r="AZ247" s="5">
        <v>68206</v>
      </c>
      <c r="BA247" s="5">
        <v>68303</v>
      </c>
      <c r="BB247" s="5">
        <v>68474</v>
      </c>
      <c r="BC247" s="5">
        <v>68714</v>
      </c>
      <c r="BD247" s="5">
        <v>68983</v>
      </c>
      <c r="BE247" s="5">
        <v>69254</v>
      </c>
      <c r="BF247" s="5">
        <v>69528</v>
      </c>
      <c r="BG247" s="5">
        <v>69741</v>
      </c>
      <c r="BH247" s="5">
        <v>69893</v>
      </c>
      <c r="BI247" s="5">
        <v>69966</v>
      </c>
      <c r="BJ247" s="5">
        <v>69983</v>
      </c>
      <c r="BK247" s="5">
        <v>69911</v>
      </c>
      <c r="BL247" s="5">
        <v>69807</v>
      </c>
      <c r="BM247" s="5">
        <v>69690</v>
      </c>
      <c r="BN247" s="5">
        <v>69566</v>
      </c>
      <c r="BO247" s="5">
        <v>69472</v>
      </c>
      <c r="BP247" s="5">
        <v>69430</v>
      </c>
      <c r="BQ247" s="5">
        <v>69430</v>
      </c>
      <c r="BR247" s="5">
        <v>69502</v>
      </c>
      <c r="BS247" s="5">
        <v>69635</v>
      </c>
      <c r="BT247" s="5">
        <v>69826</v>
      </c>
      <c r="BU247" s="5">
        <v>70062</v>
      </c>
      <c r="BV247" s="5">
        <v>70336</v>
      </c>
      <c r="BW247" s="5">
        <v>70642</v>
      </c>
      <c r="BX247" s="5">
        <v>70970</v>
      </c>
      <c r="BY247" s="5">
        <v>71321</v>
      </c>
      <c r="BZ247" s="5">
        <v>71682</v>
      </c>
      <c r="CA247" s="5">
        <v>72067</v>
      </c>
      <c r="CB247" s="5">
        <v>72431</v>
      </c>
      <c r="CC247" s="5">
        <v>72794</v>
      </c>
      <c r="CD247" s="5">
        <v>73127</v>
      </c>
    </row>
    <row r="248" spans="1:82" x14ac:dyDescent="0.25">
      <c r="A248" s="5" t="str">
        <f>"11 jaar"</f>
        <v>11 jaar</v>
      </c>
      <c r="B248" s="5">
        <v>59899</v>
      </c>
      <c r="C248" s="5">
        <v>61089</v>
      </c>
      <c r="D248" s="5">
        <v>60789</v>
      </c>
      <c r="E248" s="5">
        <v>59390</v>
      </c>
      <c r="F248" s="5">
        <v>57966</v>
      </c>
      <c r="G248" s="5">
        <v>57697</v>
      </c>
      <c r="H248" s="5">
        <v>56913</v>
      </c>
      <c r="I248" s="5">
        <v>58256</v>
      </c>
      <c r="J248" s="5">
        <v>58770</v>
      </c>
      <c r="K248" s="5">
        <v>60195</v>
      </c>
      <c r="L248" s="5">
        <v>60853</v>
      </c>
      <c r="M248" s="5">
        <v>62421</v>
      </c>
      <c r="N248" s="5">
        <v>63234</v>
      </c>
      <c r="O248" s="5">
        <v>62580</v>
      </c>
      <c r="P248" s="5">
        <v>60669</v>
      </c>
      <c r="Q248" s="5">
        <v>58277</v>
      </c>
      <c r="R248" s="5">
        <v>58484</v>
      </c>
      <c r="S248" s="5">
        <v>59415</v>
      </c>
      <c r="T248" s="5">
        <v>59579</v>
      </c>
      <c r="U248" s="5">
        <v>58955</v>
      </c>
      <c r="V248" s="5">
        <v>59190</v>
      </c>
      <c r="W248" s="5">
        <v>60079</v>
      </c>
      <c r="X248" s="5">
        <v>59601</v>
      </c>
      <c r="Y248" s="5">
        <v>58623</v>
      </c>
      <c r="Z248" s="5">
        <v>59349</v>
      </c>
      <c r="AA248" s="5">
        <v>60982</v>
      </c>
      <c r="AB248" s="5">
        <v>62037</v>
      </c>
      <c r="AC248" s="5">
        <v>64160</v>
      </c>
      <c r="AD248" s="5">
        <v>64752</v>
      </c>
      <c r="AE248" s="5">
        <v>66004</v>
      </c>
      <c r="AF248" s="5">
        <v>66204</v>
      </c>
      <c r="AG248" s="5">
        <v>67053</v>
      </c>
      <c r="AH248" s="5">
        <v>66168</v>
      </c>
      <c r="AI248" s="5">
        <v>65971</v>
      </c>
      <c r="AJ248" s="5">
        <v>64551</v>
      </c>
      <c r="AK248" s="5">
        <v>64326</v>
      </c>
      <c r="AL248" s="5">
        <v>63031</v>
      </c>
      <c r="AM248" s="5">
        <v>62638</v>
      </c>
      <c r="AN248" s="5">
        <v>61593</v>
      </c>
      <c r="AO248" s="5">
        <v>61566</v>
      </c>
      <c r="AP248" s="5">
        <v>62150</v>
      </c>
      <c r="AQ248" s="5">
        <v>62731</v>
      </c>
      <c r="AR248" s="5">
        <v>63255</v>
      </c>
      <c r="AS248" s="5">
        <v>63742</v>
      </c>
      <c r="AT248" s="5">
        <v>64149</v>
      </c>
      <c r="AU248" s="5">
        <v>64550</v>
      </c>
      <c r="AV248" s="5">
        <v>64992</v>
      </c>
      <c r="AW248" s="5">
        <v>65469</v>
      </c>
      <c r="AX248" s="5">
        <v>66014</v>
      </c>
      <c r="AY248" s="5">
        <v>66662</v>
      </c>
      <c r="AZ248" s="5">
        <v>67446</v>
      </c>
      <c r="BA248" s="5">
        <v>68393</v>
      </c>
      <c r="BB248" s="5">
        <v>68490</v>
      </c>
      <c r="BC248" s="5">
        <v>68659</v>
      </c>
      <c r="BD248" s="5">
        <v>68899</v>
      </c>
      <c r="BE248" s="5">
        <v>69169</v>
      </c>
      <c r="BF248" s="5">
        <v>69440</v>
      </c>
      <c r="BG248" s="5">
        <v>69715</v>
      </c>
      <c r="BH248" s="5">
        <v>69930</v>
      </c>
      <c r="BI248" s="5">
        <v>70081</v>
      </c>
      <c r="BJ248" s="5">
        <v>70153</v>
      </c>
      <c r="BK248" s="5">
        <v>70173</v>
      </c>
      <c r="BL248" s="5">
        <v>70100</v>
      </c>
      <c r="BM248" s="5">
        <v>69995</v>
      </c>
      <c r="BN248" s="5">
        <v>69876</v>
      </c>
      <c r="BO248" s="5">
        <v>69755</v>
      </c>
      <c r="BP248" s="5">
        <v>69662</v>
      </c>
      <c r="BQ248" s="5">
        <v>69619</v>
      </c>
      <c r="BR248" s="5">
        <v>69620</v>
      </c>
      <c r="BS248" s="5">
        <v>69690</v>
      </c>
      <c r="BT248" s="5">
        <v>69825</v>
      </c>
      <c r="BU248" s="5">
        <v>70016</v>
      </c>
      <c r="BV248" s="5">
        <v>70253</v>
      </c>
      <c r="BW248" s="5">
        <v>70526</v>
      </c>
      <c r="BX248" s="5">
        <v>70832</v>
      </c>
      <c r="BY248" s="5">
        <v>71161</v>
      </c>
      <c r="BZ248" s="5">
        <v>71513</v>
      </c>
      <c r="CA248" s="5">
        <v>71873</v>
      </c>
      <c r="CB248" s="5">
        <v>72256</v>
      </c>
      <c r="CC248" s="5">
        <v>72620</v>
      </c>
      <c r="CD248" s="5">
        <v>72983</v>
      </c>
    </row>
    <row r="249" spans="1:82" x14ac:dyDescent="0.25">
      <c r="A249" s="5" t="str">
        <f>"12 jaar"</f>
        <v>12 jaar</v>
      </c>
      <c r="B249" s="5">
        <v>59961</v>
      </c>
      <c r="C249" s="5">
        <v>60060</v>
      </c>
      <c r="D249" s="5">
        <v>61261</v>
      </c>
      <c r="E249" s="5">
        <v>60877</v>
      </c>
      <c r="F249" s="5">
        <v>59415</v>
      </c>
      <c r="G249" s="5">
        <v>58036</v>
      </c>
      <c r="H249" s="5">
        <v>57781</v>
      </c>
      <c r="I249" s="5">
        <v>56964</v>
      </c>
      <c r="J249" s="5">
        <v>58358</v>
      </c>
      <c r="K249" s="5">
        <v>58890</v>
      </c>
      <c r="L249" s="5">
        <v>60286</v>
      </c>
      <c r="M249" s="5">
        <v>61121</v>
      </c>
      <c r="N249" s="5">
        <v>62629</v>
      </c>
      <c r="O249" s="5">
        <v>63466</v>
      </c>
      <c r="P249" s="5">
        <v>62787</v>
      </c>
      <c r="Q249" s="5">
        <v>61050</v>
      </c>
      <c r="R249" s="5">
        <v>58636</v>
      </c>
      <c r="S249" s="5">
        <v>58840</v>
      </c>
      <c r="T249" s="5">
        <v>59755</v>
      </c>
      <c r="U249" s="5">
        <v>59964</v>
      </c>
      <c r="V249" s="5">
        <v>59468</v>
      </c>
      <c r="W249" s="5">
        <v>59520</v>
      </c>
      <c r="X249" s="5">
        <v>60357</v>
      </c>
      <c r="Y249" s="5">
        <v>59860</v>
      </c>
      <c r="Z249" s="5">
        <v>58852</v>
      </c>
      <c r="AA249" s="5">
        <v>59641</v>
      </c>
      <c r="AB249" s="5">
        <v>61246</v>
      </c>
      <c r="AC249" s="5">
        <v>62330</v>
      </c>
      <c r="AD249" s="5">
        <v>64416</v>
      </c>
      <c r="AE249" s="5">
        <v>64999</v>
      </c>
      <c r="AF249" s="5">
        <v>66253</v>
      </c>
      <c r="AG249" s="5">
        <v>66425</v>
      </c>
      <c r="AH249" s="5">
        <v>67249</v>
      </c>
      <c r="AI249" s="5">
        <v>66349</v>
      </c>
      <c r="AJ249" s="5">
        <v>66134</v>
      </c>
      <c r="AK249" s="5">
        <v>64696</v>
      </c>
      <c r="AL249" s="5">
        <v>64456</v>
      </c>
      <c r="AM249" s="5">
        <v>63163</v>
      </c>
      <c r="AN249" s="5">
        <v>62771</v>
      </c>
      <c r="AO249" s="5">
        <v>61720</v>
      </c>
      <c r="AP249" s="5">
        <v>61697</v>
      </c>
      <c r="AQ249" s="5">
        <v>62286</v>
      </c>
      <c r="AR249" s="5">
        <v>62869</v>
      </c>
      <c r="AS249" s="5">
        <v>63401</v>
      </c>
      <c r="AT249" s="5">
        <v>63890</v>
      </c>
      <c r="AU249" s="5">
        <v>64299</v>
      </c>
      <c r="AV249" s="5">
        <v>64698</v>
      </c>
      <c r="AW249" s="5">
        <v>65139</v>
      </c>
      <c r="AX249" s="5">
        <v>65617</v>
      </c>
      <c r="AY249" s="5">
        <v>66162</v>
      </c>
      <c r="AZ249" s="5">
        <v>66811</v>
      </c>
      <c r="BA249" s="5">
        <v>67593</v>
      </c>
      <c r="BB249" s="5">
        <v>68540</v>
      </c>
      <c r="BC249" s="5">
        <v>68637</v>
      </c>
      <c r="BD249" s="5">
        <v>68807</v>
      </c>
      <c r="BE249" s="5">
        <v>69046</v>
      </c>
      <c r="BF249" s="5">
        <v>69318</v>
      </c>
      <c r="BG249" s="5">
        <v>69590</v>
      </c>
      <c r="BH249" s="5">
        <v>69867</v>
      </c>
      <c r="BI249" s="5">
        <v>70079</v>
      </c>
      <c r="BJ249" s="5">
        <v>70230</v>
      </c>
      <c r="BK249" s="5">
        <v>70302</v>
      </c>
      <c r="BL249" s="5">
        <v>70321</v>
      </c>
      <c r="BM249" s="5">
        <v>70248</v>
      </c>
      <c r="BN249" s="5">
        <v>70141</v>
      </c>
      <c r="BO249" s="5">
        <v>70023</v>
      </c>
      <c r="BP249" s="5">
        <v>69900</v>
      </c>
      <c r="BQ249" s="5">
        <v>69804</v>
      </c>
      <c r="BR249" s="5">
        <v>69762</v>
      </c>
      <c r="BS249" s="5">
        <v>69762</v>
      </c>
      <c r="BT249" s="5">
        <v>69832</v>
      </c>
      <c r="BU249" s="5">
        <v>69971</v>
      </c>
      <c r="BV249" s="5">
        <v>70161</v>
      </c>
      <c r="BW249" s="5">
        <v>70396</v>
      </c>
      <c r="BX249" s="5">
        <v>70668</v>
      </c>
      <c r="BY249" s="5">
        <v>70977</v>
      </c>
      <c r="BZ249" s="5">
        <v>71305</v>
      </c>
      <c r="CA249" s="5">
        <v>71659</v>
      </c>
      <c r="CB249" s="5">
        <v>72017</v>
      </c>
      <c r="CC249" s="5">
        <v>72402</v>
      </c>
      <c r="CD249" s="5">
        <v>72766</v>
      </c>
    </row>
    <row r="250" spans="1:82" x14ac:dyDescent="0.25">
      <c r="A250" s="5" t="str">
        <f>"13 jaar"</f>
        <v>13 jaar</v>
      </c>
      <c r="B250" s="5">
        <v>59583</v>
      </c>
      <c r="C250" s="5">
        <v>60028</v>
      </c>
      <c r="D250" s="5">
        <v>60164</v>
      </c>
      <c r="E250" s="5">
        <v>61341</v>
      </c>
      <c r="F250" s="5">
        <v>60973</v>
      </c>
      <c r="G250" s="5">
        <v>59397</v>
      </c>
      <c r="H250" s="5">
        <v>58113</v>
      </c>
      <c r="I250" s="5">
        <v>57805</v>
      </c>
      <c r="J250" s="5">
        <v>57074</v>
      </c>
      <c r="K250" s="5">
        <v>58507</v>
      </c>
      <c r="L250" s="5">
        <v>58971</v>
      </c>
      <c r="M250" s="5">
        <v>60532</v>
      </c>
      <c r="N250" s="5">
        <v>61297</v>
      </c>
      <c r="O250" s="5">
        <v>62845</v>
      </c>
      <c r="P250" s="5">
        <v>63704</v>
      </c>
      <c r="Q250" s="5">
        <v>63191</v>
      </c>
      <c r="R250" s="5">
        <v>61342</v>
      </c>
      <c r="S250" s="5">
        <v>58955</v>
      </c>
      <c r="T250" s="5">
        <v>59164</v>
      </c>
      <c r="U250" s="5">
        <v>60106</v>
      </c>
      <c r="V250" s="5">
        <v>60452</v>
      </c>
      <c r="W250" s="5">
        <v>59854</v>
      </c>
      <c r="X250" s="5">
        <v>59806</v>
      </c>
      <c r="Y250" s="5">
        <v>60637</v>
      </c>
      <c r="Z250" s="5">
        <v>60062</v>
      </c>
      <c r="AA250" s="5">
        <v>59087</v>
      </c>
      <c r="AB250" s="5">
        <v>59949</v>
      </c>
      <c r="AC250" s="5">
        <v>61505</v>
      </c>
      <c r="AD250" s="5">
        <v>62584</v>
      </c>
      <c r="AE250" s="5">
        <v>64655</v>
      </c>
      <c r="AF250" s="5">
        <v>65230</v>
      </c>
      <c r="AG250" s="5">
        <v>66459</v>
      </c>
      <c r="AH250" s="5">
        <v>66616</v>
      </c>
      <c r="AI250" s="5">
        <v>67413</v>
      </c>
      <c r="AJ250" s="5">
        <v>66499</v>
      </c>
      <c r="AK250" s="5">
        <v>66269</v>
      </c>
      <c r="AL250" s="5">
        <v>64834</v>
      </c>
      <c r="AM250" s="5">
        <v>64592</v>
      </c>
      <c r="AN250" s="5">
        <v>63287</v>
      </c>
      <c r="AO250" s="5">
        <v>62903</v>
      </c>
      <c r="AP250" s="5">
        <v>61849</v>
      </c>
      <c r="AQ250" s="5">
        <v>61834</v>
      </c>
      <c r="AR250" s="5">
        <v>62425</v>
      </c>
      <c r="AS250" s="5">
        <v>63011</v>
      </c>
      <c r="AT250" s="5">
        <v>63548</v>
      </c>
      <c r="AU250" s="5">
        <v>64039</v>
      </c>
      <c r="AV250" s="5">
        <v>64446</v>
      </c>
      <c r="AW250" s="5">
        <v>64846</v>
      </c>
      <c r="AX250" s="5">
        <v>65286</v>
      </c>
      <c r="AY250" s="5">
        <v>65766</v>
      </c>
      <c r="AZ250" s="5">
        <v>66311</v>
      </c>
      <c r="BA250" s="5">
        <v>66962</v>
      </c>
      <c r="BB250" s="5">
        <v>67737</v>
      </c>
      <c r="BC250" s="5">
        <v>68685</v>
      </c>
      <c r="BD250" s="5">
        <v>68784</v>
      </c>
      <c r="BE250" s="5">
        <v>68953</v>
      </c>
      <c r="BF250" s="5">
        <v>69191</v>
      </c>
      <c r="BG250" s="5">
        <v>69462</v>
      </c>
      <c r="BH250" s="5">
        <v>69734</v>
      </c>
      <c r="BI250" s="5">
        <v>70011</v>
      </c>
      <c r="BJ250" s="5">
        <v>70223</v>
      </c>
      <c r="BK250" s="5">
        <v>70373</v>
      </c>
      <c r="BL250" s="5">
        <v>70446</v>
      </c>
      <c r="BM250" s="5">
        <v>70463</v>
      </c>
      <c r="BN250" s="5">
        <v>70392</v>
      </c>
      <c r="BO250" s="5">
        <v>70285</v>
      </c>
      <c r="BP250" s="5">
        <v>70169</v>
      </c>
      <c r="BQ250" s="5">
        <v>70046</v>
      </c>
      <c r="BR250" s="5">
        <v>69952</v>
      </c>
      <c r="BS250" s="5">
        <v>69908</v>
      </c>
      <c r="BT250" s="5">
        <v>69906</v>
      </c>
      <c r="BU250" s="5">
        <v>69978</v>
      </c>
      <c r="BV250" s="5">
        <v>70115</v>
      </c>
      <c r="BW250" s="5">
        <v>70305</v>
      </c>
      <c r="BX250" s="5">
        <v>70539</v>
      </c>
      <c r="BY250" s="5">
        <v>70811</v>
      </c>
      <c r="BZ250" s="5">
        <v>71118</v>
      </c>
      <c r="CA250" s="5">
        <v>71448</v>
      </c>
      <c r="CB250" s="5">
        <v>71802</v>
      </c>
      <c r="CC250" s="5">
        <v>72161</v>
      </c>
      <c r="CD250" s="5">
        <v>72548</v>
      </c>
    </row>
    <row r="251" spans="1:82" x14ac:dyDescent="0.25">
      <c r="A251" s="5" t="str">
        <f>"14 jaar"</f>
        <v>14 jaar</v>
      </c>
      <c r="B251" s="5">
        <v>58809</v>
      </c>
      <c r="C251" s="5">
        <v>59636</v>
      </c>
      <c r="D251" s="5">
        <v>60157</v>
      </c>
      <c r="E251" s="5">
        <v>60221</v>
      </c>
      <c r="F251" s="5">
        <v>61469</v>
      </c>
      <c r="G251" s="5">
        <v>60989</v>
      </c>
      <c r="H251" s="5">
        <v>59514</v>
      </c>
      <c r="I251" s="5">
        <v>58163</v>
      </c>
      <c r="J251" s="5">
        <v>57888</v>
      </c>
      <c r="K251" s="5">
        <v>57216</v>
      </c>
      <c r="L251" s="5">
        <v>58568</v>
      </c>
      <c r="M251" s="5">
        <v>59195</v>
      </c>
      <c r="N251" s="5">
        <v>60739</v>
      </c>
      <c r="O251" s="5">
        <v>61507</v>
      </c>
      <c r="P251" s="5">
        <v>63037</v>
      </c>
      <c r="Q251" s="5">
        <v>64035</v>
      </c>
      <c r="R251" s="5">
        <v>63470</v>
      </c>
      <c r="S251" s="5">
        <v>61625</v>
      </c>
      <c r="T251" s="5">
        <v>59271</v>
      </c>
      <c r="U251" s="5">
        <v>59472</v>
      </c>
      <c r="V251" s="5">
        <v>60575</v>
      </c>
      <c r="W251" s="5">
        <v>60833</v>
      </c>
      <c r="X251" s="5">
        <v>60095</v>
      </c>
      <c r="Y251" s="5">
        <v>60008</v>
      </c>
      <c r="Z251" s="5">
        <v>60855</v>
      </c>
      <c r="AA251" s="5">
        <v>60355</v>
      </c>
      <c r="AB251" s="5">
        <v>59380</v>
      </c>
      <c r="AC251" s="5">
        <v>60211</v>
      </c>
      <c r="AD251" s="5">
        <v>61771</v>
      </c>
      <c r="AE251" s="5">
        <v>62848</v>
      </c>
      <c r="AF251" s="5">
        <v>64914</v>
      </c>
      <c r="AG251" s="5">
        <v>65463</v>
      </c>
      <c r="AH251" s="5">
        <v>66673</v>
      </c>
      <c r="AI251" s="5">
        <v>66815</v>
      </c>
      <c r="AJ251" s="5">
        <v>67585</v>
      </c>
      <c r="AK251" s="5">
        <v>66658</v>
      </c>
      <c r="AL251" s="5">
        <v>66419</v>
      </c>
      <c r="AM251" s="5">
        <v>64989</v>
      </c>
      <c r="AN251" s="5">
        <v>64736</v>
      </c>
      <c r="AO251" s="5">
        <v>63433</v>
      </c>
      <c r="AP251" s="5">
        <v>63043</v>
      </c>
      <c r="AQ251" s="5">
        <v>61993</v>
      </c>
      <c r="AR251" s="5">
        <v>61986</v>
      </c>
      <c r="AS251" s="5">
        <v>62582</v>
      </c>
      <c r="AT251" s="5">
        <v>63175</v>
      </c>
      <c r="AU251" s="5">
        <v>63710</v>
      </c>
      <c r="AV251" s="5">
        <v>64201</v>
      </c>
      <c r="AW251" s="5">
        <v>64607</v>
      </c>
      <c r="AX251" s="5">
        <v>65007</v>
      </c>
      <c r="AY251" s="5">
        <v>65449</v>
      </c>
      <c r="AZ251" s="5">
        <v>65927</v>
      </c>
      <c r="BA251" s="5">
        <v>66472</v>
      </c>
      <c r="BB251" s="5">
        <v>67120</v>
      </c>
      <c r="BC251" s="5">
        <v>67893</v>
      </c>
      <c r="BD251" s="5">
        <v>68842</v>
      </c>
      <c r="BE251" s="5">
        <v>68942</v>
      </c>
      <c r="BF251" s="5">
        <v>69112</v>
      </c>
      <c r="BG251" s="5">
        <v>69351</v>
      </c>
      <c r="BH251" s="5">
        <v>69623</v>
      </c>
      <c r="BI251" s="5">
        <v>69894</v>
      </c>
      <c r="BJ251" s="5">
        <v>70172</v>
      </c>
      <c r="BK251" s="5">
        <v>70385</v>
      </c>
      <c r="BL251" s="5">
        <v>70532</v>
      </c>
      <c r="BM251" s="5">
        <v>70606</v>
      </c>
      <c r="BN251" s="5">
        <v>70621</v>
      </c>
      <c r="BO251" s="5">
        <v>70554</v>
      </c>
      <c r="BP251" s="5">
        <v>70445</v>
      </c>
      <c r="BQ251" s="5">
        <v>70325</v>
      </c>
      <c r="BR251" s="5">
        <v>70204</v>
      </c>
      <c r="BS251" s="5">
        <v>70113</v>
      </c>
      <c r="BT251" s="5">
        <v>70066</v>
      </c>
      <c r="BU251" s="5">
        <v>70063</v>
      </c>
      <c r="BV251" s="5">
        <v>70136</v>
      </c>
      <c r="BW251" s="5">
        <v>70274</v>
      </c>
      <c r="BX251" s="5">
        <v>70463</v>
      </c>
      <c r="BY251" s="5">
        <v>70698</v>
      </c>
      <c r="BZ251" s="5">
        <v>70970</v>
      </c>
      <c r="CA251" s="5">
        <v>71278</v>
      </c>
      <c r="CB251" s="5">
        <v>71608</v>
      </c>
      <c r="CC251" s="5">
        <v>71961</v>
      </c>
      <c r="CD251" s="5">
        <v>72319</v>
      </c>
    </row>
    <row r="252" spans="1:82" x14ac:dyDescent="0.25">
      <c r="A252" s="5" t="str">
        <f>"15 jaar"</f>
        <v>15 jaar</v>
      </c>
      <c r="B252" s="5">
        <v>58022</v>
      </c>
      <c r="C252" s="5">
        <v>58881</v>
      </c>
      <c r="D252" s="5">
        <v>59740</v>
      </c>
      <c r="E252" s="5">
        <v>60228</v>
      </c>
      <c r="F252" s="5">
        <v>60307</v>
      </c>
      <c r="G252" s="5">
        <v>61530</v>
      </c>
      <c r="H252" s="5">
        <v>61047</v>
      </c>
      <c r="I252" s="5">
        <v>59557</v>
      </c>
      <c r="J252" s="5">
        <v>58242</v>
      </c>
      <c r="K252" s="5">
        <v>58008</v>
      </c>
      <c r="L252" s="5">
        <v>57282</v>
      </c>
      <c r="M252" s="5">
        <v>58830</v>
      </c>
      <c r="N252" s="5">
        <v>59458</v>
      </c>
      <c r="O252" s="5">
        <v>60976</v>
      </c>
      <c r="P252" s="5">
        <v>61765</v>
      </c>
      <c r="Q252" s="5">
        <v>63358</v>
      </c>
      <c r="R252" s="5">
        <v>64281</v>
      </c>
      <c r="S252" s="5">
        <v>63842</v>
      </c>
      <c r="T252" s="5">
        <v>61961</v>
      </c>
      <c r="U252" s="5">
        <v>59629</v>
      </c>
      <c r="V252" s="5">
        <v>59905</v>
      </c>
      <c r="W252" s="5">
        <v>60974</v>
      </c>
      <c r="X252" s="5">
        <v>61055</v>
      </c>
      <c r="Y252" s="5">
        <v>60280</v>
      </c>
      <c r="Z252" s="5">
        <v>60298</v>
      </c>
      <c r="AA252" s="5">
        <v>61139</v>
      </c>
      <c r="AB252" s="5">
        <v>60580</v>
      </c>
      <c r="AC252" s="5">
        <v>59633</v>
      </c>
      <c r="AD252" s="5">
        <v>60475</v>
      </c>
      <c r="AE252" s="5">
        <v>62025</v>
      </c>
      <c r="AF252" s="5">
        <v>63109</v>
      </c>
      <c r="AG252" s="5">
        <v>65153</v>
      </c>
      <c r="AH252" s="5">
        <v>65670</v>
      </c>
      <c r="AI252" s="5">
        <v>66864</v>
      </c>
      <c r="AJ252" s="5">
        <v>66994</v>
      </c>
      <c r="AK252" s="5">
        <v>67738</v>
      </c>
      <c r="AL252" s="5">
        <v>66806</v>
      </c>
      <c r="AM252" s="5">
        <v>66566</v>
      </c>
      <c r="AN252" s="5">
        <v>65135</v>
      </c>
      <c r="AO252" s="5">
        <v>64879</v>
      </c>
      <c r="AP252" s="5">
        <v>63572</v>
      </c>
      <c r="AQ252" s="5">
        <v>63191</v>
      </c>
      <c r="AR252" s="5">
        <v>62146</v>
      </c>
      <c r="AS252" s="5">
        <v>62141</v>
      </c>
      <c r="AT252" s="5">
        <v>62739</v>
      </c>
      <c r="AU252" s="5">
        <v>63336</v>
      </c>
      <c r="AV252" s="5">
        <v>63871</v>
      </c>
      <c r="AW252" s="5">
        <v>64362</v>
      </c>
      <c r="AX252" s="5">
        <v>64767</v>
      </c>
      <c r="AY252" s="5">
        <v>65165</v>
      </c>
      <c r="AZ252" s="5">
        <v>65608</v>
      </c>
      <c r="BA252" s="5">
        <v>66088</v>
      </c>
      <c r="BB252" s="5">
        <v>66631</v>
      </c>
      <c r="BC252" s="5">
        <v>67279</v>
      </c>
      <c r="BD252" s="5">
        <v>68053</v>
      </c>
      <c r="BE252" s="5">
        <v>69001</v>
      </c>
      <c r="BF252" s="5">
        <v>69098</v>
      </c>
      <c r="BG252" s="5">
        <v>69272</v>
      </c>
      <c r="BH252" s="5">
        <v>69513</v>
      </c>
      <c r="BI252" s="5">
        <v>69782</v>
      </c>
      <c r="BJ252" s="5">
        <v>70053</v>
      </c>
      <c r="BK252" s="5">
        <v>70334</v>
      </c>
      <c r="BL252" s="5">
        <v>70546</v>
      </c>
      <c r="BM252" s="5">
        <v>70692</v>
      </c>
      <c r="BN252" s="5">
        <v>70767</v>
      </c>
      <c r="BO252" s="5">
        <v>70784</v>
      </c>
      <c r="BP252" s="5">
        <v>70714</v>
      </c>
      <c r="BQ252" s="5">
        <v>70605</v>
      </c>
      <c r="BR252" s="5">
        <v>70487</v>
      </c>
      <c r="BS252" s="5">
        <v>70365</v>
      </c>
      <c r="BT252" s="5">
        <v>70274</v>
      </c>
      <c r="BU252" s="5">
        <v>70226</v>
      </c>
      <c r="BV252" s="5">
        <v>70225</v>
      </c>
      <c r="BW252" s="5">
        <v>70295</v>
      </c>
      <c r="BX252" s="5">
        <v>70433</v>
      </c>
      <c r="BY252" s="5">
        <v>70624</v>
      </c>
      <c r="BZ252" s="5">
        <v>70858</v>
      </c>
      <c r="CA252" s="5">
        <v>71128</v>
      </c>
      <c r="CB252" s="5">
        <v>71437</v>
      </c>
      <c r="CC252" s="5">
        <v>71767</v>
      </c>
      <c r="CD252" s="5">
        <v>72123</v>
      </c>
    </row>
    <row r="253" spans="1:82" x14ac:dyDescent="0.25">
      <c r="A253" s="5" t="str">
        <f>"16 jaar"</f>
        <v>16 jaar</v>
      </c>
      <c r="B253" s="5">
        <v>60377</v>
      </c>
      <c r="C253" s="5">
        <v>58139</v>
      </c>
      <c r="D253" s="5">
        <v>59046</v>
      </c>
      <c r="E253" s="5">
        <v>59899</v>
      </c>
      <c r="F253" s="5">
        <v>60431</v>
      </c>
      <c r="G253" s="5">
        <v>60342</v>
      </c>
      <c r="H253" s="5">
        <v>61706</v>
      </c>
      <c r="I253" s="5">
        <v>61168</v>
      </c>
      <c r="J253" s="5">
        <v>59688</v>
      </c>
      <c r="K253" s="5">
        <v>58428</v>
      </c>
      <c r="L253" s="5">
        <v>58153</v>
      </c>
      <c r="M253" s="5">
        <v>57575</v>
      </c>
      <c r="N253" s="5">
        <v>59193</v>
      </c>
      <c r="O253" s="5">
        <v>59757</v>
      </c>
      <c r="P253" s="5">
        <v>61294</v>
      </c>
      <c r="Q253" s="5">
        <v>62149</v>
      </c>
      <c r="R253" s="5">
        <v>63721</v>
      </c>
      <c r="S253" s="5">
        <v>64621</v>
      </c>
      <c r="T253" s="5">
        <v>64179</v>
      </c>
      <c r="U253" s="5">
        <v>62381</v>
      </c>
      <c r="V253" s="5">
        <v>60118</v>
      </c>
      <c r="W253" s="5">
        <v>60359</v>
      </c>
      <c r="X253" s="5">
        <v>61305</v>
      </c>
      <c r="Y253" s="5">
        <v>61379</v>
      </c>
      <c r="Z253" s="5">
        <v>60563</v>
      </c>
      <c r="AA253" s="5">
        <v>60650</v>
      </c>
      <c r="AB253" s="5">
        <v>61471</v>
      </c>
      <c r="AC253" s="5">
        <v>60912</v>
      </c>
      <c r="AD253" s="5">
        <v>59971</v>
      </c>
      <c r="AE253" s="5">
        <v>60812</v>
      </c>
      <c r="AF253" s="5">
        <v>62362</v>
      </c>
      <c r="AG253" s="5">
        <v>63422</v>
      </c>
      <c r="AH253" s="5">
        <v>65442</v>
      </c>
      <c r="AI253" s="5">
        <v>65937</v>
      </c>
      <c r="AJ253" s="5">
        <v>67112</v>
      </c>
      <c r="AK253" s="5">
        <v>67223</v>
      </c>
      <c r="AL253" s="5">
        <v>67949</v>
      </c>
      <c r="AM253" s="5">
        <v>67019</v>
      </c>
      <c r="AN253" s="5">
        <v>66767</v>
      </c>
      <c r="AO253" s="5">
        <v>65336</v>
      </c>
      <c r="AP253" s="5">
        <v>65078</v>
      </c>
      <c r="AQ253" s="5">
        <v>63769</v>
      </c>
      <c r="AR253" s="5">
        <v>63398</v>
      </c>
      <c r="AS253" s="5">
        <v>62352</v>
      </c>
      <c r="AT253" s="5">
        <v>62356</v>
      </c>
      <c r="AU253" s="5">
        <v>62959</v>
      </c>
      <c r="AV253" s="5">
        <v>63553</v>
      </c>
      <c r="AW253" s="5">
        <v>64088</v>
      </c>
      <c r="AX253" s="5">
        <v>64577</v>
      </c>
      <c r="AY253" s="5">
        <v>64982</v>
      </c>
      <c r="AZ253" s="5">
        <v>65380</v>
      </c>
      <c r="BA253" s="5">
        <v>65822</v>
      </c>
      <c r="BB253" s="5">
        <v>66299</v>
      </c>
      <c r="BC253" s="5">
        <v>66846</v>
      </c>
      <c r="BD253" s="5">
        <v>67492</v>
      </c>
      <c r="BE253" s="5">
        <v>68268</v>
      </c>
      <c r="BF253" s="5">
        <v>69216</v>
      </c>
      <c r="BG253" s="5">
        <v>69313</v>
      </c>
      <c r="BH253" s="5">
        <v>69487</v>
      </c>
      <c r="BI253" s="5">
        <v>69730</v>
      </c>
      <c r="BJ253" s="5">
        <v>69997</v>
      </c>
      <c r="BK253" s="5">
        <v>70267</v>
      </c>
      <c r="BL253" s="5">
        <v>70548</v>
      </c>
      <c r="BM253" s="5">
        <v>70758</v>
      </c>
      <c r="BN253" s="5">
        <v>70905</v>
      </c>
      <c r="BO253" s="5">
        <v>70980</v>
      </c>
      <c r="BP253" s="5">
        <v>70997</v>
      </c>
      <c r="BQ253" s="5">
        <v>70924</v>
      </c>
      <c r="BR253" s="5">
        <v>70813</v>
      </c>
      <c r="BS253" s="5">
        <v>70698</v>
      </c>
      <c r="BT253" s="5">
        <v>70578</v>
      </c>
      <c r="BU253" s="5">
        <v>70485</v>
      </c>
      <c r="BV253" s="5">
        <v>70439</v>
      </c>
      <c r="BW253" s="5">
        <v>70437</v>
      </c>
      <c r="BX253" s="5">
        <v>70508</v>
      </c>
      <c r="BY253" s="5">
        <v>70646</v>
      </c>
      <c r="BZ253" s="5">
        <v>70835</v>
      </c>
      <c r="CA253" s="5">
        <v>71069</v>
      </c>
      <c r="CB253" s="5">
        <v>71336</v>
      </c>
      <c r="CC253" s="5">
        <v>71648</v>
      </c>
      <c r="CD253" s="5">
        <v>71977</v>
      </c>
    </row>
    <row r="254" spans="1:82" x14ac:dyDescent="0.25">
      <c r="A254" s="5" t="str">
        <f>"17 jaar"</f>
        <v>17 jaar</v>
      </c>
      <c r="B254" s="5">
        <v>63194</v>
      </c>
      <c r="C254" s="5">
        <v>60580</v>
      </c>
      <c r="D254" s="5">
        <v>58384</v>
      </c>
      <c r="E254" s="5">
        <v>59236</v>
      </c>
      <c r="F254" s="5">
        <v>60161</v>
      </c>
      <c r="G254" s="5">
        <v>60564</v>
      </c>
      <c r="H254" s="5">
        <v>60624</v>
      </c>
      <c r="I254" s="5">
        <v>61881</v>
      </c>
      <c r="J254" s="5">
        <v>61434</v>
      </c>
      <c r="K254" s="5">
        <v>59957</v>
      </c>
      <c r="L254" s="5">
        <v>58682</v>
      </c>
      <c r="M254" s="5">
        <v>58521</v>
      </c>
      <c r="N254" s="5">
        <v>58032</v>
      </c>
      <c r="O254" s="5">
        <v>59661</v>
      </c>
      <c r="P254" s="5">
        <v>60177</v>
      </c>
      <c r="Q254" s="5">
        <v>61789</v>
      </c>
      <c r="R254" s="5">
        <v>62657</v>
      </c>
      <c r="S254" s="5">
        <v>64218</v>
      </c>
      <c r="T254" s="5">
        <v>65076</v>
      </c>
      <c r="U254" s="5">
        <v>64696</v>
      </c>
      <c r="V254" s="5">
        <v>63000</v>
      </c>
      <c r="W254" s="5">
        <v>60681</v>
      </c>
      <c r="X254" s="5">
        <v>60804</v>
      </c>
      <c r="Y254" s="5">
        <v>61655</v>
      </c>
      <c r="Z254" s="5">
        <v>61692</v>
      </c>
      <c r="AA254" s="5">
        <v>61000</v>
      </c>
      <c r="AB254" s="5">
        <v>61032</v>
      </c>
      <c r="AC254" s="5">
        <v>61858</v>
      </c>
      <c r="AD254" s="5">
        <v>61317</v>
      </c>
      <c r="AE254" s="5">
        <v>60373</v>
      </c>
      <c r="AF254" s="5">
        <v>61218</v>
      </c>
      <c r="AG254" s="5">
        <v>62740</v>
      </c>
      <c r="AH254" s="5">
        <v>63777</v>
      </c>
      <c r="AI254" s="5">
        <v>65767</v>
      </c>
      <c r="AJ254" s="5">
        <v>66238</v>
      </c>
      <c r="AK254" s="5">
        <v>67392</v>
      </c>
      <c r="AL254" s="5">
        <v>67490</v>
      </c>
      <c r="AM254" s="5">
        <v>68208</v>
      </c>
      <c r="AN254" s="5">
        <v>67274</v>
      </c>
      <c r="AO254" s="5">
        <v>67016</v>
      </c>
      <c r="AP254" s="5">
        <v>65590</v>
      </c>
      <c r="AQ254" s="5">
        <v>65332</v>
      </c>
      <c r="AR254" s="5">
        <v>64029</v>
      </c>
      <c r="AS254" s="5">
        <v>63663</v>
      </c>
      <c r="AT254" s="5">
        <v>62617</v>
      </c>
      <c r="AU254" s="5">
        <v>62629</v>
      </c>
      <c r="AV254" s="5">
        <v>63234</v>
      </c>
      <c r="AW254" s="5">
        <v>63827</v>
      </c>
      <c r="AX254" s="5">
        <v>64359</v>
      </c>
      <c r="AY254" s="5">
        <v>64846</v>
      </c>
      <c r="AZ254" s="5">
        <v>65255</v>
      </c>
      <c r="BA254" s="5">
        <v>65650</v>
      </c>
      <c r="BB254" s="5">
        <v>66087</v>
      </c>
      <c r="BC254" s="5">
        <v>66565</v>
      </c>
      <c r="BD254" s="5">
        <v>67114</v>
      </c>
      <c r="BE254" s="5">
        <v>67759</v>
      </c>
      <c r="BF254" s="5">
        <v>68537</v>
      </c>
      <c r="BG254" s="5">
        <v>69484</v>
      </c>
      <c r="BH254" s="5">
        <v>69577</v>
      </c>
      <c r="BI254" s="5">
        <v>69754</v>
      </c>
      <c r="BJ254" s="5">
        <v>69996</v>
      </c>
      <c r="BK254" s="5">
        <v>70264</v>
      </c>
      <c r="BL254" s="5">
        <v>70531</v>
      </c>
      <c r="BM254" s="5">
        <v>70818</v>
      </c>
      <c r="BN254" s="5">
        <v>71029</v>
      </c>
      <c r="BO254" s="5">
        <v>71175</v>
      </c>
      <c r="BP254" s="5">
        <v>71249</v>
      </c>
      <c r="BQ254" s="5">
        <v>71269</v>
      </c>
      <c r="BR254" s="5">
        <v>71195</v>
      </c>
      <c r="BS254" s="5">
        <v>71082</v>
      </c>
      <c r="BT254" s="5">
        <v>70972</v>
      </c>
      <c r="BU254" s="5">
        <v>70851</v>
      </c>
      <c r="BV254" s="5">
        <v>70758</v>
      </c>
      <c r="BW254" s="5">
        <v>70712</v>
      </c>
      <c r="BX254" s="5">
        <v>70707</v>
      </c>
      <c r="BY254" s="5">
        <v>70779</v>
      </c>
      <c r="BZ254" s="5">
        <v>70916</v>
      </c>
      <c r="CA254" s="5">
        <v>71102</v>
      </c>
      <c r="CB254" s="5">
        <v>71332</v>
      </c>
      <c r="CC254" s="5">
        <v>71603</v>
      </c>
      <c r="CD254" s="5">
        <v>71914</v>
      </c>
    </row>
    <row r="255" spans="1:82" x14ac:dyDescent="0.25">
      <c r="A255" s="5" t="str">
        <f>"18 jaar"</f>
        <v>18 jaar</v>
      </c>
      <c r="B255" s="5">
        <v>66267</v>
      </c>
      <c r="C255" s="5">
        <v>63611</v>
      </c>
      <c r="D255" s="5">
        <v>61020</v>
      </c>
      <c r="E255" s="5">
        <v>58837</v>
      </c>
      <c r="F255" s="5">
        <v>59753</v>
      </c>
      <c r="G255" s="5">
        <v>60560</v>
      </c>
      <c r="H255" s="5">
        <v>61071</v>
      </c>
      <c r="I255" s="5">
        <v>61018</v>
      </c>
      <c r="J255" s="5">
        <v>62351</v>
      </c>
      <c r="K255" s="5">
        <v>61968</v>
      </c>
      <c r="L255" s="5">
        <v>60466</v>
      </c>
      <c r="M255" s="5">
        <v>59246</v>
      </c>
      <c r="N255" s="5">
        <v>59186</v>
      </c>
      <c r="O255" s="5">
        <v>58747</v>
      </c>
      <c r="P255" s="5">
        <v>60283</v>
      </c>
      <c r="Q255" s="5">
        <v>60973</v>
      </c>
      <c r="R255" s="5">
        <v>62549</v>
      </c>
      <c r="S255" s="5">
        <v>63414</v>
      </c>
      <c r="T255" s="5">
        <v>64948</v>
      </c>
      <c r="U255" s="5">
        <v>65855</v>
      </c>
      <c r="V255" s="5">
        <v>65656</v>
      </c>
      <c r="W255" s="5">
        <v>63895</v>
      </c>
      <c r="X255" s="5">
        <v>61425</v>
      </c>
      <c r="Y255" s="5">
        <v>61494</v>
      </c>
      <c r="Z255" s="5">
        <v>62329</v>
      </c>
      <c r="AA255" s="5">
        <v>62498</v>
      </c>
      <c r="AB255" s="5">
        <v>61617</v>
      </c>
      <c r="AC255" s="5">
        <v>61738</v>
      </c>
      <c r="AD255" s="5">
        <v>62588</v>
      </c>
      <c r="AE255" s="5">
        <v>62079</v>
      </c>
      <c r="AF255" s="5">
        <v>61128</v>
      </c>
      <c r="AG255" s="5">
        <v>61954</v>
      </c>
      <c r="AH255" s="5">
        <v>63441</v>
      </c>
      <c r="AI255" s="5">
        <v>64447</v>
      </c>
      <c r="AJ255" s="5">
        <v>66412</v>
      </c>
      <c r="AK255" s="5">
        <v>66847</v>
      </c>
      <c r="AL255" s="5">
        <v>67975</v>
      </c>
      <c r="AM255" s="5">
        <v>68066</v>
      </c>
      <c r="AN255" s="5">
        <v>68776</v>
      </c>
      <c r="AO255" s="5">
        <v>67836</v>
      </c>
      <c r="AP255" s="5">
        <v>67575</v>
      </c>
      <c r="AQ255" s="5">
        <v>66153</v>
      </c>
      <c r="AR255" s="5">
        <v>65896</v>
      </c>
      <c r="AS255" s="5">
        <v>64598</v>
      </c>
      <c r="AT255" s="5">
        <v>64238</v>
      </c>
      <c r="AU255" s="5">
        <v>63195</v>
      </c>
      <c r="AV255" s="5">
        <v>63211</v>
      </c>
      <c r="AW255" s="5">
        <v>63816</v>
      </c>
      <c r="AX255" s="5">
        <v>64407</v>
      </c>
      <c r="AY255" s="5">
        <v>64941</v>
      </c>
      <c r="AZ255" s="5">
        <v>65423</v>
      </c>
      <c r="BA255" s="5">
        <v>65837</v>
      </c>
      <c r="BB255" s="5">
        <v>66232</v>
      </c>
      <c r="BC255" s="5">
        <v>66669</v>
      </c>
      <c r="BD255" s="5">
        <v>67146</v>
      </c>
      <c r="BE255" s="5">
        <v>67695</v>
      </c>
      <c r="BF255" s="5">
        <v>68339</v>
      </c>
      <c r="BG255" s="5">
        <v>69115</v>
      </c>
      <c r="BH255" s="5">
        <v>70063</v>
      </c>
      <c r="BI255" s="5">
        <v>70157</v>
      </c>
      <c r="BJ255" s="5">
        <v>70333</v>
      </c>
      <c r="BK255" s="5">
        <v>70577</v>
      </c>
      <c r="BL255" s="5">
        <v>70845</v>
      </c>
      <c r="BM255" s="5">
        <v>71111</v>
      </c>
      <c r="BN255" s="5">
        <v>71398</v>
      </c>
      <c r="BO255" s="5">
        <v>71608</v>
      </c>
      <c r="BP255" s="5">
        <v>71757</v>
      </c>
      <c r="BQ255" s="5">
        <v>71831</v>
      </c>
      <c r="BR255" s="5">
        <v>71852</v>
      </c>
      <c r="BS255" s="5">
        <v>71778</v>
      </c>
      <c r="BT255" s="5">
        <v>71666</v>
      </c>
      <c r="BU255" s="5">
        <v>71555</v>
      </c>
      <c r="BV255" s="5">
        <v>71432</v>
      </c>
      <c r="BW255" s="5">
        <v>71339</v>
      </c>
      <c r="BX255" s="5">
        <v>71295</v>
      </c>
      <c r="BY255" s="5">
        <v>71290</v>
      </c>
      <c r="BZ255" s="5">
        <v>71363</v>
      </c>
      <c r="CA255" s="5">
        <v>71501</v>
      </c>
      <c r="CB255" s="5">
        <v>71688</v>
      </c>
      <c r="CC255" s="5">
        <v>71917</v>
      </c>
      <c r="CD255" s="5">
        <v>72187</v>
      </c>
    </row>
    <row r="256" spans="1:82" x14ac:dyDescent="0.25">
      <c r="A256" s="5" t="str">
        <f>"19 jaar"</f>
        <v>19 jaar</v>
      </c>
      <c r="B256" s="5">
        <v>69266</v>
      </c>
      <c r="C256" s="5">
        <v>66609</v>
      </c>
      <c r="D256" s="5">
        <v>64009</v>
      </c>
      <c r="E256" s="5">
        <v>61453</v>
      </c>
      <c r="F256" s="5">
        <v>59388</v>
      </c>
      <c r="G256" s="5">
        <v>60209</v>
      </c>
      <c r="H256" s="5">
        <v>61073</v>
      </c>
      <c r="I256" s="5">
        <v>61494</v>
      </c>
      <c r="J256" s="5">
        <v>61566</v>
      </c>
      <c r="K256" s="5">
        <v>62967</v>
      </c>
      <c r="L256" s="5">
        <v>62519</v>
      </c>
      <c r="M256" s="5">
        <v>60978</v>
      </c>
      <c r="N256" s="5">
        <v>59880</v>
      </c>
      <c r="O256" s="5">
        <v>59907</v>
      </c>
      <c r="P256" s="5">
        <v>59467</v>
      </c>
      <c r="Q256" s="5">
        <v>61229</v>
      </c>
      <c r="R256" s="5">
        <v>61882</v>
      </c>
      <c r="S256" s="5">
        <v>63350</v>
      </c>
      <c r="T256" s="5">
        <v>64318</v>
      </c>
      <c r="U256" s="5">
        <v>65888</v>
      </c>
      <c r="V256" s="5">
        <v>67065</v>
      </c>
      <c r="W256" s="5">
        <v>66672</v>
      </c>
      <c r="X256" s="5">
        <v>64630</v>
      </c>
      <c r="Y256" s="5">
        <v>62088</v>
      </c>
      <c r="Z256" s="5">
        <v>62182</v>
      </c>
      <c r="AA256" s="5">
        <v>63063</v>
      </c>
      <c r="AB256" s="5">
        <v>63072</v>
      </c>
      <c r="AC256" s="5">
        <v>62316</v>
      </c>
      <c r="AD256" s="5">
        <v>62426</v>
      </c>
      <c r="AE256" s="5">
        <v>63273</v>
      </c>
      <c r="AF256" s="5">
        <v>62785</v>
      </c>
      <c r="AG256" s="5">
        <v>61788</v>
      </c>
      <c r="AH256" s="5">
        <v>62583</v>
      </c>
      <c r="AI256" s="5">
        <v>64027</v>
      </c>
      <c r="AJ256" s="5">
        <v>65009</v>
      </c>
      <c r="AK256" s="5">
        <v>66928</v>
      </c>
      <c r="AL256" s="5">
        <v>67321</v>
      </c>
      <c r="AM256" s="5">
        <v>68440</v>
      </c>
      <c r="AN256" s="5">
        <v>68526</v>
      </c>
      <c r="AO256" s="5">
        <v>69216</v>
      </c>
      <c r="AP256" s="5">
        <v>68276</v>
      </c>
      <c r="AQ256" s="5">
        <v>68013</v>
      </c>
      <c r="AR256" s="5">
        <v>66604</v>
      </c>
      <c r="AS256" s="5">
        <v>66350</v>
      </c>
      <c r="AT256" s="5">
        <v>65059</v>
      </c>
      <c r="AU256" s="5">
        <v>64707</v>
      </c>
      <c r="AV256" s="5">
        <v>63662</v>
      </c>
      <c r="AW256" s="5">
        <v>63682</v>
      </c>
      <c r="AX256" s="5">
        <v>64288</v>
      </c>
      <c r="AY256" s="5">
        <v>64883</v>
      </c>
      <c r="AZ256" s="5">
        <v>65413</v>
      </c>
      <c r="BA256" s="5">
        <v>65893</v>
      </c>
      <c r="BB256" s="5">
        <v>66310</v>
      </c>
      <c r="BC256" s="5">
        <v>66702</v>
      </c>
      <c r="BD256" s="5">
        <v>67138</v>
      </c>
      <c r="BE256" s="5">
        <v>67615</v>
      </c>
      <c r="BF256" s="5">
        <v>68165</v>
      </c>
      <c r="BG256" s="5">
        <v>68808</v>
      </c>
      <c r="BH256" s="5">
        <v>69585</v>
      </c>
      <c r="BI256" s="5">
        <v>70531</v>
      </c>
      <c r="BJ256" s="5">
        <v>70626</v>
      </c>
      <c r="BK256" s="5">
        <v>70799</v>
      </c>
      <c r="BL256" s="5">
        <v>71043</v>
      </c>
      <c r="BM256" s="5">
        <v>71312</v>
      </c>
      <c r="BN256" s="5">
        <v>71580</v>
      </c>
      <c r="BO256" s="5">
        <v>71863</v>
      </c>
      <c r="BP256" s="5">
        <v>72072</v>
      </c>
      <c r="BQ256" s="5">
        <v>72224</v>
      </c>
      <c r="BR256" s="5">
        <v>72299</v>
      </c>
      <c r="BS256" s="5">
        <v>72320</v>
      </c>
      <c r="BT256" s="5">
        <v>72245</v>
      </c>
      <c r="BU256" s="5">
        <v>72130</v>
      </c>
      <c r="BV256" s="5">
        <v>72024</v>
      </c>
      <c r="BW256" s="5">
        <v>71898</v>
      </c>
      <c r="BX256" s="5">
        <v>71801</v>
      </c>
      <c r="BY256" s="5">
        <v>71761</v>
      </c>
      <c r="BZ256" s="5">
        <v>71758</v>
      </c>
      <c r="CA256" s="5">
        <v>71829</v>
      </c>
      <c r="CB256" s="5">
        <v>71969</v>
      </c>
      <c r="CC256" s="5">
        <v>72151</v>
      </c>
      <c r="CD256" s="5">
        <v>72387</v>
      </c>
    </row>
    <row r="257" spans="1:82" x14ac:dyDescent="0.25">
      <c r="A257" s="5" t="str">
        <f>"20 jaar"</f>
        <v>20 jaar</v>
      </c>
      <c r="B257" s="5">
        <v>69822</v>
      </c>
      <c r="C257" s="5">
        <v>69658</v>
      </c>
      <c r="D257" s="5">
        <v>67085</v>
      </c>
      <c r="E257" s="5">
        <v>64417</v>
      </c>
      <c r="F257" s="5">
        <v>62016</v>
      </c>
      <c r="G257" s="5">
        <v>59823</v>
      </c>
      <c r="H257" s="5">
        <v>60718</v>
      </c>
      <c r="I257" s="5">
        <v>61476</v>
      </c>
      <c r="J257" s="5">
        <v>62013</v>
      </c>
      <c r="K257" s="5">
        <v>62173</v>
      </c>
      <c r="L257" s="5">
        <v>63500</v>
      </c>
      <c r="M257" s="5">
        <v>63092</v>
      </c>
      <c r="N257" s="5">
        <v>61849</v>
      </c>
      <c r="O257" s="5">
        <v>60751</v>
      </c>
      <c r="P257" s="5">
        <v>60800</v>
      </c>
      <c r="Q257" s="5">
        <v>60566</v>
      </c>
      <c r="R257" s="5">
        <v>62325</v>
      </c>
      <c r="S257" s="5">
        <v>62930</v>
      </c>
      <c r="T257" s="5">
        <v>64619</v>
      </c>
      <c r="U257" s="5">
        <v>65478</v>
      </c>
      <c r="V257" s="5">
        <v>67401</v>
      </c>
      <c r="W257" s="5">
        <v>68262</v>
      </c>
      <c r="X257" s="5">
        <v>67650</v>
      </c>
      <c r="Y257" s="5">
        <v>65558</v>
      </c>
      <c r="Z257" s="5">
        <v>63057</v>
      </c>
      <c r="AA257" s="5">
        <v>63150</v>
      </c>
      <c r="AB257" s="5">
        <v>63942</v>
      </c>
      <c r="AC257" s="5">
        <v>64018</v>
      </c>
      <c r="AD257" s="5">
        <v>63329</v>
      </c>
      <c r="AE257" s="5">
        <v>63439</v>
      </c>
      <c r="AF257" s="5">
        <v>64295</v>
      </c>
      <c r="AG257" s="5">
        <v>63777</v>
      </c>
      <c r="AH257" s="5">
        <v>62724</v>
      </c>
      <c r="AI257" s="5">
        <v>63486</v>
      </c>
      <c r="AJ257" s="5">
        <v>64882</v>
      </c>
      <c r="AK257" s="5">
        <v>65830</v>
      </c>
      <c r="AL257" s="5">
        <v>67705</v>
      </c>
      <c r="AM257" s="5">
        <v>68086</v>
      </c>
      <c r="AN257" s="5">
        <v>69181</v>
      </c>
      <c r="AO257" s="5">
        <v>69262</v>
      </c>
      <c r="AP257" s="5">
        <v>69928</v>
      </c>
      <c r="AQ257" s="5">
        <v>69001</v>
      </c>
      <c r="AR257" s="5">
        <v>68742</v>
      </c>
      <c r="AS257" s="5">
        <v>67336</v>
      </c>
      <c r="AT257" s="5">
        <v>67085</v>
      </c>
      <c r="AU257" s="5">
        <v>65804</v>
      </c>
      <c r="AV257" s="5">
        <v>65452</v>
      </c>
      <c r="AW257" s="5">
        <v>64405</v>
      </c>
      <c r="AX257" s="5">
        <v>64428</v>
      </c>
      <c r="AY257" s="5">
        <v>65033</v>
      </c>
      <c r="AZ257" s="5">
        <v>65631</v>
      </c>
      <c r="BA257" s="5">
        <v>66162</v>
      </c>
      <c r="BB257" s="5">
        <v>66645</v>
      </c>
      <c r="BC257" s="5">
        <v>67061</v>
      </c>
      <c r="BD257" s="5">
        <v>67450</v>
      </c>
      <c r="BE257" s="5">
        <v>67887</v>
      </c>
      <c r="BF257" s="5">
        <v>68363</v>
      </c>
      <c r="BG257" s="5">
        <v>68912</v>
      </c>
      <c r="BH257" s="5">
        <v>69559</v>
      </c>
      <c r="BI257" s="5">
        <v>70334</v>
      </c>
      <c r="BJ257" s="5">
        <v>71274</v>
      </c>
      <c r="BK257" s="5">
        <v>71373</v>
      </c>
      <c r="BL257" s="5">
        <v>71545</v>
      </c>
      <c r="BM257" s="5">
        <v>71789</v>
      </c>
      <c r="BN257" s="5">
        <v>72059</v>
      </c>
      <c r="BO257" s="5">
        <v>72326</v>
      </c>
      <c r="BP257" s="5">
        <v>72610</v>
      </c>
      <c r="BQ257" s="5">
        <v>72821</v>
      </c>
      <c r="BR257" s="5">
        <v>72975</v>
      </c>
      <c r="BS257" s="5">
        <v>73052</v>
      </c>
      <c r="BT257" s="5">
        <v>73071</v>
      </c>
      <c r="BU257" s="5">
        <v>72995</v>
      </c>
      <c r="BV257" s="5">
        <v>72883</v>
      </c>
      <c r="BW257" s="5">
        <v>72772</v>
      </c>
      <c r="BX257" s="5">
        <v>72651</v>
      </c>
      <c r="BY257" s="5">
        <v>72552</v>
      </c>
      <c r="BZ257" s="5">
        <v>72513</v>
      </c>
      <c r="CA257" s="5">
        <v>72512</v>
      </c>
      <c r="CB257" s="5">
        <v>72580</v>
      </c>
      <c r="CC257" s="5">
        <v>72722</v>
      </c>
      <c r="CD257" s="5">
        <v>72904</v>
      </c>
    </row>
    <row r="258" spans="1:82" x14ac:dyDescent="0.25">
      <c r="A258" s="5" t="str">
        <f>"21 jaar"</f>
        <v>21 jaar</v>
      </c>
      <c r="B258" s="5">
        <v>70192</v>
      </c>
      <c r="C258" s="5">
        <v>70107</v>
      </c>
      <c r="D258" s="5">
        <v>70203</v>
      </c>
      <c r="E258" s="5">
        <v>67513</v>
      </c>
      <c r="F258" s="5">
        <v>64928</v>
      </c>
      <c r="G258" s="5">
        <v>62508</v>
      </c>
      <c r="H258" s="5">
        <v>60310</v>
      </c>
      <c r="I258" s="5">
        <v>61124</v>
      </c>
      <c r="J258" s="5">
        <v>62026</v>
      </c>
      <c r="K258" s="5">
        <v>62564</v>
      </c>
      <c r="L258" s="5">
        <v>62745</v>
      </c>
      <c r="M258" s="5">
        <v>64181</v>
      </c>
      <c r="N258" s="5">
        <v>63950</v>
      </c>
      <c r="O258" s="5">
        <v>62699</v>
      </c>
      <c r="P258" s="5">
        <v>61829</v>
      </c>
      <c r="Q258" s="5">
        <v>61922</v>
      </c>
      <c r="R258" s="5">
        <v>61907</v>
      </c>
      <c r="S258" s="5">
        <v>63518</v>
      </c>
      <c r="T258" s="5">
        <v>64473</v>
      </c>
      <c r="U258" s="5">
        <v>65965</v>
      </c>
      <c r="V258" s="5">
        <v>67184</v>
      </c>
      <c r="W258" s="5">
        <v>68762</v>
      </c>
      <c r="X258" s="5">
        <v>69323</v>
      </c>
      <c r="Y258" s="5">
        <v>68691</v>
      </c>
      <c r="Z258" s="5">
        <v>66725</v>
      </c>
      <c r="AA258" s="5">
        <v>64200</v>
      </c>
      <c r="AB258" s="5">
        <v>64186</v>
      </c>
      <c r="AC258" s="5">
        <v>64920</v>
      </c>
      <c r="AD258" s="5">
        <v>65061</v>
      </c>
      <c r="AE258" s="5">
        <v>64371</v>
      </c>
      <c r="AF258" s="5">
        <v>64470</v>
      </c>
      <c r="AG258" s="5">
        <v>65244</v>
      </c>
      <c r="AH258" s="5">
        <v>64691</v>
      </c>
      <c r="AI258" s="5">
        <v>63558</v>
      </c>
      <c r="AJ258" s="5">
        <v>64284</v>
      </c>
      <c r="AK258" s="5">
        <v>65624</v>
      </c>
      <c r="AL258" s="5">
        <v>66525</v>
      </c>
      <c r="AM258" s="5">
        <v>68377</v>
      </c>
      <c r="AN258" s="5">
        <v>68744</v>
      </c>
      <c r="AO258" s="5">
        <v>69824</v>
      </c>
      <c r="AP258" s="5">
        <v>69896</v>
      </c>
      <c r="AQ258" s="5">
        <v>70564</v>
      </c>
      <c r="AR258" s="5">
        <v>69651</v>
      </c>
      <c r="AS258" s="5">
        <v>69394</v>
      </c>
      <c r="AT258" s="5">
        <v>68005</v>
      </c>
      <c r="AU258" s="5">
        <v>67760</v>
      </c>
      <c r="AV258" s="5">
        <v>66483</v>
      </c>
      <c r="AW258" s="5">
        <v>66138</v>
      </c>
      <c r="AX258" s="5">
        <v>65087</v>
      </c>
      <c r="AY258" s="5">
        <v>65113</v>
      </c>
      <c r="AZ258" s="5">
        <v>65717</v>
      </c>
      <c r="BA258" s="5">
        <v>66317</v>
      </c>
      <c r="BB258" s="5">
        <v>66845</v>
      </c>
      <c r="BC258" s="5">
        <v>67333</v>
      </c>
      <c r="BD258" s="5">
        <v>67742</v>
      </c>
      <c r="BE258" s="5">
        <v>68133</v>
      </c>
      <c r="BF258" s="5">
        <v>68570</v>
      </c>
      <c r="BG258" s="5">
        <v>69048</v>
      </c>
      <c r="BH258" s="5">
        <v>69596</v>
      </c>
      <c r="BI258" s="5">
        <v>70239</v>
      </c>
      <c r="BJ258" s="5">
        <v>71014</v>
      </c>
      <c r="BK258" s="5">
        <v>71953</v>
      </c>
      <c r="BL258" s="5">
        <v>72051</v>
      </c>
      <c r="BM258" s="5">
        <v>72220</v>
      </c>
      <c r="BN258" s="5">
        <v>72465</v>
      </c>
      <c r="BO258" s="5">
        <v>72732</v>
      </c>
      <c r="BP258" s="5">
        <v>73002</v>
      </c>
      <c r="BQ258" s="5">
        <v>73286</v>
      </c>
      <c r="BR258" s="5">
        <v>73494</v>
      </c>
      <c r="BS258" s="5">
        <v>73644</v>
      </c>
      <c r="BT258" s="5">
        <v>73726</v>
      </c>
      <c r="BU258" s="5">
        <v>73743</v>
      </c>
      <c r="BV258" s="5">
        <v>73669</v>
      </c>
      <c r="BW258" s="5">
        <v>73556</v>
      </c>
      <c r="BX258" s="5">
        <v>73444</v>
      </c>
      <c r="BY258" s="5">
        <v>73324</v>
      </c>
      <c r="BZ258" s="5">
        <v>73225</v>
      </c>
      <c r="CA258" s="5">
        <v>73187</v>
      </c>
      <c r="CB258" s="5">
        <v>73184</v>
      </c>
      <c r="CC258" s="5">
        <v>73248</v>
      </c>
      <c r="CD258" s="5">
        <v>73393</v>
      </c>
    </row>
    <row r="259" spans="1:82" x14ac:dyDescent="0.25">
      <c r="A259" s="5" t="str">
        <f>"22 jaar"</f>
        <v>22 jaar</v>
      </c>
      <c r="B259" s="5">
        <v>70547</v>
      </c>
      <c r="C259" s="5">
        <v>70460</v>
      </c>
      <c r="D259" s="5">
        <v>70539</v>
      </c>
      <c r="E259" s="5">
        <v>70668</v>
      </c>
      <c r="F259" s="5">
        <v>68120</v>
      </c>
      <c r="G259" s="5">
        <v>65355</v>
      </c>
      <c r="H259" s="5">
        <v>62963</v>
      </c>
      <c r="I259" s="5">
        <v>60708</v>
      </c>
      <c r="J259" s="5">
        <v>61611</v>
      </c>
      <c r="K259" s="5">
        <v>62623</v>
      </c>
      <c r="L259" s="5">
        <v>63158</v>
      </c>
      <c r="M259" s="5">
        <v>63489</v>
      </c>
      <c r="N259" s="5">
        <v>65059</v>
      </c>
      <c r="O259" s="5">
        <v>64894</v>
      </c>
      <c r="P259" s="5">
        <v>63737</v>
      </c>
      <c r="Q259" s="5">
        <v>62945</v>
      </c>
      <c r="R259" s="5">
        <v>63136</v>
      </c>
      <c r="S259" s="5">
        <v>63091</v>
      </c>
      <c r="T259" s="5">
        <v>64972</v>
      </c>
      <c r="U259" s="5">
        <v>65728</v>
      </c>
      <c r="V259" s="5">
        <v>67666</v>
      </c>
      <c r="W259" s="5">
        <v>68537</v>
      </c>
      <c r="X259" s="5">
        <v>70017</v>
      </c>
      <c r="Y259" s="5">
        <v>70472</v>
      </c>
      <c r="Z259" s="5">
        <v>69798</v>
      </c>
      <c r="AA259" s="5">
        <v>67908</v>
      </c>
      <c r="AB259" s="5">
        <v>65129</v>
      </c>
      <c r="AC259" s="5">
        <v>65305</v>
      </c>
      <c r="AD259" s="5">
        <v>66105</v>
      </c>
      <c r="AE259" s="5">
        <v>66256</v>
      </c>
      <c r="AF259" s="5">
        <v>65580</v>
      </c>
      <c r="AG259" s="5">
        <v>65583</v>
      </c>
      <c r="AH259" s="5">
        <v>66293</v>
      </c>
      <c r="AI259" s="5">
        <v>65703</v>
      </c>
      <c r="AJ259" s="5">
        <v>64499</v>
      </c>
      <c r="AK259" s="5">
        <v>65191</v>
      </c>
      <c r="AL259" s="5">
        <v>66475</v>
      </c>
      <c r="AM259" s="5">
        <v>67370</v>
      </c>
      <c r="AN259" s="5">
        <v>69212</v>
      </c>
      <c r="AO259" s="5">
        <v>69564</v>
      </c>
      <c r="AP259" s="5">
        <v>70628</v>
      </c>
      <c r="AQ259" s="5">
        <v>70710</v>
      </c>
      <c r="AR259" s="5">
        <v>71383</v>
      </c>
      <c r="AS259" s="5">
        <v>70482</v>
      </c>
      <c r="AT259" s="5">
        <v>70229</v>
      </c>
      <c r="AU259" s="5">
        <v>68853</v>
      </c>
      <c r="AV259" s="5">
        <v>68601</v>
      </c>
      <c r="AW259" s="5">
        <v>67328</v>
      </c>
      <c r="AX259" s="5">
        <v>66988</v>
      </c>
      <c r="AY259" s="5">
        <v>65932</v>
      </c>
      <c r="AZ259" s="5">
        <v>65960</v>
      </c>
      <c r="BA259" s="5">
        <v>66566</v>
      </c>
      <c r="BB259" s="5">
        <v>67164</v>
      </c>
      <c r="BC259" s="5">
        <v>67695</v>
      </c>
      <c r="BD259" s="5">
        <v>68178</v>
      </c>
      <c r="BE259" s="5">
        <v>68587</v>
      </c>
      <c r="BF259" s="5">
        <v>68981</v>
      </c>
      <c r="BG259" s="5">
        <v>69417</v>
      </c>
      <c r="BH259" s="5">
        <v>69893</v>
      </c>
      <c r="BI259" s="5">
        <v>70439</v>
      </c>
      <c r="BJ259" s="5">
        <v>71081</v>
      </c>
      <c r="BK259" s="5">
        <v>71856</v>
      </c>
      <c r="BL259" s="5">
        <v>72795</v>
      </c>
      <c r="BM259" s="5">
        <v>72898</v>
      </c>
      <c r="BN259" s="5">
        <v>73066</v>
      </c>
      <c r="BO259" s="5">
        <v>73310</v>
      </c>
      <c r="BP259" s="5">
        <v>73577</v>
      </c>
      <c r="BQ259" s="5">
        <v>73847</v>
      </c>
      <c r="BR259" s="5">
        <v>74130</v>
      </c>
      <c r="BS259" s="5">
        <v>74337</v>
      </c>
      <c r="BT259" s="5">
        <v>74488</v>
      </c>
      <c r="BU259" s="5">
        <v>74566</v>
      </c>
      <c r="BV259" s="5">
        <v>74584</v>
      </c>
      <c r="BW259" s="5">
        <v>74512</v>
      </c>
      <c r="BX259" s="5">
        <v>74399</v>
      </c>
      <c r="BY259" s="5">
        <v>74286</v>
      </c>
      <c r="BZ259" s="5">
        <v>74168</v>
      </c>
      <c r="CA259" s="5">
        <v>74067</v>
      </c>
      <c r="CB259" s="5">
        <v>74032</v>
      </c>
      <c r="CC259" s="5">
        <v>74029</v>
      </c>
      <c r="CD259" s="5">
        <v>74093</v>
      </c>
    </row>
    <row r="260" spans="1:82" x14ac:dyDescent="0.25">
      <c r="A260" s="5" t="str">
        <f>"23 jaar"</f>
        <v>23 jaar</v>
      </c>
      <c r="B260" s="5">
        <v>71906</v>
      </c>
      <c r="C260" s="5">
        <v>70876</v>
      </c>
      <c r="D260" s="5">
        <v>70891</v>
      </c>
      <c r="E260" s="5">
        <v>70980</v>
      </c>
      <c r="F260" s="5">
        <v>71085</v>
      </c>
      <c r="G260" s="5">
        <v>68471</v>
      </c>
      <c r="H260" s="5">
        <v>65780</v>
      </c>
      <c r="I260" s="5">
        <v>63349</v>
      </c>
      <c r="J260" s="5">
        <v>61115</v>
      </c>
      <c r="K260" s="5">
        <v>62072</v>
      </c>
      <c r="L260" s="5">
        <v>63066</v>
      </c>
      <c r="M260" s="5">
        <v>63769</v>
      </c>
      <c r="N260" s="5">
        <v>64167</v>
      </c>
      <c r="O260" s="5">
        <v>66032</v>
      </c>
      <c r="P260" s="5">
        <v>65675</v>
      </c>
      <c r="Q260" s="5">
        <v>64810</v>
      </c>
      <c r="R260" s="5">
        <v>63982</v>
      </c>
      <c r="S260" s="5">
        <v>64418</v>
      </c>
      <c r="T260" s="5">
        <v>64469</v>
      </c>
      <c r="U260" s="5">
        <v>66321</v>
      </c>
      <c r="V260" s="5">
        <v>67364</v>
      </c>
      <c r="W260" s="5">
        <v>68984</v>
      </c>
      <c r="X260" s="5">
        <v>69721</v>
      </c>
      <c r="Y260" s="5">
        <v>71180</v>
      </c>
      <c r="Z260" s="5">
        <v>71641</v>
      </c>
      <c r="AA260" s="5">
        <v>70978</v>
      </c>
      <c r="AB260" s="5">
        <v>68959</v>
      </c>
      <c r="AC260" s="5">
        <v>66417</v>
      </c>
      <c r="AD260" s="5">
        <v>66612</v>
      </c>
      <c r="AE260" s="5">
        <v>67425</v>
      </c>
      <c r="AF260" s="5">
        <v>67594</v>
      </c>
      <c r="AG260" s="5">
        <v>66833</v>
      </c>
      <c r="AH260" s="5">
        <v>66764</v>
      </c>
      <c r="AI260" s="5">
        <v>67415</v>
      </c>
      <c r="AJ260" s="5">
        <v>66782</v>
      </c>
      <c r="AK260" s="5">
        <v>65526</v>
      </c>
      <c r="AL260" s="5">
        <v>66173</v>
      </c>
      <c r="AM260" s="5">
        <v>67461</v>
      </c>
      <c r="AN260" s="5">
        <v>68356</v>
      </c>
      <c r="AO260" s="5">
        <v>70175</v>
      </c>
      <c r="AP260" s="5">
        <v>70519</v>
      </c>
      <c r="AQ260" s="5">
        <v>71589</v>
      </c>
      <c r="AR260" s="5">
        <v>71678</v>
      </c>
      <c r="AS260" s="5">
        <v>72348</v>
      </c>
      <c r="AT260" s="5">
        <v>71466</v>
      </c>
      <c r="AU260" s="5">
        <v>71210</v>
      </c>
      <c r="AV260" s="5">
        <v>69833</v>
      </c>
      <c r="AW260" s="5">
        <v>69576</v>
      </c>
      <c r="AX260" s="5">
        <v>68303</v>
      </c>
      <c r="AY260" s="5">
        <v>67970</v>
      </c>
      <c r="AZ260" s="5">
        <v>66913</v>
      </c>
      <c r="BA260" s="5">
        <v>66943</v>
      </c>
      <c r="BB260" s="5">
        <v>67551</v>
      </c>
      <c r="BC260" s="5">
        <v>68148</v>
      </c>
      <c r="BD260" s="5">
        <v>68678</v>
      </c>
      <c r="BE260" s="5">
        <v>69164</v>
      </c>
      <c r="BF260" s="5">
        <v>69571</v>
      </c>
      <c r="BG260" s="5">
        <v>69962</v>
      </c>
      <c r="BH260" s="5">
        <v>70400</v>
      </c>
      <c r="BI260" s="5">
        <v>70877</v>
      </c>
      <c r="BJ260" s="5">
        <v>71424</v>
      </c>
      <c r="BK260" s="5">
        <v>72065</v>
      </c>
      <c r="BL260" s="5">
        <v>72840</v>
      </c>
      <c r="BM260" s="5">
        <v>73780</v>
      </c>
      <c r="BN260" s="5">
        <v>73884</v>
      </c>
      <c r="BO260" s="5">
        <v>74053</v>
      </c>
      <c r="BP260" s="5">
        <v>74295</v>
      </c>
      <c r="BQ260" s="5">
        <v>74564</v>
      </c>
      <c r="BR260" s="5">
        <v>74836</v>
      </c>
      <c r="BS260" s="5">
        <v>75115</v>
      </c>
      <c r="BT260" s="5">
        <v>75327</v>
      </c>
      <c r="BU260" s="5">
        <v>75478</v>
      </c>
      <c r="BV260" s="5">
        <v>75560</v>
      </c>
      <c r="BW260" s="5">
        <v>75573</v>
      </c>
      <c r="BX260" s="5">
        <v>75505</v>
      </c>
      <c r="BY260" s="5">
        <v>75391</v>
      </c>
      <c r="BZ260" s="5">
        <v>75275</v>
      </c>
      <c r="CA260" s="5">
        <v>75160</v>
      </c>
      <c r="CB260" s="5">
        <v>75059</v>
      </c>
      <c r="CC260" s="5">
        <v>75024</v>
      </c>
      <c r="CD260" s="5">
        <v>75018</v>
      </c>
    </row>
    <row r="261" spans="1:82" x14ac:dyDescent="0.25">
      <c r="A261" s="5" t="str">
        <f>"24 jaar"</f>
        <v>24 jaar</v>
      </c>
      <c r="B261" s="5">
        <v>75159</v>
      </c>
      <c r="C261" s="5">
        <v>72166</v>
      </c>
      <c r="D261" s="5">
        <v>71361</v>
      </c>
      <c r="E261" s="5">
        <v>71296</v>
      </c>
      <c r="F261" s="5">
        <v>71405</v>
      </c>
      <c r="G261" s="5">
        <v>71344</v>
      </c>
      <c r="H261" s="5">
        <v>68826</v>
      </c>
      <c r="I261" s="5">
        <v>66139</v>
      </c>
      <c r="J261" s="5">
        <v>63717</v>
      </c>
      <c r="K261" s="5">
        <v>61504</v>
      </c>
      <c r="L261" s="5">
        <v>62460</v>
      </c>
      <c r="M261" s="5">
        <v>63605</v>
      </c>
      <c r="N261" s="5">
        <v>64515</v>
      </c>
      <c r="O261" s="5">
        <v>64899</v>
      </c>
      <c r="P261" s="5">
        <v>66744</v>
      </c>
      <c r="Q261" s="5">
        <v>66641</v>
      </c>
      <c r="R261" s="5">
        <v>65800</v>
      </c>
      <c r="S261" s="5">
        <v>65135</v>
      </c>
      <c r="T261" s="5">
        <v>65863</v>
      </c>
      <c r="U261" s="5">
        <v>65684</v>
      </c>
      <c r="V261" s="5">
        <v>67868</v>
      </c>
      <c r="W261" s="5">
        <v>68645</v>
      </c>
      <c r="X261" s="5">
        <v>70253</v>
      </c>
      <c r="Y261" s="5">
        <v>70834</v>
      </c>
      <c r="Z261" s="5">
        <v>72285</v>
      </c>
      <c r="AA261" s="5">
        <v>72895</v>
      </c>
      <c r="AB261" s="5">
        <v>72065</v>
      </c>
      <c r="AC261" s="5">
        <v>70224</v>
      </c>
      <c r="AD261" s="5">
        <v>67719</v>
      </c>
      <c r="AE261" s="5">
        <v>67921</v>
      </c>
      <c r="AF261" s="5">
        <v>68751</v>
      </c>
      <c r="AG261" s="5">
        <v>68835</v>
      </c>
      <c r="AH261" s="5">
        <v>67997</v>
      </c>
      <c r="AI261" s="5">
        <v>67861</v>
      </c>
      <c r="AJ261" s="5">
        <v>68458</v>
      </c>
      <c r="AK261" s="5">
        <v>67788</v>
      </c>
      <c r="AL261" s="5">
        <v>66485</v>
      </c>
      <c r="AM261" s="5">
        <v>67138</v>
      </c>
      <c r="AN261" s="5">
        <v>68426</v>
      </c>
      <c r="AO261" s="5">
        <v>69322</v>
      </c>
      <c r="AP261" s="5">
        <v>71125</v>
      </c>
      <c r="AQ261" s="5">
        <v>71484</v>
      </c>
      <c r="AR261" s="5">
        <v>72556</v>
      </c>
      <c r="AS261" s="5">
        <v>72651</v>
      </c>
      <c r="AT261" s="5">
        <v>73324</v>
      </c>
      <c r="AU261" s="5">
        <v>72455</v>
      </c>
      <c r="AV261" s="5">
        <v>72193</v>
      </c>
      <c r="AW261" s="5">
        <v>70819</v>
      </c>
      <c r="AX261" s="5">
        <v>70559</v>
      </c>
      <c r="AY261" s="5">
        <v>69288</v>
      </c>
      <c r="AZ261" s="5">
        <v>68956</v>
      </c>
      <c r="BA261" s="5">
        <v>67897</v>
      </c>
      <c r="BB261" s="5">
        <v>67931</v>
      </c>
      <c r="BC261" s="5">
        <v>68541</v>
      </c>
      <c r="BD261" s="5">
        <v>69139</v>
      </c>
      <c r="BE261" s="5">
        <v>69666</v>
      </c>
      <c r="BF261" s="5">
        <v>70149</v>
      </c>
      <c r="BG261" s="5">
        <v>70558</v>
      </c>
      <c r="BH261" s="5">
        <v>70950</v>
      </c>
      <c r="BI261" s="5">
        <v>71390</v>
      </c>
      <c r="BJ261" s="5">
        <v>71871</v>
      </c>
      <c r="BK261" s="5">
        <v>72420</v>
      </c>
      <c r="BL261" s="5">
        <v>73057</v>
      </c>
      <c r="BM261" s="5">
        <v>73831</v>
      </c>
      <c r="BN261" s="5">
        <v>74772</v>
      </c>
      <c r="BO261" s="5">
        <v>74876</v>
      </c>
      <c r="BP261" s="5">
        <v>75047</v>
      </c>
      <c r="BQ261" s="5">
        <v>75291</v>
      </c>
      <c r="BR261" s="5">
        <v>75555</v>
      </c>
      <c r="BS261" s="5">
        <v>75827</v>
      </c>
      <c r="BT261" s="5">
        <v>76111</v>
      </c>
      <c r="BU261" s="5">
        <v>76325</v>
      </c>
      <c r="BV261" s="5">
        <v>76476</v>
      </c>
      <c r="BW261" s="5">
        <v>76556</v>
      </c>
      <c r="BX261" s="5">
        <v>76570</v>
      </c>
      <c r="BY261" s="5">
        <v>76496</v>
      </c>
      <c r="BZ261" s="5">
        <v>76386</v>
      </c>
      <c r="CA261" s="5">
        <v>76269</v>
      </c>
      <c r="CB261" s="5">
        <v>76156</v>
      </c>
      <c r="CC261" s="5">
        <v>76056</v>
      </c>
      <c r="CD261" s="5">
        <v>76021</v>
      </c>
    </row>
    <row r="262" spans="1:82" x14ac:dyDescent="0.25">
      <c r="A262" s="5" t="str">
        <f>"25 jaar"</f>
        <v>25 jaar</v>
      </c>
      <c r="B262" s="5">
        <v>77125</v>
      </c>
      <c r="C262" s="5">
        <v>75261</v>
      </c>
      <c r="D262" s="5">
        <v>72493</v>
      </c>
      <c r="E262" s="5">
        <v>71699</v>
      </c>
      <c r="F262" s="5">
        <v>71654</v>
      </c>
      <c r="G262" s="5">
        <v>71526</v>
      </c>
      <c r="H262" s="5">
        <v>71663</v>
      </c>
      <c r="I262" s="5">
        <v>69167</v>
      </c>
      <c r="J262" s="5">
        <v>66293</v>
      </c>
      <c r="K262" s="5">
        <v>64031</v>
      </c>
      <c r="L262" s="5">
        <v>61846</v>
      </c>
      <c r="M262" s="5">
        <v>63041</v>
      </c>
      <c r="N262" s="5">
        <v>64292</v>
      </c>
      <c r="O262" s="5">
        <v>65126</v>
      </c>
      <c r="P262" s="5">
        <v>65658</v>
      </c>
      <c r="Q262" s="5">
        <v>67675</v>
      </c>
      <c r="R262" s="5">
        <v>67596</v>
      </c>
      <c r="S262" s="5">
        <v>66926</v>
      </c>
      <c r="T262" s="5">
        <v>66402</v>
      </c>
      <c r="U262" s="5">
        <v>67099</v>
      </c>
      <c r="V262" s="5">
        <v>67171</v>
      </c>
      <c r="W262" s="5">
        <v>69143</v>
      </c>
      <c r="X262" s="5">
        <v>69734</v>
      </c>
      <c r="Y262" s="5">
        <v>71333</v>
      </c>
      <c r="Z262" s="5">
        <v>71813</v>
      </c>
      <c r="AA262" s="5">
        <v>73383</v>
      </c>
      <c r="AB262" s="5">
        <v>73678</v>
      </c>
      <c r="AC262" s="5">
        <v>73115</v>
      </c>
      <c r="AD262" s="5">
        <v>71245</v>
      </c>
      <c r="AE262" s="5">
        <v>68774</v>
      </c>
      <c r="AF262" s="5">
        <v>68992</v>
      </c>
      <c r="AG262" s="5">
        <v>69726</v>
      </c>
      <c r="AH262" s="5">
        <v>69730</v>
      </c>
      <c r="AI262" s="5">
        <v>68820</v>
      </c>
      <c r="AJ262" s="5">
        <v>68628</v>
      </c>
      <c r="AK262" s="5">
        <v>69181</v>
      </c>
      <c r="AL262" s="5">
        <v>68472</v>
      </c>
      <c r="AM262" s="5">
        <v>67185</v>
      </c>
      <c r="AN262" s="5">
        <v>67846</v>
      </c>
      <c r="AO262" s="5">
        <v>69130</v>
      </c>
      <c r="AP262" s="5">
        <v>70016</v>
      </c>
      <c r="AQ262" s="5">
        <v>71844</v>
      </c>
      <c r="AR262" s="5">
        <v>72212</v>
      </c>
      <c r="AS262" s="5">
        <v>73287</v>
      </c>
      <c r="AT262" s="5">
        <v>73392</v>
      </c>
      <c r="AU262" s="5">
        <v>74073</v>
      </c>
      <c r="AV262" s="5">
        <v>73197</v>
      </c>
      <c r="AW262" s="5">
        <v>72937</v>
      </c>
      <c r="AX262" s="5">
        <v>71560</v>
      </c>
      <c r="AY262" s="5">
        <v>71299</v>
      </c>
      <c r="AZ262" s="5">
        <v>70029</v>
      </c>
      <c r="BA262" s="5">
        <v>69700</v>
      </c>
      <c r="BB262" s="5">
        <v>68637</v>
      </c>
      <c r="BC262" s="5">
        <v>68675</v>
      </c>
      <c r="BD262" s="5">
        <v>69285</v>
      </c>
      <c r="BE262" s="5">
        <v>69883</v>
      </c>
      <c r="BF262" s="5">
        <v>70411</v>
      </c>
      <c r="BG262" s="5">
        <v>70892</v>
      </c>
      <c r="BH262" s="5">
        <v>71305</v>
      </c>
      <c r="BI262" s="5">
        <v>71703</v>
      </c>
      <c r="BJ262" s="5">
        <v>72145</v>
      </c>
      <c r="BK262" s="5">
        <v>72624</v>
      </c>
      <c r="BL262" s="5">
        <v>73172</v>
      </c>
      <c r="BM262" s="5">
        <v>73812</v>
      </c>
      <c r="BN262" s="5">
        <v>74584</v>
      </c>
      <c r="BO262" s="5">
        <v>75524</v>
      </c>
      <c r="BP262" s="5">
        <v>75629</v>
      </c>
      <c r="BQ262" s="5">
        <v>75803</v>
      </c>
      <c r="BR262" s="5">
        <v>76047</v>
      </c>
      <c r="BS262" s="5">
        <v>76310</v>
      </c>
      <c r="BT262" s="5">
        <v>76583</v>
      </c>
      <c r="BU262" s="5">
        <v>76868</v>
      </c>
      <c r="BV262" s="5">
        <v>77079</v>
      </c>
      <c r="BW262" s="5">
        <v>77231</v>
      </c>
      <c r="BX262" s="5">
        <v>77310</v>
      </c>
      <c r="BY262" s="5">
        <v>77325</v>
      </c>
      <c r="BZ262" s="5">
        <v>77251</v>
      </c>
      <c r="CA262" s="5">
        <v>77141</v>
      </c>
      <c r="CB262" s="5">
        <v>77025</v>
      </c>
      <c r="CC262" s="5">
        <v>76913</v>
      </c>
      <c r="CD262" s="5">
        <v>76807</v>
      </c>
    </row>
    <row r="263" spans="1:82" x14ac:dyDescent="0.25">
      <c r="A263" s="5" t="str">
        <f>"26 jaar"</f>
        <v>26 jaar</v>
      </c>
      <c r="B263" s="5">
        <v>80654</v>
      </c>
      <c r="C263" s="5">
        <v>77239</v>
      </c>
      <c r="D263" s="5">
        <v>75638</v>
      </c>
      <c r="E263" s="5">
        <v>72799</v>
      </c>
      <c r="F263" s="5">
        <v>71988</v>
      </c>
      <c r="G263" s="5">
        <v>71806</v>
      </c>
      <c r="H263" s="5">
        <v>71777</v>
      </c>
      <c r="I263" s="5">
        <v>71838</v>
      </c>
      <c r="J263" s="5">
        <v>69340</v>
      </c>
      <c r="K263" s="5">
        <v>66545</v>
      </c>
      <c r="L263" s="5">
        <v>64380</v>
      </c>
      <c r="M263" s="5">
        <v>62304</v>
      </c>
      <c r="N263" s="5">
        <v>63650</v>
      </c>
      <c r="O263" s="5">
        <v>64795</v>
      </c>
      <c r="P263" s="5">
        <v>65722</v>
      </c>
      <c r="Q263" s="5">
        <v>66585</v>
      </c>
      <c r="R263" s="5">
        <v>68654</v>
      </c>
      <c r="S263" s="5">
        <v>68629</v>
      </c>
      <c r="T263" s="5">
        <v>68264</v>
      </c>
      <c r="U263" s="5">
        <v>67419</v>
      </c>
      <c r="V263" s="5">
        <v>68531</v>
      </c>
      <c r="W263" s="5">
        <v>68265</v>
      </c>
      <c r="X263" s="5">
        <v>70079</v>
      </c>
      <c r="Y263" s="5">
        <v>70602</v>
      </c>
      <c r="Z263" s="5">
        <v>72169</v>
      </c>
      <c r="AA263" s="5">
        <v>72701</v>
      </c>
      <c r="AB263" s="5">
        <v>74172</v>
      </c>
      <c r="AC263" s="5">
        <v>74541</v>
      </c>
      <c r="AD263" s="5">
        <v>74035</v>
      </c>
      <c r="AE263" s="5">
        <v>72178</v>
      </c>
      <c r="AF263" s="5">
        <v>69740</v>
      </c>
      <c r="AG263" s="5">
        <v>69873</v>
      </c>
      <c r="AH263" s="5">
        <v>70529</v>
      </c>
      <c r="AI263" s="5">
        <v>70468</v>
      </c>
      <c r="AJ263" s="5">
        <v>69501</v>
      </c>
      <c r="AK263" s="5">
        <v>69263</v>
      </c>
      <c r="AL263" s="5">
        <v>69766</v>
      </c>
      <c r="AM263" s="5">
        <v>69085</v>
      </c>
      <c r="AN263" s="5">
        <v>67800</v>
      </c>
      <c r="AO263" s="5">
        <v>68474</v>
      </c>
      <c r="AP263" s="5">
        <v>69751</v>
      </c>
      <c r="AQ263" s="5">
        <v>70659</v>
      </c>
      <c r="AR263" s="5">
        <v>72495</v>
      </c>
      <c r="AS263" s="5">
        <v>72874</v>
      </c>
      <c r="AT263" s="5">
        <v>73955</v>
      </c>
      <c r="AU263" s="5">
        <v>74073</v>
      </c>
      <c r="AV263" s="5">
        <v>74742</v>
      </c>
      <c r="AW263" s="5">
        <v>73860</v>
      </c>
      <c r="AX263" s="5">
        <v>73598</v>
      </c>
      <c r="AY263" s="5">
        <v>72226</v>
      </c>
      <c r="AZ263" s="5">
        <v>71963</v>
      </c>
      <c r="BA263" s="5">
        <v>70693</v>
      </c>
      <c r="BB263" s="5">
        <v>70371</v>
      </c>
      <c r="BC263" s="5">
        <v>69304</v>
      </c>
      <c r="BD263" s="5">
        <v>69348</v>
      </c>
      <c r="BE263" s="5">
        <v>69960</v>
      </c>
      <c r="BF263" s="5">
        <v>70554</v>
      </c>
      <c r="BG263" s="5">
        <v>71085</v>
      </c>
      <c r="BH263" s="5">
        <v>71566</v>
      </c>
      <c r="BI263" s="5">
        <v>71977</v>
      </c>
      <c r="BJ263" s="5">
        <v>72378</v>
      </c>
      <c r="BK263" s="5">
        <v>72820</v>
      </c>
      <c r="BL263" s="5">
        <v>73299</v>
      </c>
      <c r="BM263" s="5">
        <v>73845</v>
      </c>
      <c r="BN263" s="5">
        <v>74485</v>
      </c>
      <c r="BO263" s="5">
        <v>75257</v>
      </c>
      <c r="BP263" s="5">
        <v>76199</v>
      </c>
      <c r="BQ263" s="5">
        <v>76305</v>
      </c>
      <c r="BR263" s="5">
        <v>76475</v>
      </c>
      <c r="BS263" s="5">
        <v>76722</v>
      </c>
      <c r="BT263" s="5">
        <v>76985</v>
      </c>
      <c r="BU263" s="5">
        <v>77256</v>
      </c>
      <c r="BV263" s="5">
        <v>77543</v>
      </c>
      <c r="BW263" s="5">
        <v>77753</v>
      </c>
      <c r="BX263" s="5">
        <v>77904</v>
      </c>
      <c r="BY263" s="5">
        <v>77983</v>
      </c>
      <c r="BZ263" s="5">
        <v>77999</v>
      </c>
      <c r="CA263" s="5">
        <v>77927</v>
      </c>
      <c r="CB263" s="5">
        <v>77815</v>
      </c>
      <c r="CC263" s="5">
        <v>77696</v>
      </c>
      <c r="CD263" s="5">
        <v>77584</v>
      </c>
    </row>
    <row r="264" spans="1:82" x14ac:dyDescent="0.25">
      <c r="A264" s="5" t="str">
        <f>"27 jaar"</f>
        <v>27 jaar</v>
      </c>
      <c r="B264" s="5">
        <v>79755</v>
      </c>
      <c r="C264" s="5">
        <v>80723</v>
      </c>
      <c r="D264" s="5">
        <v>77578</v>
      </c>
      <c r="E264" s="5">
        <v>75922</v>
      </c>
      <c r="F264" s="5">
        <v>73015</v>
      </c>
      <c r="G264" s="5">
        <v>72029</v>
      </c>
      <c r="H264" s="5">
        <v>71980</v>
      </c>
      <c r="I264" s="5">
        <v>72014</v>
      </c>
      <c r="J264" s="5">
        <v>72048</v>
      </c>
      <c r="K264" s="5">
        <v>69619</v>
      </c>
      <c r="L264" s="5">
        <v>66876</v>
      </c>
      <c r="M264" s="5">
        <v>64896</v>
      </c>
      <c r="N264" s="5">
        <v>62876</v>
      </c>
      <c r="O264" s="5">
        <v>64219</v>
      </c>
      <c r="P264" s="5">
        <v>65397</v>
      </c>
      <c r="Q264" s="5">
        <v>66573</v>
      </c>
      <c r="R264" s="5">
        <v>67548</v>
      </c>
      <c r="S264" s="5">
        <v>69761</v>
      </c>
      <c r="T264" s="5">
        <v>69660</v>
      </c>
      <c r="U264" s="5">
        <v>69308</v>
      </c>
      <c r="V264" s="5">
        <v>68744</v>
      </c>
      <c r="W264" s="5">
        <v>69528</v>
      </c>
      <c r="X264" s="5">
        <v>69196</v>
      </c>
      <c r="Y264" s="5">
        <v>70733</v>
      </c>
      <c r="Z264" s="5">
        <v>71369</v>
      </c>
      <c r="AA264" s="5">
        <v>72998</v>
      </c>
      <c r="AB264" s="5">
        <v>73312</v>
      </c>
      <c r="AC264" s="5">
        <v>74883</v>
      </c>
      <c r="AD264" s="5">
        <v>75341</v>
      </c>
      <c r="AE264" s="5">
        <v>74847</v>
      </c>
      <c r="AF264" s="5">
        <v>73019</v>
      </c>
      <c r="AG264" s="5">
        <v>70507</v>
      </c>
      <c r="AH264" s="5">
        <v>70572</v>
      </c>
      <c r="AI264" s="5">
        <v>71168</v>
      </c>
      <c r="AJ264" s="5">
        <v>71062</v>
      </c>
      <c r="AK264" s="5">
        <v>70056</v>
      </c>
      <c r="AL264" s="5">
        <v>69762</v>
      </c>
      <c r="AM264" s="5">
        <v>70285</v>
      </c>
      <c r="AN264" s="5">
        <v>69623</v>
      </c>
      <c r="AO264" s="5">
        <v>68342</v>
      </c>
      <c r="AP264" s="5">
        <v>69021</v>
      </c>
      <c r="AQ264" s="5">
        <v>70322</v>
      </c>
      <c r="AR264" s="5">
        <v>71242</v>
      </c>
      <c r="AS264" s="5">
        <v>73086</v>
      </c>
      <c r="AT264" s="5">
        <v>73471</v>
      </c>
      <c r="AU264" s="5">
        <v>74565</v>
      </c>
      <c r="AV264" s="5">
        <v>74672</v>
      </c>
      <c r="AW264" s="5">
        <v>75335</v>
      </c>
      <c r="AX264" s="5">
        <v>74450</v>
      </c>
      <c r="AY264" s="5">
        <v>74187</v>
      </c>
      <c r="AZ264" s="5">
        <v>72817</v>
      </c>
      <c r="BA264" s="5">
        <v>72554</v>
      </c>
      <c r="BB264" s="5">
        <v>71287</v>
      </c>
      <c r="BC264" s="5">
        <v>70966</v>
      </c>
      <c r="BD264" s="5">
        <v>69902</v>
      </c>
      <c r="BE264" s="5">
        <v>69950</v>
      </c>
      <c r="BF264" s="5">
        <v>70561</v>
      </c>
      <c r="BG264" s="5">
        <v>71153</v>
      </c>
      <c r="BH264" s="5">
        <v>71684</v>
      </c>
      <c r="BI264" s="5">
        <v>72164</v>
      </c>
      <c r="BJ264" s="5">
        <v>72575</v>
      </c>
      <c r="BK264" s="5">
        <v>72979</v>
      </c>
      <c r="BL264" s="5">
        <v>73422</v>
      </c>
      <c r="BM264" s="5">
        <v>73901</v>
      </c>
      <c r="BN264" s="5">
        <v>74451</v>
      </c>
      <c r="BO264" s="5">
        <v>75090</v>
      </c>
      <c r="BP264" s="5">
        <v>75858</v>
      </c>
      <c r="BQ264" s="5">
        <v>76798</v>
      </c>
      <c r="BR264" s="5">
        <v>76908</v>
      </c>
      <c r="BS264" s="5">
        <v>77074</v>
      </c>
      <c r="BT264" s="5">
        <v>77321</v>
      </c>
      <c r="BU264" s="5">
        <v>77586</v>
      </c>
      <c r="BV264" s="5">
        <v>77857</v>
      </c>
      <c r="BW264" s="5">
        <v>78145</v>
      </c>
      <c r="BX264" s="5">
        <v>78354</v>
      </c>
      <c r="BY264" s="5">
        <v>78506</v>
      </c>
      <c r="BZ264" s="5">
        <v>78585</v>
      </c>
      <c r="CA264" s="5">
        <v>78600</v>
      </c>
      <c r="CB264" s="5">
        <v>78529</v>
      </c>
      <c r="CC264" s="5">
        <v>78417</v>
      </c>
      <c r="CD264" s="5">
        <v>78298</v>
      </c>
    </row>
    <row r="265" spans="1:82" x14ac:dyDescent="0.25">
      <c r="A265" s="5" t="str">
        <f>"28 jaar"</f>
        <v>28 jaar</v>
      </c>
      <c r="B265" s="5">
        <v>78391</v>
      </c>
      <c r="C265" s="5">
        <v>79831</v>
      </c>
      <c r="D265" s="5">
        <v>81046</v>
      </c>
      <c r="E265" s="5">
        <v>77822</v>
      </c>
      <c r="F265" s="5">
        <v>76223</v>
      </c>
      <c r="G265" s="5">
        <v>72996</v>
      </c>
      <c r="H265" s="5">
        <v>72299</v>
      </c>
      <c r="I265" s="5">
        <v>72126</v>
      </c>
      <c r="J265" s="5">
        <v>72191</v>
      </c>
      <c r="K265" s="5">
        <v>72233</v>
      </c>
      <c r="L265" s="5">
        <v>69850</v>
      </c>
      <c r="M265" s="5">
        <v>67289</v>
      </c>
      <c r="N265" s="5">
        <v>65464</v>
      </c>
      <c r="O265" s="5">
        <v>63424</v>
      </c>
      <c r="P265" s="5">
        <v>64734</v>
      </c>
      <c r="Q265" s="5">
        <v>66193</v>
      </c>
      <c r="R265" s="5">
        <v>67398</v>
      </c>
      <c r="S265" s="5">
        <v>68588</v>
      </c>
      <c r="T265" s="5">
        <v>71011</v>
      </c>
      <c r="U265" s="5">
        <v>70686</v>
      </c>
      <c r="V265" s="5">
        <v>70661</v>
      </c>
      <c r="W265" s="5">
        <v>69664</v>
      </c>
      <c r="X265" s="5">
        <v>70340</v>
      </c>
      <c r="Y265" s="5">
        <v>69815</v>
      </c>
      <c r="Z265" s="5">
        <v>71476</v>
      </c>
      <c r="AA265" s="5">
        <v>72231</v>
      </c>
      <c r="AB265" s="5">
        <v>73649</v>
      </c>
      <c r="AC265" s="5">
        <v>73927</v>
      </c>
      <c r="AD265" s="5">
        <v>75586</v>
      </c>
      <c r="AE265" s="5">
        <v>76092</v>
      </c>
      <c r="AF265" s="5">
        <v>75604</v>
      </c>
      <c r="AG265" s="5">
        <v>73714</v>
      </c>
      <c r="AH265" s="5">
        <v>71151</v>
      </c>
      <c r="AI265" s="5">
        <v>71157</v>
      </c>
      <c r="AJ265" s="5">
        <v>71705</v>
      </c>
      <c r="AK265" s="5">
        <v>71567</v>
      </c>
      <c r="AL265" s="5">
        <v>70517</v>
      </c>
      <c r="AM265" s="5">
        <v>70240</v>
      </c>
      <c r="AN265" s="5">
        <v>70772</v>
      </c>
      <c r="AO265" s="5">
        <v>70123</v>
      </c>
      <c r="AP265" s="5">
        <v>68842</v>
      </c>
      <c r="AQ265" s="5">
        <v>69545</v>
      </c>
      <c r="AR265" s="5">
        <v>70861</v>
      </c>
      <c r="AS265" s="5">
        <v>71793</v>
      </c>
      <c r="AT265" s="5">
        <v>73648</v>
      </c>
      <c r="AU265" s="5">
        <v>74041</v>
      </c>
      <c r="AV265" s="5">
        <v>75128</v>
      </c>
      <c r="AW265" s="5">
        <v>75231</v>
      </c>
      <c r="AX265" s="5">
        <v>75892</v>
      </c>
      <c r="AY265" s="5">
        <v>75001</v>
      </c>
      <c r="AZ265" s="5">
        <v>74739</v>
      </c>
      <c r="BA265" s="5">
        <v>73372</v>
      </c>
      <c r="BB265" s="5">
        <v>73108</v>
      </c>
      <c r="BC265" s="5">
        <v>71842</v>
      </c>
      <c r="BD265" s="5">
        <v>71530</v>
      </c>
      <c r="BE265" s="5">
        <v>70455</v>
      </c>
      <c r="BF265" s="5">
        <v>70508</v>
      </c>
      <c r="BG265" s="5">
        <v>71121</v>
      </c>
      <c r="BH265" s="5">
        <v>71715</v>
      </c>
      <c r="BI265" s="5">
        <v>72246</v>
      </c>
      <c r="BJ265" s="5">
        <v>72725</v>
      </c>
      <c r="BK265" s="5">
        <v>73136</v>
      </c>
      <c r="BL265" s="5">
        <v>73543</v>
      </c>
      <c r="BM265" s="5">
        <v>73986</v>
      </c>
      <c r="BN265" s="5">
        <v>74462</v>
      </c>
      <c r="BO265" s="5">
        <v>75011</v>
      </c>
      <c r="BP265" s="5">
        <v>75650</v>
      </c>
      <c r="BQ265" s="5">
        <v>76417</v>
      </c>
      <c r="BR265" s="5">
        <v>77357</v>
      </c>
      <c r="BS265" s="5">
        <v>77469</v>
      </c>
      <c r="BT265" s="5">
        <v>77635</v>
      </c>
      <c r="BU265" s="5">
        <v>77885</v>
      </c>
      <c r="BV265" s="5">
        <v>78147</v>
      </c>
      <c r="BW265" s="5">
        <v>78418</v>
      </c>
      <c r="BX265" s="5">
        <v>78703</v>
      </c>
      <c r="BY265" s="5">
        <v>78914</v>
      </c>
      <c r="BZ265" s="5">
        <v>79069</v>
      </c>
      <c r="CA265" s="5">
        <v>79143</v>
      </c>
      <c r="CB265" s="5">
        <v>79160</v>
      </c>
      <c r="CC265" s="5">
        <v>79089</v>
      </c>
      <c r="CD265" s="5">
        <v>78977</v>
      </c>
    </row>
    <row r="266" spans="1:82" x14ac:dyDescent="0.25">
      <c r="A266" s="5" t="str">
        <f>"29 jaar"</f>
        <v>29 jaar</v>
      </c>
      <c r="B266" s="5">
        <v>79553</v>
      </c>
      <c r="C266" s="5">
        <v>78442</v>
      </c>
      <c r="D266" s="5">
        <v>80129</v>
      </c>
      <c r="E266" s="5">
        <v>81304</v>
      </c>
      <c r="F266" s="5">
        <v>78060</v>
      </c>
      <c r="G266" s="5">
        <v>76235</v>
      </c>
      <c r="H266" s="5">
        <v>73246</v>
      </c>
      <c r="I266" s="5">
        <v>72433</v>
      </c>
      <c r="J266" s="5">
        <v>72339</v>
      </c>
      <c r="K266" s="5">
        <v>72395</v>
      </c>
      <c r="L266" s="5">
        <v>72441</v>
      </c>
      <c r="M266" s="5">
        <v>70349</v>
      </c>
      <c r="N266" s="5">
        <v>67835</v>
      </c>
      <c r="O266" s="5">
        <v>65989</v>
      </c>
      <c r="P266" s="5">
        <v>64077</v>
      </c>
      <c r="Q266" s="5">
        <v>65545</v>
      </c>
      <c r="R266" s="5">
        <v>66999</v>
      </c>
      <c r="S266" s="5">
        <v>68353</v>
      </c>
      <c r="T266" s="5">
        <v>69627</v>
      </c>
      <c r="U266" s="5">
        <v>71936</v>
      </c>
      <c r="V266" s="5">
        <v>71790</v>
      </c>
      <c r="W266" s="5">
        <v>71550</v>
      </c>
      <c r="X266" s="5">
        <v>70396</v>
      </c>
      <c r="Y266" s="5">
        <v>70925</v>
      </c>
      <c r="Z266" s="5">
        <v>70396</v>
      </c>
      <c r="AA266" s="5">
        <v>72082</v>
      </c>
      <c r="AB266" s="5">
        <v>72692</v>
      </c>
      <c r="AC266" s="5">
        <v>74284</v>
      </c>
      <c r="AD266" s="5">
        <v>74588</v>
      </c>
      <c r="AE266" s="5">
        <v>76235</v>
      </c>
      <c r="AF266" s="5">
        <v>76784</v>
      </c>
      <c r="AG266" s="5">
        <v>76226</v>
      </c>
      <c r="AH266" s="5">
        <v>74285</v>
      </c>
      <c r="AI266" s="5">
        <v>71678</v>
      </c>
      <c r="AJ266" s="5">
        <v>71636</v>
      </c>
      <c r="AK266" s="5">
        <v>72155</v>
      </c>
      <c r="AL266" s="5">
        <v>71980</v>
      </c>
      <c r="AM266" s="5">
        <v>70942</v>
      </c>
      <c r="AN266" s="5">
        <v>70673</v>
      </c>
      <c r="AO266" s="5">
        <v>71218</v>
      </c>
      <c r="AP266" s="5">
        <v>70577</v>
      </c>
      <c r="AQ266" s="5">
        <v>69319</v>
      </c>
      <c r="AR266" s="5">
        <v>70041</v>
      </c>
      <c r="AS266" s="5">
        <v>71372</v>
      </c>
      <c r="AT266" s="5">
        <v>72311</v>
      </c>
      <c r="AU266" s="5">
        <v>74179</v>
      </c>
      <c r="AV266" s="5">
        <v>74565</v>
      </c>
      <c r="AW266" s="5">
        <v>75650</v>
      </c>
      <c r="AX266" s="5">
        <v>75746</v>
      </c>
      <c r="AY266" s="5">
        <v>76403</v>
      </c>
      <c r="AZ266" s="5">
        <v>75514</v>
      </c>
      <c r="BA266" s="5">
        <v>75247</v>
      </c>
      <c r="BB266" s="5">
        <v>73884</v>
      </c>
      <c r="BC266" s="5">
        <v>73615</v>
      </c>
      <c r="BD266" s="5">
        <v>72350</v>
      </c>
      <c r="BE266" s="5">
        <v>72041</v>
      </c>
      <c r="BF266" s="5">
        <v>70965</v>
      </c>
      <c r="BG266" s="5">
        <v>71020</v>
      </c>
      <c r="BH266" s="5">
        <v>71636</v>
      </c>
      <c r="BI266" s="5">
        <v>72230</v>
      </c>
      <c r="BJ266" s="5">
        <v>72760</v>
      </c>
      <c r="BK266" s="5">
        <v>73241</v>
      </c>
      <c r="BL266" s="5">
        <v>73655</v>
      </c>
      <c r="BM266" s="5">
        <v>74057</v>
      </c>
      <c r="BN266" s="5">
        <v>74501</v>
      </c>
      <c r="BO266" s="5">
        <v>74978</v>
      </c>
      <c r="BP266" s="5">
        <v>75531</v>
      </c>
      <c r="BQ266" s="5">
        <v>76167</v>
      </c>
      <c r="BR266" s="5">
        <v>76937</v>
      </c>
      <c r="BS266" s="5">
        <v>77877</v>
      </c>
      <c r="BT266" s="5">
        <v>77985</v>
      </c>
      <c r="BU266" s="5">
        <v>78152</v>
      </c>
      <c r="BV266" s="5">
        <v>78405</v>
      </c>
      <c r="BW266" s="5">
        <v>78666</v>
      </c>
      <c r="BX266" s="5">
        <v>78938</v>
      </c>
      <c r="BY266" s="5">
        <v>79223</v>
      </c>
      <c r="BZ266" s="5">
        <v>79433</v>
      </c>
      <c r="CA266" s="5">
        <v>79587</v>
      </c>
      <c r="CB266" s="5">
        <v>79660</v>
      </c>
      <c r="CC266" s="5">
        <v>79678</v>
      </c>
      <c r="CD266" s="5">
        <v>79608</v>
      </c>
    </row>
    <row r="267" spans="1:82" x14ac:dyDescent="0.25">
      <c r="A267" s="5" t="str">
        <f>"30 jaar"</f>
        <v>30 jaar</v>
      </c>
      <c r="B267" s="5">
        <v>78184</v>
      </c>
      <c r="C267" s="5">
        <v>79621</v>
      </c>
      <c r="D267" s="5">
        <v>78796</v>
      </c>
      <c r="E267" s="5">
        <v>80310</v>
      </c>
      <c r="F267" s="5">
        <v>81497</v>
      </c>
      <c r="G267" s="5">
        <v>78110</v>
      </c>
      <c r="H267" s="5">
        <v>76443</v>
      </c>
      <c r="I267" s="5">
        <v>73475</v>
      </c>
      <c r="J267" s="5">
        <v>72595</v>
      </c>
      <c r="K267" s="5">
        <v>72582</v>
      </c>
      <c r="L267" s="5">
        <v>72665</v>
      </c>
      <c r="M267" s="5">
        <v>72969</v>
      </c>
      <c r="N267" s="5">
        <v>70967</v>
      </c>
      <c r="O267" s="5">
        <v>68276</v>
      </c>
      <c r="P267" s="5">
        <v>66470</v>
      </c>
      <c r="Q267" s="5">
        <v>64835</v>
      </c>
      <c r="R267" s="5">
        <v>66284</v>
      </c>
      <c r="S267" s="5">
        <v>67909</v>
      </c>
      <c r="T267" s="5">
        <v>69358</v>
      </c>
      <c r="U267" s="5">
        <v>70582</v>
      </c>
      <c r="V267" s="5">
        <v>73119</v>
      </c>
      <c r="W267" s="5">
        <v>72570</v>
      </c>
      <c r="X267" s="5">
        <v>72197</v>
      </c>
      <c r="Y267" s="5">
        <v>70878</v>
      </c>
      <c r="Z267" s="5">
        <v>71429</v>
      </c>
      <c r="AA267" s="5">
        <v>71077</v>
      </c>
      <c r="AB267" s="5">
        <v>72484</v>
      </c>
      <c r="AC267" s="5">
        <v>73235</v>
      </c>
      <c r="AD267" s="5">
        <v>74847</v>
      </c>
      <c r="AE267" s="5">
        <v>75187</v>
      </c>
      <c r="AF267" s="5">
        <v>76824</v>
      </c>
      <c r="AG267" s="5">
        <v>77342</v>
      </c>
      <c r="AH267" s="5">
        <v>76727</v>
      </c>
      <c r="AI267" s="5">
        <v>74740</v>
      </c>
      <c r="AJ267" s="5">
        <v>72096</v>
      </c>
      <c r="AK267" s="5">
        <v>72021</v>
      </c>
      <c r="AL267" s="5">
        <v>72508</v>
      </c>
      <c r="AM267" s="5">
        <v>72345</v>
      </c>
      <c r="AN267" s="5">
        <v>71321</v>
      </c>
      <c r="AO267" s="5">
        <v>71055</v>
      </c>
      <c r="AP267" s="5">
        <v>71613</v>
      </c>
      <c r="AQ267" s="5">
        <v>70994</v>
      </c>
      <c r="AR267" s="5">
        <v>69742</v>
      </c>
      <c r="AS267" s="5">
        <v>70482</v>
      </c>
      <c r="AT267" s="5">
        <v>71829</v>
      </c>
      <c r="AU267" s="5">
        <v>72775</v>
      </c>
      <c r="AV267" s="5">
        <v>74644</v>
      </c>
      <c r="AW267" s="5">
        <v>75022</v>
      </c>
      <c r="AX267" s="5">
        <v>76109</v>
      </c>
      <c r="AY267" s="5">
        <v>76202</v>
      </c>
      <c r="AZ267" s="5">
        <v>76854</v>
      </c>
      <c r="BA267" s="5">
        <v>75964</v>
      </c>
      <c r="BB267" s="5">
        <v>75695</v>
      </c>
      <c r="BC267" s="5">
        <v>74335</v>
      </c>
      <c r="BD267" s="5">
        <v>74066</v>
      </c>
      <c r="BE267" s="5">
        <v>72807</v>
      </c>
      <c r="BF267" s="5">
        <v>72501</v>
      </c>
      <c r="BG267" s="5">
        <v>71420</v>
      </c>
      <c r="BH267" s="5">
        <v>71477</v>
      </c>
      <c r="BI267" s="5">
        <v>72094</v>
      </c>
      <c r="BJ267" s="5">
        <v>72688</v>
      </c>
      <c r="BK267" s="5">
        <v>73220</v>
      </c>
      <c r="BL267" s="5">
        <v>73698</v>
      </c>
      <c r="BM267" s="5">
        <v>74113</v>
      </c>
      <c r="BN267" s="5">
        <v>74515</v>
      </c>
      <c r="BO267" s="5">
        <v>74958</v>
      </c>
      <c r="BP267" s="5">
        <v>75438</v>
      </c>
      <c r="BQ267" s="5">
        <v>75988</v>
      </c>
      <c r="BR267" s="5">
        <v>76625</v>
      </c>
      <c r="BS267" s="5">
        <v>77394</v>
      </c>
      <c r="BT267" s="5">
        <v>78334</v>
      </c>
      <c r="BU267" s="5">
        <v>78444</v>
      </c>
      <c r="BV267" s="5">
        <v>78610</v>
      </c>
      <c r="BW267" s="5">
        <v>78863</v>
      </c>
      <c r="BX267" s="5">
        <v>79125</v>
      </c>
      <c r="BY267" s="5">
        <v>79398</v>
      </c>
      <c r="BZ267" s="5">
        <v>79686</v>
      </c>
      <c r="CA267" s="5">
        <v>79895</v>
      </c>
      <c r="CB267" s="5">
        <v>80047</v>
      </c>
      <c r="CC267" s="5">
        <v>80118</v>
      </c>
      <c r="CD267" s="5">
        <v>80141</v>
      </c>
    </row>
    <row r="268" spans="1:82" x14ac:dyDescent="0.25">
      <c r="A268" s="5" t="str">
        <f>"31 jaar"</f>
        <v>31 jaar</v>
      </c>
      <c r="B268" s="5">
        <v>79518</v>
      </c>
      <c r="C268" s="5">
        <v>78294</v>
      </c>
      <c r="D268" s="5">
        <v>79826</v>
      </c>
      <c r="E268" s="5">
        <v>78978</v>
      </c>
      <c r="F268" s="5">
        <v>80575</v>
      </c>
      <c r="G268" s="5">
        <v>81514</v>
      </c>
      <c r="H268" s="5">
        <v>78302</v>
      </c>
      <c r="I268" s="5">
        <v>76550</v>
      </c>
      <c r="J268" s="5">
        <v>73528</v>
      </c>
      <c r="K268" s="5">
        <v>72784</v>
      </c>
      <c r="L268" s="5">
        <v>72774</v>
      </c>
      <c r="M268" s="5">
        <v>73173</v>
      </c>
      <c r="N268" s="5">
        <v>73462</v>
      </c>
      <c r="O268" s="5">
        <v>71413</v>
      </c>
      <c r="P268" s="5">
        <v>68826</v>
      </c>
      <c r="Q268" s="5">
        <v>67184</v>
      </c>
      <c r="R268" s="5">
        <v>65561</v>
      </c>
      <c r="S268" s="5">
        <v>67024</v>
      </c>
      <c r="T268" s="5">
        <v>68743</v>
      </c>
      <c r="U268" s="5">
        <v>70231</v>
      </c>
      <c r="V268" s="5">
        <v>71601</v>
      </c>
      <c r="W268" s="5">
        <v>73819</v>
      </c>
      <c r="X268" s="5">
        <v>73141</v>
      </c>
      <c r="Y268" s="5">
        <v>72662</v>
      </c>
      <c r="Z268" s="5">
        <v>71394</v>
      </c>
      <c r="AA268" s="5">
        <v>71910</v>
      </c>
      <c r="AB268" s="5">
        <v>71572</v>
      </c>
      <c r="AC268" s="5">
        <v>72978</v>
      </c>
      <c r="AD268" s="5">
        <v>73742</v>
      </c>
      <c r="AE268" s="5">
        <v>75352</v>
      </c>
      <c r="AF268" s="5">
        <v>75720</v>
      </c>
      <c r="AG268" s="5">
        <v>77290</v>
      </c>
      <c r="AH268" s="5">
        <v>77777</v>
      </c>
      <c r="AI268" s="5">
        <v>77116</v>
      </c>
      <c r="AJ268" s="5">
        <v>75097</v>
      </c>
      <c r="AK268" s="5">
        <v>72421</v>
      </c>
      <c r="AL268" s="5">
        <v>72316</v>
      </c>
      <c r="AM268" s="5">
        <v>72812</v>
      </c>
      <c r="AN268" s="5">
        <v>72657</v>
      </c>
      <c r="AO268" s="5">
        <v>71642</v>
      </c>
      <c r="AP268" s="5">
        <v>71385</v>
      </c>
      <c r="AQ268" s="5">
        <v>71965</v>
      </c>
      <c r="AR268" s="5">
        <v>71367</v>
      </c>
      <c r="AS268" s="5">
        <v>70124</v>
      </c>
      <c r="AT268" s="5">
        <v>70881</v>
      </c>
      <c r="AU268" s="5">
        <v>72238</v>
      </c>
      <c r="AV268" s="5">
        <v>73184</v>
      </c>
      <c r="AW268" s="5">
        <v>75047</v>
      </c>
      <c r="AX268" s="5">
        <v>75424</v>
      </c>
      <c r="AY268" s="5">
        <v>76507</v>
      </c>
      <c r="AZ268" s="5">
        <v>76599</v>
      </c>
      <c r="BA268" s="5">
        <v>77250</v>
      </c>
      <c r="BB268" s="5">
        <v>76358</v>
      </c>
      <c r="BC268" s="5">
        <v>76088</v>
      </c>
      <c r="BD268" s="5">
        <v>74731</v>
      </c>
      <c r="BE268" s="5">
        <v>74463</v>
      </c>
      <c r="BF268" s="5">
        <v>73201</v>
      </c>
      <c r="BG268" s="5">
        <v>72896</v>
      </c>
      <c r="BH268" s="5">
        <v>71816</v>
      </c>
      <c r="BI268" s="5">
        <v>71871</v>
      </c>
      <c r="BJ268" s="5">
        <v>72489</v>
      </c>
      <c r="BK268" s="5">
        <v>73088</v>
      </c>
      <c r="BL268" s="5">
        <v>73617</v>
      </c>
      <c r="BM268" s="5">
        <v>74092</v>
      </c>
      <c r="BN268" s="5">
        <v>74509</v>
      </c>
      <c r="BO268" s="5">
        <v>74914</v>
      </c>
      <c r="BP268" s="5">
        <v>75354</v>
      </c>
      <c r="BQ268" s="5">
        <v>75834</v>
      </c>
      <c r="BR268" s="5">
        <v>76382</v>
      </c>
      <c r="BS268" s="5">
        <v>77019</v>
      </c>
      <c r="BT268" s="5">
        <v>77787</v>
      </c>
      <c r="BU268" s="5">
        <v>78728</v>
      </c>
      <c r="BV268" s="5">
        <v>78838</v>
      </c>
      <c r="BW268" s="5">
        <v>79003</v>
      </c>
      <c r="BX268" s="5">
        <v>79257</v>
      </c>
      <c r="BY268" s="5">
        <v>79520</v>
      </c>
      <c r="BZ268" s="5">
        <v>79795</v>
      </c>
      <c r="CA268" s="5">
        <v>80082</v>
      </c>
      <c r="CB268" s="5">
        <v>80294</v>
      </c>
      <c r="CC268" s="5">
        <v>80442</v>
      </c>
      <c r="CD268" s="5">
        <v>80515</v>
      </c>
    </row>
    <row r="269" spans="1:82" x14ac:dyDescent="0.25">
      <c r="A269" s="5" t="str">
        <f>"32 jaar"</f>
        <v>32 jaar</v>
      </c>
      <c r="B269" s="5">
        <v>77774</v>
      </c>
      <c r="C269" s="5">
        <v>79576</v>
      </c>
      <c r="D269" s="5">
        <v>78523</v>
      </c>
      <c r="E269" s="5">
        <v>80022</v>
      </c>
      <c r="F269" s="5">
        <v>79111</v>
      </c>
      <c r="G269" s="5">
        <v>80511</v>
      </c>
      <c r="H269" s="5">
        <v>81613</v>
      </c>
      <c r="I269" s="5">
        <v>78450</v>
      </c>
      <c r="J269" s="5">
        <v>76610</v>
      </c>
      <c r="K269" s="5">
        <v>73638</v>
      </c>
      <c r="L269" s="5">
        <v>72910</v>
      </c>
      <c r="M269" s="5">
        <v>73263</v>
      </c>
      <c r="N269" s="5">
        <v>73704</v>
      </c>
      <c r="O269" s="5">
        <v>73845</v>
      </c>
      <c r="P269" s="5">
        <v>71855</v>
      </c>
      <c r="Q269" s="5">
        <v>69421</v>
      </c>
      <c r="R269" s="5">
        <v>67694</v>
      </c>
      <c r="S269" s="5">
        <v>66292</v>
      </c>
      <c r="T269" s="5">
        <v>67902</v>
      </c>
      <c r="U269" s="5">
        <v>69628</v>
      </c>
      <c r="V269" s="5">
        <v>71187</v>
      </c>
      <c r="W269" s="5">
        <v>72219</v>
      </c>
      <c r="X269" s="5">
        <v>74428</v>
      </c>
      <c r="Y269" s="5">
        <v>73489</v>
      </c>
      <c r="Z269" s="5">
        <v>73046</v>
      </c>
      <c r="AA269" s="5">
        <v>71851</v>
      </c>
      <c r="AB269" s="5">
        <v>72244</v>
      </c>
      <c r="AC269" s="5">
        <v>71927</v>
      </c>
      <c r="AD269" s="5">
        <v>73365</v>
      </c>
      <c r="AE269" s="5">
        <v>74105</v>
      </c>
      <c r="AF269" s="5">
        <v>75709</v>
      </c>
      <c r="AG269" s="5">
        <v>76042</v>
      </c>
      <c r="AH269" s="5">
        <v>77553</v>
      </c>
      <c r="AI269" s="5">
        <v>78006</v>
      </c>
      <c r="AJ269" s="5">
        <v>77309</v>
      </c>
      <c r="AK269" s="5">
        <v>75261</v>
      </c>
      <c r="AL269" s="5">
        <v>72558</v>
      </c>
      <c r="AM269" s="5">
        <v>72464</v>
      </c>
      <c r="AN269" s="5">
        <v>72973</v>
      </c>
      <c r="AO269" s="5">
        <v>72829</v>
      </c>
      <c r="AP269" s="5">
        <v>71823</v>
      </c>
      <c r="AQ269" s="5">
        <v>71591</v>
      </c>
      <c r="AR269" s="5">
        <v>72183</v>
      </c>
      <c r="AS269" s="5">
        <v>71610</v>
      </c>
      <c r="AT269" s="5">
        <v>70380</v>
      </c>
      <c r="AU269" s="5">
        <v>71148</v>
      </c>
      <c r="AV269" s="5">
        <v>72503</v>
      </c>
      <c r="AW269" s="5">
        <v>73450</v>
      </c>
      <c r="AX269" s="5">
        <v>75310</v>
      </c>
      <c r="AY269" s="5">
        <v>75683</v>
      </c>
      <c r="AZ269" s="5">
        <v>76762</v>
      </c>
      <c r="BA269" s="5">
        <v>76853</v>
      </c>
      <c r="BB269" s="5">
        <v>77504</v>
      </c>
      <c r="BC269" s="5">
        <v>76614</v>
      </c>
      <c r="BD269" s="5">
        <v>76343</v>
      </c>
      <c r="BE269" s="5">
        <v>74987</v>
      </c>
      <c r="BF269" s="5">
        <v>74716</v>
      </c>
      <c r="BG269" s="5">
        <v>73458</v>
      </c>
      <c r="BH269" s="5">
        <v>73147</v>
      </c>
      <c r="BI269" s="5">
        <v>72074</v>
      </c>
      <c r="BJ269" s="5">
        <v>72125</v>
      </c>
      <c r="BK269" s="5">
        <v>72747</v>
      </c>
      <c r="BL269" s="5">
        <v>73344</v>
      </c>
      <c r="BM269" s="5">
        <v>73873</v>
      </c>
      <c r="BN269" s="5">
        <v>74349</v>
      </c>
      <c r="BO269" s="5">
        <v>74765</v>
      </c>
      <c r="BP269" s="5">
        <v>75172</v>
      </c>
      <c r="BQ269" s="5">
        <v>75606</v>
      </c>
      <c r="BR269" s="5">
        <v>76087</v>
      </c>
      <c r="BS269" s="5">
        <v>76635</v>
      </c>
      <c r="BT269" s="5">
        <v>77275</v>
      </c>
      <c r="BU269" s="5">
        <v>78045</v>
      </c>
      <c r="BV269" s="5">
        <v>78983</v>
      </c>
      <c r="BW269" s="5">
        <v>79090</v>
      </c>
      <c r="BX269" s="5">
        <v>79257</v>
      </c>
      <c r="BY269" s="5">
        <v>79512</v>
      </c>
      <c r="BZ269" s="5">
        <v>79774</v>
      </c>
      <c r="CA269" s="5">
        <v>80048</v>
      </c>
      <c r="CB269" s="5">
        <v>80335</v>
      </c>
      <c r="CC269" s="5">
        <v>80549</v>
      </c>
      <c r="CD269" s="5">
        <v>80695</v>
      </c>
    </row>
    <row r="270" spans="1:82" x14ac:dyDescent="0.25">
      <c r="A270" s="5" t="str">
        <f>"33 jaar"</f>
        <v>33 jaar</v>
      </c>
      <c r="B270" s="5">
        <v>76443</v>
      </c>
      <c r="C270" s="5">
        <v>77787</v>
      </c>
      <c r="D270" s="5">
        <v>79766</v>
      </c>
      <c r="E270" s="5">
        <v>78662</v>
      </c>
      <c r="F270" s="5">
        <v>80155</v>
      </c>
      <c r="G270" s="5">
        <v>79071</v>
      </c>
      <c r="H270" s="5">
        <v>80633</v>
      </c>
      <c r="I270" s="5">
        <v>81720</v>
      </c>
      <c r="J270" s="5">
        <v>78508</v>
      </c>
      <c r="K270" s="5">
        <v>76687</v>
      </c>
      <c r="L270" s="5">
        <v>73795</v>
      </c>
      <c r="M270" s="5">
        <v>73371</v>
      </c>
      <c r="N270" s="5">
        <v>73743</v>
      </c>
      <c r="O270" s="5">
        <v>74187</v>
      </c>
      <c r="P270" s="5">
        <v>74225</v>
      </c>
      <c r="Q270" s="5">
        <v>72359</v>
      </c>
      <c r="R270" s="5">
        <v>69976</v>
      </c>
      <c r="S270" s="5">
        <v>68476</v>
      </c>
      <c r="T270" s="5">
        <v>67068</v>
      </c>
      <c r="U270" s="5">
        <v>68665</v>
      </c>
      <c r="V270" s="5">
        <v>70503</v>
      </c>
      <c r="W270" s="5">
        <v>71920</v>
      </c>
      <c r="X270" s="5">
        <v>72672</v>
      </c>
      <c r="Y270" s="5">
        <v>74819</v>
      </c>
      <c r="Z270" s="5">
        <v>73848</v>
      </c>
      <c r="AA270" s="5">
        <v>73494</v>
      </c>
      <c r="AB270" s="5">
        <v>72132</v>
      </c>
      <c r="AC270" s="5">
        <v>72638</v>
      </c>
      <c r="AD270" s="5">
        <v>72332</v>
      </c>
      <c r="AE270" s="5">
        <v>73768</v>
      </c>
      <c r="AF270" s="5">
        <v>74495</v>
      </c>
      <c r="AG270" s="5">
        <v>76038</v>
      </c>
      <c r="AH270" s="5">
        <v>76342</v>
      </c>
      <c r="AI270" s="5">
        <v>77810</v>
      </c>
      <c r="AJ270" s="5">
        <v>78241</v>
      </c>
      <c r="AK270" s="5">
        <v>77511</v>
      </c>
      <c r="AL270" s="5">
        <v>75438</v>
      </c>
      <c r="AM270" s="5">
        <v>72743</v>
      </c>
      <c r="AN270" s="5">
        <v>72656</v>
      </c>
      <c r="AO270" s="5">
        <v>73174</v>
      </c>
      <c r="AP270" s="5">
        <v>73039</v>
      </c>
      <c r="AQ270" s="5">
        <v>72050</v>
      </c>
      <c r="AR270" s="5">
        <v>71833</v>
      </c>
      <c r="AS270" s="5">
        <v>72442</v>
      </c>
      <c r="AT270" s="5">
        <v>71883</v>
      </c>
      <c r="AU270" s="5">
        <v>70667</v>
      </c>
      <c r="AV270" s="5">
        <v>71435</v>
      </c>
      <c r="AW270" s="5">
        <v>72787</v>
      </c>
      <c r="AX270" s="5">
        <v>73735</v>
      </c>
      <c r="AY270" s="5">
        <v>75592</v>
      </c>
      <c r="AZ270" s="5">
        <v>75964</v>
      </c>
      <c r="BA270" s="5">
        <v>77042</v>
      </c>
      <c r="BB270" s="5">
        <v>77133</v>
      </c>
      <c r="BC270" s="5">
        <v>77780</v>
      </c>
      <c r="BD270" s="5">
        <v>76890</v>
      </c>
      <c r="BE270" s="5">
        <v>76617</v>
      </c>
      <c r="BF270" s="5">
        <v>75265</v>
      </c>
      <c r="BG270" s="5">
        <v>74995</v>
      </c>
      <c r="BH270" s="5">
        <v>73740</v>
      </c>
      <c r="BI270" s="5">
        <v>73429</v>
      </c>
      <c r="BJ270" s="5">
        <v>72354</v>
      </c>
      <c r="BK270" s="5">
        <v>72407</v>
      </c>
      <c r="BL270" s="5">
        <v>73028</v>
      </c>
      <c r="BM270" s="5">
        <v>73625</v>
      </c>
      <c r="BN270" s="5">
        <v>74153</v>
      </c>
      <c r="BO270" s="5">
        <v>74630</v>
      </c>
      <c r="BP270" s="5">
        <v>75046</v>
      </c>
      <c r="BQ270" s="5">
        <v>75455</v>
      </c>
      <c r="BR270" s="5">
        <v>75891</v>
      </c>
      <c r="BS270" s="5">
        <v>76374</v>
      </c>
      <c r="BT270" s="5">
        <v>76917</v>
      </c>
      <c r="BU270" s="5">
        <v>77557</v>
      </c>
      <c r="BV270" s="5">
        <v>78324</v>
      </c>
      <c r="BW270" s="5">
        <v>79262</v>
      </c>
      <c r="BX270" s="5">
        <v>79369</v>
      </c>
      <c r="BY270" s="5">
        <v>79536</v>
      </c>
      <c r="BZ270" s="5">
        <v>79792</v>
      </c>
      <c r="CA270" s="5">
        <v>80053</v>
      </c>
      <c r="CB270" s="5">
        <v>80328</v>
      </c>
      <c r="CC270" s="5">
        <v>80615</v>
      </c>
      <c r="CD270" s="5">
        <v>80831</v>
      </c>
    </row>
    <row r="271" spans="1:82" x14ac:dyDescent="0.25">
      <c r="A271" s="5" t="str">
        <f>"34 jaar"</f>
        <v>34 jaar</v>
      </c>
      <c r="B271" s="5">
        <v>75804</v>
      </c>
      <c r="C271" s="5">
        <v>76408</v>
      </c>
      <c r="D271" s="5">
        <v>77918</v>
      </c>
      <c r="E271" s="5">
        <v>79850</v>
      </c>
      <c r="F271" s="5">
        <v>78724</v>
      </c>
      <c r="G271" s="5">
        <v>80129</v>
      </c>
      <c r="H271" s="5">
        <v>79175</v>
      </c>
      <c r="I271" s="5">
        <v>80670</v>
      </c>
      <c r="J271" s="5">
        <v>81748</v>
      </c>
      <c r="K271" s="5">
        <v>78641</v>
      </c>
      <c r="L271" s="5">
        <v>76825</v>
      </c>
      <c r="M271" s="5">
        <v>74209</v>
      </c>
      <c r="N271" s="5">
        <v>73759</v>
      </c>
      <c r="O271" s="5">
        <v>74159</v>
      </c>
      <c r="P271" s="5">
        <v>74553</v>
      </c>
      <c r="Q271" s="5">
        <v>74730</v>
      </c>
      <c r="R271" s="5">
        <v>72908</v>
      </c>
      <c r="S271" s="5">
        <v>70574</v>
      </c>
      <c r="T271" s="5">
        <v>69131</v>
      </c>
      <c r="U271" s="5">
        <v>67751</v>
      </c>
      <c r="V271" s="5">
        <v>69528</v>
      </c>
      <c r="W271" s="5">
        <v>71124</v>
      </c>
      <c r="X271" s="5">
        <v>72337</v>
      </c>
      <c r="Y271" s="5">
        <v>73006</v>
      </c>
      <c r="Z271" s="5">
        <v>75282</v>
      </c>
      <c r="AA271" s="5">
        <v>74258</v>
      </c>
      <c r="AB271" s="5">
        <v>73936</v>
      </c>
      <c r="AC271" s="5">
        <v>72484</v>
      </c>
      <c r="AD271" s="5">
        <v>73001</v>
      </c>
      <c r="AE271" s="5">
        <v>72684</v>
      </c>
      <c r="AF271" s="5">
        <v>74128</v>
      </c>
      <c r="AG271" s="5">
        <v>74782</v>
      </c>
      <c r="AH271" s="5">
        <v>76276</v>
      </c>
      <c r="AI271" s="5">
        <v>76555</v>
      </c>
      <c r="AJ271" s="5">
        <v>77976</v>
      </c>
      <c r="AK271" s="5">
        <v>78394</v>
      </c>
      <c r="AL271" s="5">
        <v>77633</v>
      </c>
      <c r="AM271" s="5">
        <v>75572</v>
      </c>
      <c r="AN271" s="5">
        <v>72886</v>
      </c>
      <c r="AO271" s="5">
        <v>72807</v>
      </c>
      <c r="AP271" s="5">
        <v>73331</v>
      </c>
      <c r="AQ271" s="5">
        <v>73214</v>
      </c>
      <c r="AR271" s="5">
        <v>72240</v>
      </c>
      <c r="AS271" s="5">
        <v>72041</v>
      </c>
      <c r="AT271" s="5">
        <v>72660</v>
      </c>
      <c r="AU271" s="5">
        <v>72118</v>
      </c>
      <c r="AV271" s="5">
        <v>70904</v>
      </c>
      <c r="AW271" s="5">
        <v>71670</v>
      </c>
      <c r="AX271" s="5">
        <v>73019</v>
      </c>
      <c r="AY271" s="5">
        <v>73970</v>
      </c>
      <c r="AZ271" s="5">
        <v>75825</v>
      </c>
      <c r="BA271" s="5">
        <v>76196</v>
      </c>
      <c r="BB271" s="5">
        <v>77269</v>
      </c>
      <c r="BC271" s="5">
        <v>77362</v>
      </c>
      <c r="BD271" s="5">
        <v>78011</v>
      </c>
      <c r="BE271" s="5">
        <v>77119</v>
      </c>
      <c r="BF271" s="5">
        <v>76847</v>
      </c>
      <c r="BG271" s="5">
        <v>75492</v>
      </c>
      <c r="BH271" s="5">
        <v>75229</v>
      </c>
      <c r="BI271" s="5">
        <v>73972</v>
      </c>
      <c r="BJ271" s="5">
        <v>73662</v>
      </c>
      <c r="BK271" s="5">
        <v>72589</v>
      </c>
      <c r="BL271" s="5">
        <v>72644</v>
      </c>
      <c r="BM271" s="5">
        <v>73261</v>
      </c>
      <c r="BN271" s="5">
        <v>73862</v>
      </c>
      <c r="BO271" s="5">
        <v>74385</v>
      </c>
      <c r="BP271" s="5">
        <v>74862</v>
      </c>
      <c r="BQ271" s="5">
        <v>75278</v>
      </c>
      <c r="BR271" s="5">
        <v>75687</v>
      </c>
      <c r="BS271" s="5">
        <v>76122</v>
      </c>
      <c r="BT271" s="5">
        <v>76603</v>
      </c>
      <c r="BU271" s="5">
        <v>77149</v>
      </c>
      <c r="BV271" s="5">
        <v>77791</v>
      </c>
      <c r="BW271" s="5">
        <v>78558</v>
      </c>
      <c r="BX271" s="5">
        <v>79494</v>
      </c>
      <c r="BY271" s="5">
        <v>79601</v>
      </c>
      <c r="BZ271" s="5">
        <v>79768</v>
      </c>
      <c r="CA271" s="5">
        <v>80023</v>
      </c>
      <c r="CB271" s="5">
        <v>80287</v>
      </c>
      <c r="CC271" s="5">
        <v>80561</v>
      </c>
      <c r="CD271" s="5">
        <v>80845</v>
      </c>
    </row>
    <row r="272" spans="1:82" x14ac:dyDescent="0.25">
      <c r="A272" s="5" t="str">
        <f>"35 jaar"</f>
        <v>35 jaar</v>
      </c>
      <c r="B272" s="5">
        <v>75247</v>
      </c>
      <c r="C272" s="5">
        <v>75820</v>
      </c>
      <c r="D272" s="5">
        <v>76554</v>
      </c>
      <c r="E272" s="5">
        <v>77970</v>
      </c>
      <c r="F272" s="5">
        <v>79918</v>
      </c>
      <c r="G272" s="5">
        <v>78526</v>
      </c>
      <c r="H272" s="5">
        <v>80197</v>
      </c>
      <c r="I272" s="5">
        <v>79213</v>
      </c>
      <c r="J272" s="5">
        <v>80685</v>
      </c>
      <c r="K272" s="5">
        <v>81809</v>
      </c>
      <c r="L272" s="5">
        <v>78724</v>
      </c>
      <c r="M272" s="5">
        <v>77184</v>
      </c>
      <c r="N272" s="5">
        <v>74522</v>
      </c>
      <c r="O272" s="5">
        <v>74118</v>
      </c>
      <c r="P272" s="5">
        <v>74516</v>
      </c>
      <c r="Q272" s="5">
        <v>75067</v>
      </c>
      <c r="R272" s="5">
        <v>75128</v>
      </c>
      <c r="S272" s="5">
        <v>73664</v>
      </c>
      <c r="T272" s="5">
        <v>71152</v>
      </c>
      <c r="U272" s="5">
        <v>69859</v>
      </c>
      <c r="V272" s="5">
        <v>68563</v>
      </c>
      <c r="W272" s="5">
        <v>70139</v>
      </c>
      <c r="X272" s="5">
        <v>71515</v>
      </c>
      <c r="Y272" s="5">
        <v>72660</v>
      </c>
      <c r="Z272" s="5">
        <v>73379</v>
      </c>
      <c r="AA272" s="5">
        <v>75684</v>
      </c>
      <c r="AB272" s="5">
        <v>74575</v>
      </c>
      <c r="AC272" s="5">
        <v>74278</v>
      </c>
      <c r="AD272" s="5">
        <v>72816</v>
      </c>
      <c r="AE272" s="5">
        <v>73316</v>
      </c>
      <c r="AF272" s="5">
        <v>72982</v>
      </c>
      <c r="AG272" s="5">
        <v>74387</v>
      </c>
      <c r="AH272" s="5">
        <v>74976</v>
      </c>
      <c r="AI272" s="5">
        <v>76427</v>
      </c>
      <c r="AJ272" s="5">
        <v>76682</v>
      </c>
      <c r="AK272" s="5">
        <v>78080</v>
      </c>
      <c r="AL272" s="5">
        <v>78469</v>
      </c>
      <c r="AM272" s="5">
        <v>77716</v>
      </c>
      <c r="AN272" s="5">
        <v>75670</v>
      </c>
      <c r="AO272" s="5">
        <v>72991</v>
      </c>
      <c r="AP272" s="5">
        <v>72916</v>
      </c>
      <c r="AQ272" s="5">
        <v>73459</v>
      </c>
      <c r="AR272" s="5">
        <v>73360</v>
      </c>
      <c r="AS272" s="5">
        <v>72402</v>
      </c>
      <c r="AT272" s="5">
        <v>72213</v>
      </c>
      <c r="AU272" s="5">
        <v>72846</v>
      </c>
      <c r="AV272" s="5">
        <v>72305</v>
      </c>
      <c r="AW272" s="5">
        <v>71096</v>
      </c>
      <c r="AX272" s="5">
        <v>71857</v>
      </c>
      <c r="AY272" s="5">
        <v>73207</v>
      </c>
      <c r="AZ272" s="5">
        <v>74159</v>
      </c>
      <c r="BA272" s="5">
        <v>76012</v>
      </c>
      <c r="BB272" s="5">
        <v>76382</v>
      </c>
      <c r="BC272" s="5">
        <v>77456</v>
      </c>
      <c r="BD272" s="5">
        <v>77546</v>
      </c>
      <c r="BE272" s="5">
        <v>78195</v>
      </c>
      <c r="BF272" s="5">
        <v>77304</v>
      </c>
      <c r="BG272" s="5">
        <v>77029</v>
      </c>
      <c r="BH272" s="5">
        <v>75674</v>
      </c>
      <c r="BI272" s="5">
        <v>75413</v>
      </c>
      <c r="BJ272" s="5">
        <v>74155</v>
      </c>
      <c r="BK272" s="5">
        <v>73849</v>
      </c>
      <c r="BL272" s="5">
        <v>72776</v>
      </c>
      <c r="BM272" s="5">
        <v>72836</v>
      </c>
      <c r="BN272" s="5">
        <v>73451</v>
      </c>
      <c r="BO272" s="5">
        <v>74051</v>
      </c>
      <c r="BP272" s="5">
        <v>74575</v>
      </c>
      <c r="BQ272" s="5">
        <v>75047</v>
      </c>
      <c r="BR272" s="5">
        <v>75466</v>
      </c>
      <c r="BS272" s="5">
        <v>75875</v>
      </c>
      <c r="BT272" s="5">
        <v>76304</v>
      </c>
      <c r="BU272" s="5">
        <v>76788</v>
      </c>
      <c r="BV272" s="5">
        <v>77332</v>
      </c>
      <c r="BW272" s="5">
        <v>77978</v>
      </c>
      <c r="BX272" s="5">
        <v>78747</v>
      </c>
      <c r="BY272" s="5">
        <v>79680</v>
      </c>
      <c r="BZ272" s="5">
        <v>79788</v>
      </c>
      <c r="CA272" s="5">
        <v>79958</v>
      </c>
      <c r="CB272" s="5">
        <v>80210</v>
      </c>
      <c r="CC272" s="5">
        <v>80472</v>
      </c>
      <c r="CD272" s="5">
        <v>80747</v>
      </c>
    </row>
    <row r="273" spans="1:82" x14ac:dyDescent="0.25">
      <c r="A273" s="5" t="str">
        <f>"36 jaar"</f>
        <v>36 jaar</v>
      </c>
      <c r="B273" s="5">
        <v>73629</v>
      </c>
      <c r="C273" s="5">
        <v>75278</v>
      </c>
      <c r="D273" s="5">
        <v>75931</v>
      </c>
      <c r="E273" s="5">
        <v>76587</v>
      </c>
      <c r="F273" s="5">
        <v>78051</v>
      </c>
      <c r="G273" s="5">
        <v>79891</v>
      </c>
      <c r="H273" s="5">
        <v>78520</v>
      </c>
      <c r="I273" s="5">
        <v>80257</v>
      </c>
      <c r="J273" s="5">
        <v>79178</v>
      </c>
      <c r="K273" s="5">
        <v>80743</v>
      </c>
      <c r="L273" s="5">
        <v>81846</v>
      </c>
      <c r="M273" s="5">
        <v>79042</v>
      </c>
      <c r="N273" s="5">
        <v>77468</v>
      </c>
      <c r="O273" s="5">
        <v>74767</v>
      </c>
      <c r="P273" s="5">
        <v>74464</v>
      </c>
      <c r="Q273" s="5">
        <v>74927</v>
      </c>
      <c r="R273" s="5">
        <v>75522</v>
      </c>
      <c r="S273" s="5">
        <v>75665</v>
      </c>
      <c r="T273" s="5">
        <v>74177</v>
      </c>
      <c r="U273" s="5">
        <v>71748</v>
      </c>
      <c r="V273" s="5">
        <v>70526</v>
      </c>
      <c r="W273" s="5">
        <v>69116</v>
      </c>
      <c r="X273" s="5">
        <v>70525</v>
      </c>
      <c r="Y273" s="5">
        <v>71746</v>
      </c>
      <c r="Z273" s="5">
        <v>73027</v>
      </c>
      <c r="AA273" s="5">
        <v>73810</v>
      </c>
      <c r="AB273" s="5">
        <v>75933</v>
      </c>
      <c r="AC273" s="5">
        <v>74934</v>
      </c>
      <c r="AD273" s="5">
        <v>74591</v>
      </c>
      <c r="AE273" s="5">
        <v>73152</v>
      </c>
      <c r="AF273" s="5">
        <v>73631</v>
      </c>
      <c r="AG273" s="5">
        <v>73244</v>
      </c>
      <c r="AH273" s="5">
        <v>74612</v>
      </c>
      <c r="AI273" s="5">
        <v>75140</v>
      </c>
      <c r="AJ273" s="5">
        <v>76564</v>
      </c>
      <c r="AK273" s="5">
        <v>76805</v>
      </c>
      <c r="AL273" s="5">
        <v>78164</v>
      </c>
      <c r="AM273" s="5">
        <v>78569</v>
      </c>
      <c r="AN273" s="5">
        <v>77818</v>
      </c>
      <c r="AO273" s="5">
        <v>75777</v>
      </c>
      <c r="AP273" s="5">
        <v>73112</v>
      </c>
      <c r="AQ273" s="5">
        <v>73047</v>
      </c>
      <c r="AR273" s="5">
        <v>73608</v>
      </c>
      <c r="AS273" s="5">
        <v>73522</v>
      </c>
      <c r="AT273" s="5">
        <v>72573</v>
      </c>
      <c r="AU273" s="5">
        <v>72390</v>
      </c>
      <c r="AV273" s="5">
        <v>73029</v>
      </c>
      <c r="AW273" s="5">
        <v>72493</v>
      </c>
      <c r="AX273" s="5">
        <v>71283</v>
      </c>
      <c r="AY273" s="5">
        <v>72047</v>
      </c>
      <c r="AZ273" s="5">
        <v>73397</v>
      </c>
      <c r="BA273" s="5">
        <v>74346</v>
      </c>
      <c r="BB273" s="5">
        <v>76198</v>
      </c>
      <c r="BC273" s="5">
        <v>76565</v>
      </c>
      <c r="BD273" s="5">
        <v>77640</v>
      </c>
      <c r="BE273" s="5">
        <v>77727</v>
      </c>
      <c r="BF273" s="5">
        <v>78377</v>
      </c>
      <c r="BG273" s="5">
        <v>77487</v>
      </c>
      <c r="BH273" s="5">
        <v>77208</v>
      </c>
      <c r="BI273" s="5">
        <v>75857</v>
      </c>
      <c r="BJ273" s="5">
        <v>75593</v>
      </c>
      <c r="BK273" s="5">
        <v>74335</v>
      </c>
      <c r="BL273" s="5">
        <v>74034</v>
      </c>
      <c r="BM273" s="5">
        <v>72958</v>
      </c>
      <c r="BN273" s="5">
        <v>73024</v>
      </c>
      <c r="BO273" s="5">
        <v>73638</v>
      </c>
      <c r="BP273" s="5">
        <v>74234</v>
      </c>
      <c r="BQ273" s="5">
        <v>74760</v>
      </c>
      <c r="BR273" s="5">
        <v>75232</v>
      </c>
      <c r="BS273" s="5">
        <v>75655</v>
      </c>
      <c r="BT273" s="5">
        <v>76057</v>
      </c>
      <c r="BU273" s="5">
        <v>76493</v>
      </c>
      <c r="BV273" s="5">
        <v>76970</v>
      </c>
      <c r="BW273" s="5">
        <v>77518</v>
      </c>
      <c r="BX273" s="5">
        <v>78164</v>
      </c>
      <c r="BY273" s="5">
        <v>78932</v>
      </c>
      <c r="BZ273" s="5">
        <v>79868</v>
      </c>
      <c r="CA273" s="5">
        <v>79977</v>
      </c>
      <c r="CB273" s="5">
        <v>80147</v>
      </c>
      <c r="CC273" s="5">
        <v>80400</v>
      </c>
      <c r="CD273" s="5">
        <v>80662</v>
      </c>
    </row>
    <row r="274" spans="1:82" x14ac:dyDescent="0.25">
      <c r="A274" s="5" t="str">
        <f>"37 jaar"</f>
        <v>37 jaar</v>
      </c>
      <c r="B274" s="5">
        <v>71950</v>
      </c>
      <c r="C274" s="5">
        <v>73631</v>
      </c>
      <c r="D274" s="5">
        <v>75379</v>
      </c>
      <c r="E274" s="5">
        <v>75983</v>
      </c>
      <c r="F274" s="5">
        <v>76631</v>
      </c>
      <c r="G274" s="5">
        <v>78011</v>
      </c>
      <c r="H274" s="5">
        <v>79956</v>
      </c>
      <c r="I274" s="5">
        <v>78545</v>
      </c>
      <c r="J274" s="5">
        <v>80199</v>
      </c>
      <c r="K274" s="5">
        <v>79211</v>
      </c>
      <c r="L274" s="5">
        <v>80742</v>
      </c>
      <c r="M274" s="5">
        <v>82149</v>
      </c>
      <c r="N274" s="5">
        <v>79319</v>
      </c>
      <c r="O274" s="5">
        <v>77635</v>
      </c>
      <c r="P274" s="5">
        <v>74977</v>
      </c>
      <c r="Q274" s="5">
        <v>74845</v>
      </c>
      <c r="R274" s="5">
        <v>75242</v>
      </c>
      <c r="S274" s="5">
        <v>76019</v>
      </c>
      <c r="T274" s="5">
        <v>76072</v>
      </c>
      <c r="U274" s="5">
        <v>74745</v>
      </c>
      <c r="V274" s="5">
        <v>72376</v>
      </c>
      <c r="W274" s="5">
        <v>70981</v>
      </c>
      <c r="X274" s="5">
        <v>69508</v>
      </c>
      <c r="Y274" s="5">
        <v>70818</v>
      </c>
      <c r="Z274" s="5">
        <v>72060</v>
      </c>
      <c r="AA274" s="5">
        <v>73411</v>
      </c>
      <c r="AB274" s="5">
        <v>74029</v>
      </c>
      <c r="AC274" s="5">
        <v>76226</v>
      </c>
      <c r="AD274" s="5">
        <v>75229</v>
      </c>
      <c r="AE274" s="5">
        <v>74866</v>
      </c>
      <c r="AF274" s="5">
        <v>73447</v>
      </c>
      <c r="AG274" s="5">
        <v>73873</v>
      </c>
      <c r="AH274" s="5">
        <v>73432</v>
      </c>
      <c r="AI274" s="5">
        <v>74764</v>
      </c>
      <c r="AJ274" s="5">
        <v>75252</v>
      </c>
      <c r="AK274" s="5">
        <v>76644</v>
      </c>
      <c r="AL274" s="5">
        <v>76870</v>
      </c>
      <c r="AM274" s="5">
        <v>78228</v>
      </c>
      <c r="AN274" s="5">
        <v>78647</v>
      </c>
      <c r="AO274" s="5">
        <v>77909</v>
      </c>
      <c r="AP274" s="5">
        <v>75874</v>
      </c>
      <c r="AQ274" s="5">
        <v>73226</v>
      </c>
      <c r="AR274" s="5">
        <v>73175</v>
      </c>
      <c r="AS274" s="5">
        <v>73748</v>
      </c>
      <c r="AT274" s="5">
        <v>73676</v>
      </c>
      <c r="AU274" s="5">
        <v>72738</v>
      </c>
      <c r="AV274" s="5">
        <v>72556</v>
      </c>
      <c r="AW274" s="5">
        <v>73198</v>
      </c>
      <c r="AX274" s="5">
        <v>72664</v>
      </c>
      <c r="AY274" s="5">
        <v>71454</v>
      </c>
      <c r="AZ274" s="5">
        <v>72220</v>
      </c>
      <c r="BA274" s="5">
        <v>73570</v>
      </c>
      <c r="BB274" s="5">
        <v>74519</v>
      </c>
      <c r="BC274" s="5">
        <v>76369</v>
      </c>
      <c r="BD274" s="5">
        <v>76735</v>
      </c>
      <c r="BE274" s="5">
        <v>77810</v>
      </c>
      <c r="BF274" s="5">
        <v>77899</v>
      </c>
      <c r="BG274" s="5">
        <v>78547</v>
      </c>
      <c r="BH274" s="5">
        <v>77654</v>
      </c>
      <c r="BI274" s="5">
        <v>77374</v>
      </c>
      <c r="BJ274" s="5">
        <v>76022</v>
      </c>
      <c r="BK274" s="5">
        <v>75755</v>
      </c>
      <c r="BL274" s="5">
        <v>74499</v>
      </c>
      <c r="BM274" s="5">
        <v>74203</v>
      </c>
      <c r="BN274" s="5">
        <v>73126</v>
      </c>
      <c r="BO274" s="5">
        <v>73194</v>
      </c>
      <c r="BP274" s="5">
        <v>73808</v>
      </c>
      <c r="BQ274" s="5">
        <v>74404</v>
      </c>
      <c r="BR274" s="5">
        <v>74929</v>
      </c>
      <c r="BS274" s="5">
        <v>75402</v>
      </c>
      <c r="BT274" s="5">
        <v>75827</v>
      </c>
      <c r="BU274" s="5">
        <v>76227</v>
      </c>
      <c r="BV274" s="5">
        <v>76661</v>
      </c>
      <c r="BW274" s="5">
        <v>77141</v>
      </c>
      <c r="BX274" s="5">
        <v>77685</v>
      </c>
      <c r="BY274" s="5">
        <v>78331</v>
      </c>
      <c r="BZ274" s="5">
        <v>79101</v>
      </c>
      <c r="CA274" s="5">
        <v>80037</v>
      </c>
      <c r="CB274" s="5">
        <v>80144</v>
      </c>
      <c r="CC274" s="5">
        <v>80318</v>
      </c>
      <c r="CD274" s="5">
        <v>80570</v>
      </c>
    </row>
    <row r="275" spans="1:82" x14ac:dyDescent="0.25">
      <c r="A275" s="5" t="str">
        <f>"38 jaar"</f>
        <v>38 jaar</v>
      </c>
      <c r="B275" s="5">
        <v>71492</v>
      </c>
      <c r="C275" s="5">
        <v>71985</v>
      </c>
      <c r="D275" s="5">
        <v>73744</v>
      </c>
      <c r="E275" s="5">
        <v>75381</v>
      </c>
      <c r="F275" s="5">
        <v>76032</v>
      </c>
      <c r="G275" s="5">
        <v>76589</v>
      </c>
      <c r="H275" s="5">
        <v>78028</v>
      </c>
      <c r="I275" s="5">
        <v>79888</v>
      </c>
      <c r="J275" s="5">
        <v>78573</v>
      </c>
      <c r="K275" s="5">
        <v>80262</v>
      </c>
      <c r="L275" s="5">
        <v>79218</v>
      </c>
      <c r="M275" s="5">
        <v>80972</v>
      </c>
      <c r="N275" s="5">
        <v>82373</v>
      </c>
      <c r="O275" s="5">
        <v>79509</v>
      </c>
      <c r="P275" s="5">
        <v>77791</v>
      </c>
      <c r="Q275" s="5">
        <v>75335</v>
      </c>
      <c r="R275" s="5">
        <v>75179</v>
      </c>
      <c r="S275" s="5">
        <v>75658</v>
      </c>
      <c r="T275" s="5">
        <v>76425</v>
      </c>
      <c r="U275" s="5">
        <v>76479</v>
      </c>
      <c r="V275" s="5">
        <v>75299</v>
      </c>
      <c r="W275" s="5">
        <v>72796</v>
      </c>
      <c r="X275" s="5">
        <v>71358</v>
      </c>
      <c r="Y275" s="5">
        <v>69668</v>
      </c>
      <c r="Z275" s="5">
        <v>71084</v>
      </c>
      <c r="AA275" s="5">
        <v>72442</v>
      </c>
      <c r="AB275" s="5">
        <v>73653</v>
      </c>
      <c r="AC275" s="5">
        <v>74312</v>
      </c>
      <c r="AD275" s="5">
        <v>76489</v>
      </c>
      <c r="AE275" s="5">
        <v>75518</v>
      </c>
      <c r="AF275" s="5">
        <v>75135</v>
      </c>
      <c r="AG275" s="5">
        <v>73702</v>
      </c>
      <c r="AH275" s="5">
        <v>74068</v>
      </c>
      <c r="AI275" s="5">
        <v>73591</v>
      </c>
      <c r="AJ275" s="5">
        <v>74893</v>
      </c>
      <c r="AK275" s="5">
        <v>75345</v>
      </c>
      <c r="AL275" s="5">
        <v>76705</v>
      </c>
      <c r="AM275" s="5">
        <v>76943</v>
      </c>
      <c r="AN275" s="5">
        <v>78302</v>
      </c>
      <c r="AO275" s="5">
        <v>78731</v>
      </c>
      <c r="AP275" s="5">
        <v>78000</v>
      </c>
      <c r="AQ275" s="5">
        <v>75978</v>
      </c>
      <c r="AR275" s="5">
        <v>73347</v>
      </c>
      <c r="AS275" s="5">
        <v>73314</v>
      </c>
      <c r="AT275" s="5">
        <v>73894</v>
      </c>
      <c r="AU275" s="5">
        <v>73833</v>
      </c>
      <c r="AV275" s="5">
        <v>72894</v>
      </c>
      <c r="AW275" s="5">
        <v>72717</v>
      </c>
      <c r="AX275" s="5">
        <v>73358</v>
      </c>
      <c r="AY275" s="5">
        <v>72828</v>
      </c>
      <c r="AZ275" s="5">
        <v>71618</v>
      </c>
      <c r="BA275" s="5">
        <v>72386</v>
      </c>
      <c r="BB275" s="5">
        <v>73739</v>
      </c>
      <c r="BC275" s="5">
        <v>74685</v>
      </c>
      <c r="BD275" s="5">
        <v>76535</v>
      </c>
      <c r="BE275" s="5">
        <v>76900</v>
      </c>
      <c r="BF275" s="5">
        <v>77974</v>
      </c>
      <c r="BG275" s="5">
        <v>78060</v>
      </c>
      <c r="BH275" s="5">
        <v>78711</v>
      </c>
      <c r="BI275" s="5">
        <v>77816</v>
      </c>
      <c r="BJ275" s="5">
        <v>77539</v>
      </c>
      <c r="BK275" s="5">
        <v>76186</v>
      </c>
      <c r="BL275" s="5">
        <v>75919</v>
      </c>
      <c r="BM275" s="5">
        <v>74664</v>
      </c>
      <c r="BN275" s="5">
        <v>74368</v>
      </c>
      <c r="BO275" s="5">
        <v>73295</v>
      </c>
      <c r="BP275" s="5">
        <v>73363</v>
      </c>
      <c r="BQ275" s="5">
        <v>73976</v>
      </c>
      <c r="BR275" s="5">
        <v>74574</v>
      </c>
      <c r="BS275" s="5">
        <v>75094</v>
      </c>
      <c r="BT275" s="5">
        <v>75568</v>
      </c>
      <c r="BU275" s="5">
        <v>75992</v>
      </c>
      <c r="BV275" s="5">
        <v>76393</v>
      </c>
      <c r="BW275" s="5">
        <v>76827</v>
      </c>
      <c r="BX275" s="5">
        <v>77305</v>
      </c>
      <c r="BY275" s="5">
        <v>77851</v>
      </c>
      <c r="BZ275" s="5">
        <v>78494</v>
      </c>
      <c r="CA275" s="5">
        <v>79266</v>
      </c>
      <c r="CB275" s="5">
        <v>80203</v>
      </c>
      <c r="CC275" s="5">
        <v>80309</v>
      </c>
      <c r="CD275" s="5">
        <v>80483</v>
      </c>
    </row>
    <row r="276" spans="1:82" x14ac:dyDescent="0.25">
      <c r="A276" s="5" t="str">
        <f>"39 jaar"</f>
        <v>39 jaar</v>
      </c>
      <c r="B276" s="5">
        <v>69392</v>
      </c>
      <c r="C276" s="5">
        <v>71478</v>
      </c>
      <c r="D276" s="5">
        <v>72007</v>
      </c>
      <c r="E276" s="5">
        <v>73743</v>
      </c>
      <c r="F276" s="5">
        <v>75373</v>
      </c>
      <c r="G276" s="5">
        <v>75893</v>
      </c>
      <c r="H276" s="5">
        <v>76544</v>
      </c>
      <c r="I276" s="5">
        <v>77961</v>
      </c>
      <c r="J276" s="5">
        <v>79902</v>
      </c>
      <c r="K276" s="5">
        <v>78570</v>
      </c>
      <c r="L276" s="5">
        <v>80194</v>
      </c>
      <c r="M276" s="5">
        <v>79453</v>
      </c>
      <c r="N276" s="5">
        <v>81153</v>
      </c>
      <c r="O276" s="5">
        <v>82508</v>
      </c>
      <c r="P276" s="5">
        <v>79645</v>
      </c>
      <c r="Q276" s="5">
        <v>78121</v>
      </c>
      <c r="R276" s="5">
        <v>75572</v>
      </c>
      <c r="S276" s="5">
        <v>75617</v>
      </c>
      <c r="T276" s="5">
        <v>76003</v>
      </c>
      <c r="U276" s="5">
        <v>76885</v>
      </c>
      <c r="V276" s="5">
        <v>77020</v>
      </c>
      <c r="W276" s="5">
        <v>75671</v>
      </c>
      <c r="X276" s="5">
        <v>73032</v>
      </c>
      <c r="Y276" s="5">
        <v>71551</v>
      </c>
      <c r="Z276" s="5">
        <v>69876</v>
      </c>
      <c r="AA276" s="5">
        <v>71316</v>
      </c>
      <c r="AB276" s="5">
        <v>72718</v>
      </c>
      <c r="AC276" s="5">
        <v>73880</v>
      </c>
      <c r="AD276" s="5">
        <v>74544</v>
      </c>
      <c r="AE276" s="5">
        <v>76706</v>
      </c>
      <c r="AF276" s="5">
        <v>75761</v>
      </c>
      <c r="AG276" s="5">
        <v>75321</v>
      </c>
      <c r="AH276" s="5">
        <v>73873</v>
      </c>
      <c r="AI276" s="5">
        <v>74196</v>
      </c>
      <c r="AJ276" s="5">
        <v>73682</v>
      </c>
      <c r="AK276" s="5">
        <v>74957</v>
      </c>
      <c r="AL276" s="5">
        <v>75380</v>
      </c>
      <c r="AM276" s="5">
        <v>76734</v>
      </c>
      <c r="AN276" s="5">
        <v>76988</v>
      </c>
      <c r="AO276" s="5">
        <v>78342</v>
      </c>
      <c r="AP276" s="5">
        <v>78784</v>
      </c>
      <c r="AQ276" s="5">
        <v>78067</v>
      </c>
      <c r="AR276" s="5">
        <v>76061</v>
      </c>
      <c r="AS276" s="5">
        <v>73442</v>
      </c>
      <c r="AT276" s="5">
        <v>73420</v>
      </c>
      <c r="AU276" s="5">
        <v>74008</v>
      </c>
      <c r="AV276" s="5">
        <v>73950</v>
      </c>
      <c r="AW276" s="5">
        <v>73014</v>
      </c>
      <c r="AX276" s="5">
        <v>72839</v>
      </c>
      <c r="AY276" s="5">
        <v>73485</v>
      </c>
      <c r="AZ276" s="5">
        <v>72956</v>
      </c>
      <c r="BA276" s="5">
        <v>71749</v>
      </c>
      <c r="BB276" s="5">
        <v>72517</v>
      </c>
      <c r="BC276" s="5">
        <v>73869</v>
      </c>
      <c r="BD276" s="5">
        <v>74816</v>
      </c>
      <c r="BE276" s="5">
        <v>76664</v>
      </c>
      <c r="BF276" s="5">
        <v>77026</v>
      </c>
      <c r="BG276" s="5">
        <v>78103</v>
      </c>
      <c r="BH276" s="5">
        <v>78186</v>
      </c>
      <c r="BI276" s="5">
        <v>78837</v>
      </c>
      <c r="BJ276" s="5">
        <v>77941</v>
      </c>
      <c r="BK276" s="5">
        <v>77662</v>
      </c>
      <c r="BL276" s="5">
        <v>76312</v>
      </c>
      <c r="BM276" s="5">
        <v>76044</v>
      </c>
      <c r="BN276" s="5">
        <v>74789</v>
      </c>
      <c r="BO276" s="5">
        <v>74493</v>
      </c>
      <c r="BP276" s="5">
        <v>73420</v>
      </c>
      <c r="BQ276" s="5">
        <v>73491</v>
      </c>
      <c r="BR276" s="5">
        <v>74102</v>
      </c>
      <c r="BS276" s="5">
        <v>74700</v>
      </c>
      <c r="BT276" s="5">
        <v>75221</v>
      </c>
      <c r="BU276" s="5">
        <v>75696</v>
      </c>
      <c r="BV276" s="5">
        <v>76123</v>
      </c>
      <c r="BW276" s="5">
        <v>76527</v>
      </c>
      <c r="BX276" s="5">
        <v>76959</v>
      </c>
      <c r="BY276" s="5">
        <v>77437</v>
      </c>
      <c r="BZ276" s="5">
        <v>77984</v>
      </c>
      <c r="CA276" s="5">
        <v>78627</v>
      </c>
      <c r="CB276" s="5">
        <v>79401</v>
      </c>
      <c r="CC276" s="5">
        <v>80334</v>
      </c>
      <c r="CD276" s="5">
        <v>80441</v>
      </c>
    </row>
    <row r="277" spans="1:82" x14ac:dyDescent="0.25">
      <c r="A277" s="5" t="str">
        <f>"40 jaar"</f>
        <v>40 jaar</v>
      </c>
      <c r="B277" s="5">
        <v>69925</v>
      </c>
      <c r="C277" s="5">
        <v>69255</v>
      </c>
      <c r="D277" s="5">
        <v>71520</v>
      </c>
      <c r="E277" s="5">
        <v>72009</v>
      </c>
      <c r="F277" s="5">
        <v>73783</v>
      </c>
      <c r="G277" s="5">
        <v>75283</v>
      </c>
      <c r="H277" s="5">
        <v>75914</v>
      </c>
      <c r="I277" s="5">
        <v>76555</v>
      </c>
      <c r="J277" s="5">
        <v>77897</v>
      </c>
      <c r="K277" s="5">
        <v>79910</v>
      </c>
      <c r="L277" s="5">
        <v>78505</v>
      </c>
      <c r="M277" s="5">
        <v>80237</v>
      </c>
      <c r="N277" s="5">
        <v>79668</v>
      </c>
      <c r="O277" s="5">
        <v>81256</v>
      </c>
      <c r="P277" s="5">
        <v>82638</v>
      </c>
      <c r="Q277" s="5">
        <v>79944</v>
      </c>
      <c r="R277" s="5">
        <v>78340</v>
      </c>
      <c r="S277" s="5">
        <v>75984</v>
      </c>
      <c r="T277" s="5">
        <v>75910</v>
      </c>
      <c r="U277" s="5">
        <v>76370</v>
      </c>
      <c r="V277" s="5">
        <v>77467</v>
      </c>
      <c r="W277" s="5">
        <v>77356</v>
      </c>
      <c r="X277" s="5">
        <v>75837</v>
      </c>
      <c r="Y277" s="5">
        <v>73147</v>
      </c>
      <c r="Z277" s="5">
        <v>71742</v>
      </c>
      <c r="AA277" s="5">
        <v>70182</v>
      </c>
      <c r="AB277" s="5">
        <v>71469</v>
      </c>
      <c r="AC277" s="5">
        <v>72926</v>
      </c>
      <c r="AD277" s="5">
        <v>74063</v>
      </c>
      <c r="AE277" s="5">
        <v>74718</v>
      </c>
      <c r="AF277" s="5">
        <v>76869</v>
      </c>
      <c r="AG277" s="5">
        <v>75913</v>
      </c>
      <c r="AH277" s="5">
        <v>75429</v>
      </c>
      <c r="AI277" s="5">
        <v>73963</v>
      </c>
      <c r="AJ277" s="5">
        <v>74240</v>
      </c>
      <c r="AK277" s="5">
        <v>73689</v>
      </c>
      <c r="AL277" s="5">
        <v>74945</v>
      </c>
      <c r="AM277" s="5">
        <v>75366</v>
      </c>
      <c r="AN277" s="5">
        <v>76715</v>
      </c>
      <c r="AO277" s="5">
        <v>76986</v>
      </c>
      <c r="AP277" s="5">
        <v>78339</v>
      </c>
      <c r="AQ277" s="5">
        <v>78798</v>
      </c>
      <c r="AR277" s="5">
        <v>78099</v>
      </c>
      <c r="AS277" s="5">
        <v>76102</v>
      </c>
      <c r="AT277" s="5">
        <v>73499</v>
      </c>
      <c r="AU277" s="5">
        <v>73487</v>
      </c>
      <c r="AV277" s="5">
        <v>74077</v>
      </c>
      <c r="AW277" s="5">
        <v>74021</v>
      </c>
      <c r="AX277" s="5">
        <v>73085</v>
      </c>
      <c r="AY277" s="5">
        <v>72918</v>
      </c>
      <c r="AZ277" s="5">
        <v>73566</v>
      </c>
      <c r="BA277" s="5">
        <v>73037</v>
      </c>
      <c r="BB277" s="5">
        <v>71831</v>
      </c>
      <c r="BC277" s="5">
        <v>72601</v>
      </c>
      <c r="BD277" s="5">
        <v>73951</v>
      </c>
      <c r="BE277" s="5">
        <v>74903</v>
      </c>
      <c r="BF277" s="5">
        <v>76749</v>
      </c>
      <c r="BG277" s="5">
        <v>77112</v>
      </c>
      <c r="BH277" s="5">
        <v>78183</v>
      </c>
      <c r="BI277" s="5">
        <v>78272</v>
      </c>
      <c r="BJ277" s="5">
        <v>78919</v>
      </c>
      <c r="BK277" s="5">
        <v>78023</v>
      </c>
      <c r="BL277" s="5">
        <v>77745</v>
      </c>
      <c r="BM277" s="5">
        <v>76395</v>
      </c>
      <c r="BN277" s="5">
        <v>76127</v>
      </c>
      <c r="BO277" s="5">
        <v>74872</v>
      </c>
      <c r="BP277" s="5">
        <v>74573</v>
      </c>
      <c r="BQ277" s="5">
        <v>73504</v>
      </c>
      <c r="BR277" s="5">
        <v>73576</v>
      </c>
      <c r="BS277" s="5">
        <v>74184</v>
      </c>
      <c r="BT277" s="5">
        <v>74786</v>
      </c>
      <c r="BU277" s="5">
        <v>75304</v>
      </c>
      <c r="BV277" s="5">
        <v>75778</v>
      </c>
      <c r="BW277" s="5">
        <v>76206</v>
      </c>
      <c r="BX277" s="5">
        <v>76608</v>
      </c>
      <c r="BY277" s="5">
        <v>77044</v>
      </c>
      <c r="BZ277" s="5">
        <v>77519</v>
      </c>
      <c r="CA277" s="5">
        <v>78066</v>
      </c>
      <c r="CB277" s="5">
        <v>78713</v>
      </c>
      <c r="CC277" s="5">
        <v>79485</v>
      </c>
      <c r="CD277" s="5">
        <v>80418</v>
      </c>
    </row>
    <row r="278" spans="1:82" x14ac:dyDescent="0.25">
      <c r="A278" s="5" t="str">
        <f>"41 jaar"</f>
        <v>41 jaar</v>
      </c>
      <c r="B278" s="5">
        <v>69367</v>
      </c>
      <c r="C278" s="5">
        <v>69827</v>
      </c>
      <c r="D278" s="5">
        <v>69271</v>
      </c>
      <c r="E278" s="5">
        <v>71450</v>
      </c>
      <c r="F278" s="5">
        <v>71986</v>
      </c>
      <c r="G278" s="5">
        <v>73706</v>
      </c>
      <c r="H278" s="5">
        <v>75263</v>
      </c>
      <c r="I278" s="5">
        <v>75841</v>
      </c>
      <c r="J278" s="5">
        <v>76446</v>
      </c>
      <c r="K278" s="5">
        <v>77869</v>
      </c>
      <c r="L278" s="5">
        <v>79839</v>
      </c>
      <c r="M278" s="5">
        <v>78677</v>
      </c>
      <c r="N278" s="5">
        <v>80389</v>
      </c>
      <c r="O278" s="5">
        <v>79746</v>
      </c>
      <c r="P278" s="5">
        <v>81344</v>
      </c>
      <c r="Q278" s="5">
        <v>82779</v>
      </c>
      <c r="R278" s="5">
        <v>80107</v>
      </c>
      <c r="S278" s="5">
        <v>78648</v>
      </c>
      <c r="T278" s="5">
        <v>76234</v>
      </c>
      <c r="U278" s="5">
        <v>76328</v>
      </c>
      <c r="V278" s="5">
        <v>76836</v>
      </c>
      <c r="W278" s="5">
        <v>77820</v>
      </c>
      <c r="X278" s="5">
        <v>77555</v>
      </c>
      <c r="Y278" s="5">
        <v>75969</v>
      </c>
      <c r="Z278" s="5">
        <v>73334</v>
      </c>
      <c r="AA278" s="5">
        <v>71945</v>
      </c>
      <c r="AB278" s="5">
        <v>70314</v>
      </c>
      <c r="AC278" s="5">
        <v>71695</v>
      </c>
      <c r="AD278" s="5">
        <v>73094</v>
      </c>
      <c r="AE278" s="5">
        <v>74218</v>
      </c>
      <c r="AF278" s="5">
        <v>74866</v>
      </c>
      <c r="AG278" s="5">
        <v>76972</v>
      </c>
      <c r="AH278" s="5">
        <v>76012</v>
      </c>
      <c r="AI278" s="5">
        <v>75482</v>
      </c>
      <c r="AJ278" s="5">
        <v>74003</v>
      </c>
      <c r="AK278" s="5">
        <v>74243</v>
      </c>
      <c r="AL278" s="5">
        <v>73666</v>
      </c>
      <c r="AM278" s="5">
        <v>74926</v>
      </c>
      <c r="AN278" s="5">
        <v>75339</v>
      </c>
      <c r="AO278" s="5">
        <v>76685</v>
      </c>
      <c r="AP278" s="5">
        <v>76964</v>
      </c>
      <c r="AQ278" s="5">
        <v>78321</v>
      </c>
      <c r="AR278" s="5">
        <v>78794</v>
      </c>
      <c r="AS278" s="5">
        <v>78102</v>
      </c>
      <c r="AT278" s="5">
        <v>76119</v>
      </c>
      <c r="AU278" s="5">
        <v>73532</v>
      </c>
      <c r="AV278" s="5">
        <v>73524</v>
      </c>
      <c r="AW278" s="5">
        <v>74116</v>
      </c>
      <c r="AX278" s="5">
        <v>74065</v>
      </c>
      <c r="AY278" s="5">
        <v>73129</v>
      </c>
      <c r="AZ278" s="5">
        <v>72963</v>
      </c>
      <c r="BA278" s="5">
        <v>73614</v>
      </c>
      <c r="BB278" s="5">
        <v>73086</v>
      </c>
      <c r="BC278" s="5">
        <v>71880</v>
      </c>
      <c r="BD278" s="5">
        <v>72652</v>
      </c>
      <c r="BE278" s="5">
        <v>74001</v>
      </c>
      <c r="BF278" s="5">
        <v>74953</v>
      </c>
      <c r="BG278" s="5">
        <v>76799</v>
      </c>
      <c r="BH278" s="5">
        <v>77161</v>
      </c>
      <c r="BI278" s="5">
        <v>78233</v>
      </c>
      <c r="BJ278" s="5">
        <v>78321</v>
      </c>
      <c r="BK278" s="5">
        <v>78966</v>
      </c>
      <c r="BL278" s="5">
        <v>78074</v>
      </c>
      <c r="BM278" s="5">
        <v>77794</v>
      </c>
      <c r="BN278" s="5">
        <v>76448</v>
      </c>
      <c r="BO278" s="5">
        <v>76174</v>
      </c>
      <c r="BP278" s="5">
        <v>74925</v>
      </c>
      <c r="BQ278" s="5">
        <v>74626</v>
      </c>
      <c r="BR278" s="5">
        <v>73560</v>
      </c>
      <c r="BS278" s="5">
        <v>73629</v>
      </c>
      <c r="BT278" s="5">
        <v>74237</v>
      </c>
      <c r="BU278" s="5">
        <v>74838</v>
      </c>
      <c r="BV278" s="5">
        <v>75359</v>
      </c>
      <c r="BW278" s="5">
        <v>75834</v>
      </c>
      <c r="BX278" s="5">
        <v>76261</v>
      </c>
      <c r="BY278" s="5">
        <v>76662</v>
      </c>
      <c r="BZ278" s="5">
        <v>77099</v>
      </c>
      <c r="CA278" s="5">
        <v>77576</v>
      </c>
      <c r="CB278" s="5">
        <v>78123</v>
      </c>
      <c r="CC278" s="5">
        <v>78770</v>
      </c>
      <c r="CD278" s="5">
        <v>79542</v>
      </c>
    </row>
    <row r="279" spans="1:82" x14ac:dyDescent="0.25">
      <c r="A279" s="5" t="str">
        <f>"42 jaar"</f>
        <v>42 jaar</v>
      </c>
      <c r="B279" s="5">
        <v>70722</v>
      </c>
      <c r="C279" s="5">
        <v>69261</v>
      </c>
      <c r="D279" s="5">
        <v>69827</v>
      </c>
      <c r="E279" s="5">
        <v>69202</v>
      </c>
      <c r="F279" s="5">
        <v>71396</v>
      </c>
      <c r="G279" s="5">
        <v>71873</v>
      </c>
      <c r="H279" s="5">
        <v>73650</v>
      </c>
      <c r="I279" s="5">
        <v>75139</v>
      </c>
      <c r="J279" s="5">
        <v>75806</v>
      </c>
      <c r="K279" s="5">
        <v>76356</v>
      </c>
      <c r="L279" s="5">
        <v>77801</v>
      </c>
      <c r="M279" s="5">
        <v>79905</v>
      </c>
      <c r="N279" s="5">
        <v>78854</v>
      </c>
      <c r="O279" s="5">
        <v>80419</v>
      </c>
      <c r="P279" s="5">
        <v>79806</v>
      </c>
      <c r="Q279" s="5">
        <v>81484</v>
      </c>
      <c r="R279" s="5">
        <v>82972</v>
      </c>
      <c r="S279" s="5">
        <v>80320</v>
      </c>
      <c r="T279" s="5">
        <v>78871</v>
      </c>
      <c r="U279" s="5">
        <v>76469</v>
      </c>
      <c r="V279" s="5">
        <v>76825</v>
      </c>
      <c r="W279" s="5">
        <v>77135</v>
      </c>
      <c r="X279" s="5">
        <v>78023</v>
      </c>
      <c r="Y279" s="5">
        <v>77614</v>
      </c>
      <c r="Z279" s="5">
        <v>76078</v>
      </c>
      <c r="AA279" s="5">
        <v>73462</v>
      </c>
      <c r="AB279" s="5">
        <v>72082</v>
      </c>
      <c r="AC279" s="5">
        <v>70468</v>
      </c>
      <c r="AD279" s="5">
        <v>71845</v>
      </c>
      <c r="AE279" s="5">
        <v>73239</v>
      </c>
      <c r="AF279" s="5">
        <v>74347</v>
      </c>
      <c r="AG279" s="5">
        <v>74964</v>
      </c>
      <c r="AH279" s="5">
        <v>77031</v>
      </c>
      <c r="AI279" s="5">
        <v>76059</v>
      </c>
      <c r="AJ279" s="5">
        <v>75490</v>
      </c>
      <c r="AK279" s="5">
        <v>74005</v>
      </c>
      <c r="AL279" s="5">
        <v>74221</v>
      </c>
      <c r="AM279" s="5">
        <v>73640</v>
      </c>
      <c r="AN279" s="5">
        <v>74903</v>
      </c>
      <c r="AO279" s="5">
        <v>75309</v>
      </c>
      <c r="AP279" s="5">
        <v>76651</v>
      </c>
      <c r="AQ279" s="5">
        <v>76941</v>
      </c>
      <c r="AR279" s="5">
        <v>78305</v>
      </c>
      <c r="AS279" s="5">
        <v>78790</v>
      </c>
      <c r="AT279" s="5">
        <v>78109</v>
      </c>
      <c r="AU279" s="5">
        <v>76134</v>
      </c>
      <c r="AV279" s="5">
        <v>73557</v>
      </c>
      <c r="AW279" s="5">
        <v>73551</v>
      </c>
      <c r="AX279" s="5">
        <v>74144</v>
      </c>
      <c r="AY279" s="5">
        <v>74096</v>
      </c>
      <c r="AZ279" s="5">
        <v>73166</v>
      </c>
      <c r="BA279" s="5">
        <v>73000</v>
      </c>
      <c r="BB279" s="5">
        <v>73655</v>
      </c>
      <c r="BC279" s="5">
        <v>73123</v>
      </c>
      <c r="BD279" s="5">
        <v>71925</v>
      </c>
      <c r="BE279" s="5">
        <v>72694</v>
      </c>
      <c r="BF279" s="5">
        <v>74047</v>
      </c>
      <c r="BG279" s="5">
        <v>75000</v>
      </c>
      <c r="BH279" s="5">
        <v>76844</v>
      </c>
      <c r="BI279" s="5">
        <v>77206</v>
      </c>
      <c r="BJ279" s="5">
        <v>78275</v>
      </c>
      <c r="BK279" s="5">
        <v>78365</v>
      </c>
      <c r="BL279" s="5">
        <v>79013</v>
      </c>
      <c r="BM279" s="5">
        <v>78118</v>
      </c>
      <c r="BN279" s="5">
        <v>77839</v>
      </c>
      <c r="BO279" s="5">
        <v>76491</v>
      </c>
      <c r="BP279" s="5">
        <v>76220</v>
      </c>
      <c r="BQ279" s="5">
        <v>74968</v>
      </c>
      <c r="BR279" s="5">
        <v>74671</v>
      </c>
      <c r="BS279" s="5">
        <v>73607</v>
      </c>
      <c r="BT279" s="5">
        <v>73676</v>
      </c>
      <c r="BU279" s="5">
        <v>74285</v>
      </c>
      <c r="BV279" s="5">
        <v>74886</v>
      </c>
      <c r="BW279" s="5">
        <v>75408</v>
      </c>
      <c r="BX279" s="5">
        <v>75883</v>
      </c>
      <c r="BY279" s="5">
        <v>76309</v>
      </c>
      <c r="BZ279" s="5">
        <v>76708</v>
      </c>
      <c r="CA279" s="5">
        <v>77146</v>
      </c>
      <c r="CB279" s="5">
        <v>77623</v>
      </c>
      <c r="CC279" s="5">
        <v>78167</v>
      </c>
      <c r="CD279" s="5">
        <v>78814</v>
      </c>
    </row>
    <row r="280" spans="1:82" x14ac:dyDescent="0.25">
      <c r="A280" s="5" t="str">
        <f>"43 jaar"</f>
        <v>43 jaar</v>
      </c>
      <c r="B280" s="5">
        <v>70073</v>
      </c>
      <c r="C280" s="5">
        <v>70647</v>
      </c>
      <c r="D280" s="5">
        <v>69236</v>
      </c>
      <c r="E280" s="5">
        <v>69778</v>
      </c>
      <c r="F280" s="5">
        <v>69174</v>
      </c>
      <c r="G280" s="5">
        <v>71267</v>
      </c>
      <c r="H280" s="5">
        <v>71815</v>
      </c>
      <c r="I280" s="5">
        <v>73529</v>
      </c>
      <c r="J280" s="5">
        <v>75015</v>
      </c>
      <c r="K280" s="5">
        <v>75795</v>
      </c>
      <c r="L280" s="5">
        <v>76322</v>
      </c>
      <c r="M280" s="5">
        <v>77845</v>
      </c>
      <c r="N280" s="5">
        <v>79921</v>
      </c>
      <c r="O280" s="5">
        <v>78937</v>
      </c>
      <c r="P280" s="5">
        <v>80458</v>
      </c>
      <c r="Q280" s="5">
        <v>79939</v>
      </c>
      <c r="R280" s="5">
        <v>81638</v>
      </c>
      <c r="S280" s="5">
        <v>83248</v>
      </c>
      <c r="T280" s="5">
        <v>80501</v>
      </c>
      <c r="U280" s="5">
        <v>79081</v>
      </c>
      <c r="V280" s="5">
        <v>76871</v>
      </c>
      <c r="W280" s="5">
        <v>77124</v>
      </c>
      <c r="X280" s="5">
        <v>77339</v>
      </c>
      <c r="Y280" s="5">
        <v>78014</v>
      </c>
      <c r="Z280" s="5">
        <v>77726</v>
      </c>
      <c r="AA280" s="5">
        <v>76223</v>
      </c>
      <c r="AB280" s="5">
        <v>73575</v>
      </c>
      <c r="AC280" s="5">
        <v>72295</v>
      </c>
      <c r="AD280" s="5">
        <v>70629</v>
      </c>
      <c r="AE280" s="5">
        <v>72008</v>
      </c>
      <c r="AF280" s="5">
        <v>73396</v>
      </c>
      <c r="AG280" s="5">
        <v>74461</v>
      </c>
      <c r="AH280" s="5">
        <v>75053</v>
      </c>
      <c r="AI280" s="5">
        <v>77078</v>
      </c>
      <c r="AJ280" s="5">
        <v>76104</v>
      </c>
      <c r="AK280" s="5">
        <v>75505</v>
      </c>
      <c r="AL280" s="5">
        <v>74015</v>
      </c>
      <c r="AM280" s="5">
        <v>74215</v>
      </c>
      <c r="AN280" s="5">
        <v>73627</v>
      </c>
      <c r="AO280" s="5">
        <v>74896</v>
      </c>
      <c r="AP280" s="5">
        <v>75295</v>
      </c>
      <c r="AQ280" s="5">
        <v>76647</v>
      </c>
      <c r="AR280" s="5">
        <v>76949</v>
      </c>
      <c r="AS280" s="5">
        <v>78318</v>
      </c>
      <c r="AT280" s="5">
        <v>78813</v>
      </c>
      <c r="AU280" s="5">
        <v>78141</v>
      </c>
      <c r="AV280" s="5">
        <v>76170</v>
      </c>
      <c r="AW280" s="5">
        <v>73595</v>
      </c>
      <c r="AX280" s="5">
        <v>73593</v>
      </c>
      <c r="AY280" s="5">
        <v>74186</v>
      </c>
      <c r="AZ280" s="5">
        <v>74139</v>
      </c>
      <c r="BA280" s="5">
        <v>73211</v>
      </c>
      <c r="BB280" s="5">
        <v>73049</v>
      </c>
      <c r="BC280" s="5">
        <v>73703</v>
      </c>
      <c r="BD280" s="5">
        <v>73175</v>
      </c>
      <c r="BE280" s="5">
        <v>71981</v>
      </c>
      <c r="BF280" s="5">
        <v>72751</v>
      </c>
      <c r="BG280" s="5">
        <v>74102</v>
      </c>
      <c r="BH280" s="5">
        <v>75053</v>
      </c>
      <c r="BI280" s="5">
        <v>76900</v>
      </c>
      <c r="BJ280" s="5">
        <v>77260</v>
      </c>
      <c r="BK280" s="5">
        <v>78333</v>
      </c>
      <c r="BL280" s="5">
        <v>78422</v>
      </c>
      <c r="BM280" s="5">
        <v>79066</v>
      </c>
      <c r="BN280" s="5">
        <v>78170</v>
      </c>
      <c r="BO280" s="5">
        <v>77895</v>
      </c>
      <c r="BP280" s="5">
        <v>76543</v>
      </c>
      <c r="BQ280" s="5">
        <v>76272</v>
      </c>
      <c r="BR280" s="5">
        <v>75022</v>
      </c>
      <c r="BS280" s="5">
        <v>74723</v>
      </c>
      <c r="BT280" s="5">
        <v>73661</v>
      </c>
      <c r="BU280" s="5">
        <v>73731</v>
      </c>
      <c r="BV280" s="5">
        <v>74340</v>
      </c>
      <c r="BW280" s="5">
        <v>74942</v>
      </c>
      <c r="BX280" s="5">
        <v>75467</v>
      </c>
      <c r="BY280" s="5">
        <v>75940</v>
      </c>
      <c r="BZ280" s="5">
        <v>76367</v>
      </c>
      <c r="CA280" s="5">
        <v>76762</v>
      </c>
      <c r="CB280" s="5">
        <v>77205</v>
      </c>
      <c r="CC280" s="5">
        <v>77682</v>
      </c>
      <c r="CD280" s="5">
        <v>78226</v>
      </c>
    </row>
    <row r="281" spans="1:82" x14ac:dyDescent="0.25">
      <c r="A281" s="5" t="str">
        <f>"44 jaar"</f>
        <v>44 jaar</v>
      </c>
      <c r="B281" s="5">
        <v>70282</v>
      </c>
      <c r="C281" s="5">
        <v>70008</v>
      </c>
      <c r="D281" s="5">
        <v>70566</v>
      </c>
      <c r="E281" s="5">
        <v>69186</v>
      </c>
      <c r="F281" s="5">
        <v>69717</v>
      </c>
      <c r="G281" s="5">
        <v>69043</v>
      </c>
      <c r="H281" s="5">
        <v>71189</v>
      </c>
      <c r="I281" s="5">
        <v>71659</v>
      </c>
      <c r="J281" s="5">
        <v>73410</v>
      </c>
      <c r="K281" s="5">
        <v>74913</v>
      </c>
      <c r="L281" s="5">
        <v>75666</v>
      </c>
      <c r="M281" s="5">
        <v>76298</v>
      </c>
      <c r="N281" s="5">
        <v>77833</v>
      </c>
      <c r="O281" s="5">
        <v>79938</v>
      </c>
      <c r="P281" s="5">
        <v>78956</v>
      </c>
      <c r="Q281" s="5">
        <v>80611</v>
      </c>
      <c r="R281" s="5">
        <v>80018</v>
      </c>
      <c r="S281" s="5">
        <v>81790</v>
      </c>
      <c r="T281" s="5">
        <v>83384</v>
      </c>
      <c r="U281" s="5">
        <v>80683</v>
      </c>
      <c r="V281" s="5">
        <v>79318</v>
      </c>
      <c r="W281" s="5">
        <v>77048</v>
      </c>
      <c r="X281" s="5">
        <v>77192</v>
      </c>
      <c r="Y281" s="5">
        <v>77336</v>
      </c>
      <c r="Z281" s="5">
        <v>78068</v>
      </c>
      <c r="AA281" s="5">
        <v>77836</v>
      </c>
      <c r="AB281" s="5">
        <v>76334</v>
      </c>
      <c r="AC281" s="5">
        <v>73630</v>
      </c>
      <c r="AD281" s="5">
        <v>72371</v>
      </c>
      <c r="AE281" s="5">
        <v>70703</v>
      </c>
      <c r="AF281" s="5">
        <v>72082</v>
      </c>
      <c r="AG281" s="5">
        <v>73433</v>
      </c>
      <c r="AH281" s="5">
        <v>74465</v>
      </c>
      <c r="AI281" s="5">
        <v>75027</v>
      </c>
      <c r="AJ281" s="5">
        <v>77022</v>
      </c>
      <c r="AK281" s="5">
        <v>76042</v>
      </c>
      <c r="AL281" s="5">
        <v>75416</v>
      </c>
      <c r="AM281" s="5">
        <v>73940</v>
      </c>
      <c r="AN281" s="5">
        <v>74128</v>
      </c>
      <c r="AO281" s="5">
        <v>73538</v>
      </c>
      <c r="AP281" s="5">
        <v>74815</v>
      </c>
      <c r="AQ281" s="5">
        <v>75213</v>
      </c>
      <c r="AR281" s="5">
        <v>76572</v>
      </c>
      <c r="AS281" s="5">
        <v>76885</v>
      </c>
      <c r="AT281" s="5">
        <v>78258</v>
      </c>
      <c r="AU281" s="5">
        <v>78763</v>
      </c>
      <c r="AV281" s="5">
        <v>78094</v>
      </c>
      <c r="AW281" s="5">
        <v>76128</v>
      </c>
      <c r="AX281" s="5">
        <v>73559</v>
      </c>
      <c r="AY281" s="5">
        <v>73553</v>
      </c>
      <c r="AZ281" s="5">
        <v>74156</v>
      </c>
      <c r="BA281" s="5">
        <v>74108</v>
      </c>
      <c r="BB281" s="5">
        <v>73185</v>
      </c>
      <c r="BC281" s="5">
        <v>73026</v>
      </c>
      <c r="BD281" s="5">
        <v>73678</v>
      </c>
      <c r="BE281" s="5">
        <v>73155</v>
      </c>
      <c r="BF281" s="5">
        <v>71961</v>
      </c>
      <c r="BG281" s="5">
        <v>72729</v>
      </c>
      <c r="BH281" s="5">
        <v>74080</v>
      </c>
      <c r="BI281" s="5">
        <v>75033</v>
      </c>
      <c r="BJ281" s="5">
        <v>76880</v>
      </c>
      <c r="BK281" s="5">
        <v>77238</v>
      </c>
      <c r="BL281" s="5">
        <v>78306</v>
      </c>
      <c r="BM281" s="5">
        <v>78400</v>
      </c>
      <c r="BN281" s="5">
        <v>79044</v>
      </c>
      <c r="BO281" s="5">
        <v>78145</v>
      </c>
      <c r="BP281" s="5">
        <v>77873</v>
      </c>
      <c r="BQ281" s="5">
        <v>76520</v>
      </c>
      <c r="BR281" s="5">
        <v>76256</v>
      </c>
      <c r="BS281" s="5">
        <v>75006</v>
      </c>
      <c r="BT281" s="5">
        <v>74706</v>
      </c>
      <c r="BU281" s="5">
        <v>73643</v>
      </c>
      <c r="BV281" s="5">
        <v>73713</v>
      </c>
      <c r="BW281" s="5">
        <v>74323</v>
      </c>
      <c r="BX281" s="5">
        <v>74922</v>
      </c>
      <c r="BY281" s="5">
        <v>75446</v>
      </c>
      <c r="BZ281" s="5">
        <v>75920</v>
      </c>
      <c r="CA281" s="5">
        <v>76350</v>
      </c>
      <c r="CB281" s="5">
        <v>76743</v>
      </c>
      <c r="CC281" s="5">
        <v>77188</v>
      </c>
      <c r="CD281" s="5">
        <v>77667</v>
      </c>
    </row>
    <row r="282" spans="1:82" x14ac:dyDescent="0.25">
      <c r="A282" s="5" t="str">
        <f>"45 jaar"</f>
        <v>45 jaar</v>
      </c>
      <c r="B282" s="5">
        <v>60274</v>
      </c>
      <c r="C282" s="5">
        <v>70158</v>
      </c>
      <c r="D282" s="5">
        <v>69964</v>
      </c>
      <c r="E282" s="5">
        <v>70480</v>
      </c>
      <c r="F282" s="5">
        <v>69058</v>
      </c>
      <c r="G282" s="5">
        <v>69562</v>
      </c>
      <c r="H282" s="5">
        <v>68966</v>
      </c>
      <c r="I282" s="5">
        <v>71040</v>
      </c>
      <c r="J282" s="5">
        <v>71527</v>
      </c>
      <c r="K282" s="5">
        <v>73292</v>
      </c>
      <c r="L282" s="5">
        <v>74798</v>
      </c>
      <c r="M282" s="5">
        <v>75666</v>
      </c>
      <c r="N282" s="5">
        <v>76322</v>
      </c>
      <c r="O282" s="5">
        <v>77794</v>
      </c>
      <c r="P282" s="5">
        <v>79957</v>
      </c>
      <c r="Q282" s="5">
        <v>79088</v>
      </c>
      <c r="R282" s="5">
        <v>80631</v>
      </c>
      <c r="S282" s="5">
        <v>80095</v>
      </c>
      <c r="T282" s="5">
        <v>81922</v>
      </c>
      <c r="U282" s="5">
        <v>83574</v>
      </c>
      <c r="V282" s="5">
        <v>81054</v>
      </c>
      <c r="W282" s="5">
        <v>79421</v>
      </c>
      <c r="X282" s="5">
        <v>77030</v>
      </c>
      <c r="Y282" s="5">
        <v>77274</v>
      </c>
      <c r="Z282" s="5">
        <v>77367</v>
      </c>
      <c r="AA282" s="5">
        <v>78166</v>
      </c>
      <c r="AB282" s="5">
        <v>77902</v>
      </c>
      <c r="AC282" s="5">
        <v>76410</v>
      </c>
      <c r="AD282" s="5">
        <v>73716</v>
      </c>
      <c r="AE282" s="5">
        <v>72447</v>
      </c>
      <c r="AF282" s="5">
        <v>70793</v>
      </c>
      <c r="AG282" s="5">
        <v>72140</v>
      </c>
      <c r="AH282" s="5">
        <v>73459</v>
      </c>
      <c r="AI282" s="5">
        <v>74464</v>
      </c>
      <c r="AJ282" s="5">
        <v>75005</v>
      </c>
      <c r="AK282" s="5">
        <v>76971</v>
      </c>
      <c r="AL282" s="5">
        <v>75994</v>
      </c>
      <c r="AM282" s="5">
        <v>75360</v>
      </c>
      <c r="AN282" s="5">
        <v>73886</v>
      </c>
      <c r="AO282" s="5">
        <v>74069</v>
      </c>
      <c r="AP282" s="5">
        <v>73476</v>
      </c>
      <c r="AQ282" s="5">
        <v>74763</v>
      </c>
      <c r="AR282" s="5">
        <v>75158</v>
      </c>
      <c r="AS282" s="5">
        <v>76521</v>
      </c>
      <c r="AT282" s="5">
        <v>76848</v>
      </c>
      <c r="AU282" s="5">
        <v>78225</v>
      </c>
      <c r="AV282" s="5">
        <v>78738</v>
      </c>
      <c r="AW282" s="5">
        <v>78068</v>
      </c>
      <c r="AX282" s="5">
        <v>76105</v>
      </c>
      <c r="AY282" s="5">
        <v>73544</v>
      </c>
      <c r="AZ282" s="5">
        <v>73538</v>
      </c>
      <c r="BA282" s="5">
        <v>74143</v>
      </c>
      <c r="BB282" s="5">
        <v>74100</v>
      </c>
      <c r="BC282" s="5">
        <v>73177</v>
      </c>
      <c r="BD282" s="5">
        <v>73018</v>
      </c>
      <c r="BE282" s="5">
        <v>73669</v>
      </c>
      <c r="BF282" s="5">
        <v>73149</v>
      </c>
      <c r="BG282" s="5">
        <v>71955</v>
      </c>
      <c r="BH282" s="5">
        <v>72724</v>
      </c>
      <c r="BI282" s="5">
        <v>74076</v>
      </c>
      <c r="BJ282" s="5">
        <v>75028</v>
      </c>
      <c r="BK282" s="5">
        <v>76873</v>
      </c>
      <c r="BL282" s="5">
        <v>77233</v>
      </c>
      <c r="BM282" s="5">
        <v>78303</v>
      </c>
      <c r="BN282" s="5">
        <v>78398</v>
      </c>
      <c r="BO282" s="5">
        <v>79043</v>
      </c>
      <c r="BP282" s="5">
        <v>78144</v>
      </c>
      <c r="BQ282" s="5">
        <v>77872</v>
      </c>
      <c r="BR282" s="5">
        <v>76522</v>
      </c>
      <c r="BS282" s="5">
        <v>76258</v>
      </c>
      <c r="BT282" s="5">
        <v>75007</v>
      </c>
      <c r="BU282" s="5">
        <v>74707</v>
      </c>
      <c r="BV282" s="5">
        <v>73645</v>
      </c>
      <c r="BW282" s="5">
        <v>73717</v>
      </c>
      <c r="BX282" s="5">
        <v>74326</v>
      </c>
      <c r="BY282" s="5">
        <v>74922</v>
      </c>
      <c r="BZ282" s="5">
        <v>75447</v>
      </c>
      <c r="CA282" s="5">
        <v>75922</v>
      </c>
      <c r="CB282" s="5">
        <v>76353</v>
      </c>
      <c r="CC282" s="5">
        <v>76748</v>
      </c>
      <c r="CD282" s="5">
        <v>77191</v>
      </c>
    </row>
    <row r="283" spans="1:82" x14ac:dyDescent="0.25">
      <c r="A283" s="5" t="str">
        <f>"46 jaar"</f>
        <v>46 jaar</v>
      </c>
      <c r="B283" s="5">
        <v>60138</v>
      </c>
      <c r="C283" s="5">
        <v>60157</v>
      </c>
      <c r="D283" s="5">
        <v>70080</v>
      </c>
      <c r="E283" s="5">
        <v>69843</v>
      </c>
      <c r="F283" s="5">
        <v>70407</v>
      </c>
      <c r="G283" s="5">
        <v>68909</v>
      </c>
      <c r="H283" s="5">
        <v>69449</v>
      </c>
      <c r="I283" s="5">
        <v>68818</v>
      </c>
      <c r="J283" s="5">
        <v>70962</v>
      </c>
      <c r="K283" s="5">
        <v>71379</v>
      </c>
      <c r="L283" s="5">
        <v>73190</v>
      </c>
      <c r="M283" s="5">
        <v>74831</v>
      </c>
      <c r="N283" s="5">
        <v>75654</v>
      </c>
      <c r="O283" s="5">
        <v>76326</v>
      </c>
      <c r="P283" s="5">
        <v>77780</v>
      </c>
      <c r="Q283" s="5">
        <v>79992</v>
      </c>
      <c r="R283" s="5">
        <v>79211</v>
      </c>
      <c r="S283" s="5">
        <v>80670</v>
      </c>
      <c r="T283" s="5">
        <v>80174</v>
      </c>
      <c r="U283" s="5">
        <v>82079</v>
      </c>
      <c r="V283" s="5">
        <v>83830</v>
      </c>
      <c r="W283" s="5">
        <v>81133</v>
      </c>
      <c r="X283" s="5">
        <v>79494</v>
      </c>
      <c r="Y283" s="5">
        <v>77072</v>
      </c>
      <c r="Z283" s="5">
        <v>77311</v>
      </c>
      <c r="AA283" s="5">
        <v>77374</v>
      </c>
      <c r="AB283" s="5">
        <v>78178</v>
      </c>
      <c r="AC283" s="5">
        <v>77903</v>
      </c>
      <c r="AD283" s="5">
        <v>76435</v>
      </c>
      <c r="AE283" s="5">
        <v>73750</v>
      </c>
      <c r="AF283" s="5">
        <v>72472</v>
      </c>
      <c r="AG283" s="5">
        <v>70795</v>
      </c>
      <c r="AH283" s="5">
        <v>72120</v>
      </c>
      <c r="AI283" s="5">
        <v>73407</v>
      </c>
      <c r="AJ283" s="5">
        <v>74386</v>
      </c>
      <c r="AK283" s="5">
        <v>74901</v>
      </c>
      <c r="AL283" s="5">
        <v>76846</v>
      </c>
      <c r="AM283" s="5">
        <v>75878</v>
      </c>
      <c r="AN283" s="5">
        <v>75239</v>
      </c>
      <c r="AO283" s="5">
        <v>73781</v>
      </c>
      <c r="AP283" s="5">
        <v>73959</v>
      </c>
      <c r="AQ283" s="5">
        <v>73369</v>
      </c>
      <c r="AR283" s="5">
        <v>74657</v>
      </c>
      <c r="AS283" s="5">
        <v>75058</v>
      </c>
      <c r="AT283" s="5">
        <v>76420</v>
      </c>
      <c r="AU283" s="5">
        <v>76761</v>
      </c>
      <c r="AV283" s="5">
        <v>78137</v>
      </c>
      <c r="AW283" s="5">
        <v>78657</v>
      </c>
      <c r="AX283" s="5">
        <v>77992</v>
      </c>
      <c r="AY283" s="5">
        <v>76031</v>
      </c>
      <c r="AZ283" s="5">
        <v>73475</v>
      </c>
      <c r="BA283" s="5">
        <v>73472</v>
      </c>
      <c r="BB283" s="5">
        <v>74078</v>
      </c>
      <c r="BC283" s="5">
        <v>74037</v>
      </c>
      <c r="BD283" s="5">
        <v>73115</v>
      </c>
      <c r="BE283" s="5">
        <v>72962</v>
      </c>
      <c r="BF283" s="5">
        <v>73613</v>
      </c>
      <c r="BG283" s="5">
        <v>73096</v>
      </c>
      <c r="BH283" s="5">
        <v>71903</v>
      </c>
      <c r="BI283" s="5">
        <v>72673</v>
      </c>
      <c r="BJ283" s="5">
        <v>74026</v>
      </c>
      <c r="BK283" s="5">
        <v>74977</v>
      </c>
      <c r="BL283" s="5">
        <v>76823</v>
      </c>
      <c r="BM283" s="5">
        <v>77180</v>
      </c>
      <c r="BN283" s="5">
        <v>78250</v>
      </c>
      <c r="BO283" s="5">
        <v>78343</v>
      </c>
      <c r="BP283" s="5">
        <v>78986</v>
      </c>
      <c r="BQ283" s="5">
        <v>78089</v>
      </c>
      <c r="BR283" s="5">
        <v>77816</v>
      </c>
      <c r="BS283" s="5">
        <v>76471</v>
      </c>
      <c r="BT283" s="5">
        <v>76205</v>
      </c>
      <c r="BU283" s="5">
        <v>74957</v>
      </c>
      <c r="BV283" s="5">
        <v>74654</v>
      </c>
      <c r="BW283" s="5">
        <v>73597</v>
      </c>
      <c r="BX283" s="5">
        <v>73666</v>
      </c>
      <c r="BY283" s="5">
        <v>74274</v>
      </c>
      <c r="BZ283" s="5">
        <v>74875</v>
      </c>
      <c r="CA283" s="5">
        <v>75397</v>
      </c>
      <c r="CB283" s="5">
        <v>75872</v>
      </c>
      <c r="CC283" s="5">
        <v>76307</v>
      </c>
      <c r="CD283" s="5">
        <v>76703</v>
      </c>
    </row>
    <row r="284" spans="1:82" x14ac:dyDescent="0.25">
      <c r="A284" s="5" t="str">
        <f>"47 jaar"</f>
        <v>47 jaar</v>
      </c>
      <c r="B284" s="5">
        <v>57382</v>
      </c>
      <c r="C284" s="5">
        <v>60037</v>
      </c>
      <c r="D284" s="5">
        <v>60080</v>
      </c>
      <c r="E284" s="5">
        <v>69980</v>
      </c>
      <c r="F284" s="5">
        <v>69742</v>
      </c>
      <c r="G284" s="5">
        <v>70244</v>
      </c>
      <c r="H284" s="5">
        <v>68793</v>
      </c>
      <c r="I284" s="5">
        <v>69317</v>
      </c>
      <c r="J284" s="5">
        <v>68646</v>
      </c>
      <c r="K284" s="5">
        <v>70888</v>
      </c>
      <c r="L284" s="5">
        <v>71241</v>
      </c>
      <c r="M284" s="5">
        <v>73137</v>
      </c>
      <c r="N284" s="5">
        <v>74765</v>
      </c>
      <c r="O284" s="5">
        <v>75592</v>
      </c>
      <c r="P284" s="5">
        <v>76277</v>
      </c>
      <c r="Q284" s="5">
        <v>77800</v>
      </c>
      <c r="R284" s="5">
        <v>79999</v>
      </c>
      <c r="S284" s="5">
        <v>79282</v>
      </c>
      <c r="T284" s="5">
        <v>80713</v>
      </c>
      <c r="U284" s="5">
        <v>80333</v>
      </c>
      <c r="V284" s="5">
        <v>82314</v>
      </c>
      <c r="W284" s="5">
        <v>83912</v>
      </c>
      <c r="X284" s="5">
        <v>81127</v>
      </c>
      <c r="Y284" s="5">
        <v>79391</v>
      </c>
      <c r="Z284" s="5">
        <v>77082</v>
      </c>
      <c r="AA284" s="5">
        <v>77406</v>
      </c>
      <c r="AB284" s="5">
        <v>77375</v>
      </c>
      <c r="AC284" s="5">
        <v>78175</v>
      </c>
      <c r="AD284" s="5">
        <v>77907</v>
      </c>
      <c r="AE284" s="5">
        <v>76429</v>
      </c>
      <c r="AF284" s="5">
        <v>73759</v>
      </c>
      <c r="AG284" s="5">
        <v>72455</v>
      </c>
      <c r="AH284" s="5">
        <v>70753</v>
      </c>
      <c r="AI284" s="5">
        <v>72058</v>
      </c>
      <c r="AJ284" s="5">
        <v>73315</v>
      </c>
      <c r="AK284" s="5">
        <v>74267</v>
      </c>
      <c r="AL284" s="5">
        <v>74761</v>
      </c>
      <c r="AM284" s="5">
        <v>76699</v>
      </c>
      <c r="AN284" s="5">
        <v>75746</v>
      </c>
      <c r="AO284" s="5">
        <v>75106</v>
      </c>
      <c r="AP284" s="5">
        <v>73655</v>
      </c>
      <c r="AQ284" s="5">
        <v>73827</v>
      </c>
      <c r="AR284" s="5">
        <v>73244</v>
      </c>
      <c r="AS284" s="5">
        <v>74537</v>
      </c>
      <c r="AT284" s="5">
        <v>74939</v>
      </c>
      <c r="AU284" s="5">
        <v>76304</v>
      </c>
      <c r="AV284" s="5">
        <v>76648</v>
      </c>
      <c r="AW284" s="5">
        <v>78028</v>
      </c>
      <c r="AX284" s="5">
        <v>78549</v>
      </c>
      <c r="AY284" s="5">
        <v>77892</v>
      </c>
      <c r="AZ284" s="5">
        <v>75933</v>
      </c>
      <c r="BA284" s="5">
        <v>73384</v>
      </c>
      <c r="BB284" s="5">
        <v>73385</v>
      </c>
      <c r="BC284" s="5">
        <v>73993</v>
      </c>
      <c r="BD284" s="5">
        <v>73951</v>
      </c>
      <c r="BE284" s="5">
        <v>73031</v>
      </c>
      <c r="BF284" s="5">
        <v>72880</v>
      </c>
      <c r="BG284" s="5">
        <v>73532</v>
      </c>
      <c r="BH284" s="5">
        <v>73016</v>
      </c>
      <c r="BI284" s="5">
        <v>71824</v>
      </c>
      <c r="BJ284" s="5">
        <v>72595</v>
      </c>
      <c r="BK284" s="5">
        <v>73948</v>
      </c>
      <c r="BL284" s="5">
        <v>74896</v>
      </c>
      <c r="BM284" s="5">
        <v>76742</v>
      </c>
      <c r="BN284" s="5">
        <v>77103</v>
      </c>
      <c r="BO284" s="5">
        <v>78171</v>
      </c>
      <c r="BP284" s="5">
        <v>78266</v>
      </c>
      <c r="BQ284" s="5">
        <v>78908</v>
      </c>
      <c r="BR284" s="5">
        <v>78013</v>
      </c>
      <c r="BS284" s="5">
        <v>77740</v>
      </c>
      <c r="BT284" s="5">
        <v>76399</v>
      </c>
      <c r="BU284" s="5">
        <v>76134</v>
      </c>
      <c r="BV284" s="5">
        <v>74887</v>
      </c>
      <c r="BW284" s="5">
        <v>74585</v>
      </c>
      <c r="BX284" s="5">
        <v>73529</v>
      </c>
      <c r="BY284" s="5">
        <v>73600</v>
      </c>
      <c r="BZ284" s="5">
        <v>74208</v>
      </c>
      <c r="CA284" s="5">
        <v>74809</v>
      </c>
      <c r="CB284" s="5">
        <v>75330</v>
      </c>
      <c r="CC284" s="5">
        <v>75803</v>
      </c>
      <c r="CD284" s="5">
        <v>76238</v>
      </c>
    </row>
    <row r="285" spans="1:82" x14ac:dyDescent="0.25">
      <c r="A285" s="5" t="str">
        <f>"48 jaar"</f>
        <v>48 jaar</v>
      </c>
      <c r="B285" s="5">
        <v>50459</v>
      </c>
      <c r="C285" s="5">
        <v>57238</v>
      </c>
      <c r="D285" s="5">
        <v>59972</v>
      </c>
      <c r="E285" s="5">
        <v>59994</v>
      </c>
      <c r="F285" s="5">
        <v>69841</v>
      </c>
      <c r="G285" s="5">
        <v>69616</v>
      </c>
      <c r="H285" s="5">
        <v>70121</v>
      </c>
      <c r="I285" s="5">
        <v>68613</v>
      </c>
      <c r="J285" s="5">
        <v>69155</v>
      </c>
      <c r="K285" s="5">
        <v>68551</v>
      </c>
      <c r="L285" s="5">
        <v>70722</v>
      </c>
      <c r="M285" s="5">
        <v>71177</v>
      </c>
      <c r="N285" s="5">
        <v>73097</v>
      </c>
      <c r="O285" s="5">
        <v>74725</v>
      </c>
      <c r="P285" s="5">
        <v>75503</v>
      </c>
      <c r="Q285" s="5">
        <v>76277</v>
      </c>
      <c r="R285" s="5">
        <v>77789</v>
      </c>
      <c r="S285" s="5">
        <v>80044</v>
      </c>
      <c r="T285" s="5">
        <v>79316</v>
      </c>
      <c r="U285" s="5">
        <v>80790</v>
      </c>
      <c r="V285" s="5">
        <v>80517</v>
      </c>
      <c r="W285" s="5">
        <v>82353</v>
      </c>
      <c r="X285" s="5">
        <v>83833</v>
      </c>
      <c r="Y285" s="5">
        <v>81052</v>
      </c>
      <c r="Z285" s="5">
        <v>79346</v>
      </c>
      <c r="AA285" s="5">
        <v>77026</v>
      </c>
      <c r="AB285" s="5">
        <v>77381</v>
      </c>
      <c r="AC285" s="5">
        <v>77367</v>
      </c>
      <c r="AD285" s="5">
        <v>78128</v>
      </c>
      <c r="AE285" s="5">
        <v>77858</v>
      </c>
      <c r="AF285" s="5">
        <v>76376</v>
      </c>
      <c r="AG285" s="5">
        <v>73698</v>
      </c>
      <c r="AH285" s="5">
        <v>72375</v>
      </c>
      <c r="AI285" s="5">
        <v>70643</v>
      </c>
      <c r="AJ285" s="5">
        <v>71937</v>
      </c>
      <c r="AK285" s="5">
        <v>73173</v>
      </c>
      <c r="AL285" s="5">
        <v>74110</v>
      </c>
      <c r="AM285" s="5">
        <v>74593</v>
      </c>
      <c r="AN285" s="5">
        <v>76529</v>
      </c>
      <c r="AO285" s="5">
        <v>75588</v>
      </c>
      <c r="AP285" s="5">
        <v>74942</v>
      </c>
      <c r="AQ285" s="5">
        <v>73500</v>
      </c>
      <c r="AR285" s="5">
        <v>73672</v>
      </c>
      <c r="AS285" s="5">
        <v>73091</v>
      </c>
      <c r="AT285" s="5">
        <v>74387</v>
      </c>
      <c r="AU285" s="5">
        <v>74794</v>
      </c>
      <c r="AV285" s="5">
        <v>76156</v>
      </c>
      <c r="AW285" s="5">
        <v>76503</v>
      </c>
      <c r="AX285" s="5">
        <v>77887</v>
      </c>
      <c r="AY285" s="5">
        <v>78410</v>
      </c>
      <c r="AZ285" s="5">
        <v>77756</v>
      </c>
      <c r="BA285" s="5">
        <v>75803</v>
      </c>
      <c r="BB285" s="5">
        <v>73260</v>
      </c>
      <c r="BC285" s="5">
        <v>73262</v>
      </c>
      <c r="BD285" s="5">
        <v>73869</v>
      </c>
      <c r="BE285" s="5">
        <v>73832</v>
      </c>
      <c r="BF285" s="5">
        <v>72916</v>
      </c>
      <c r="BG285" s="5">
        <v>72763</v>
      </c>
      <c r="BH285" s="5">
        <v>73417</v>
      </c>
      <c r="BI285" s="5">
        <v>72903</v>
      </c>
      <c r="BJ285" s="5">
        <v>71711</v>
      </c>
      <c r="BK285" s="5">
        <v>72487</v>
      </c>
      <c r="BL285" s="5">
        <v>73837</v>
      </c>
      <c r="BM285" s="5">
        <v>74792</v>
      </c>
      <c r="BN285" s="5">
        <v>76632</v>
      </c>
      <c r="BO285" s="5">
        <v>76996</v>
      </c>
      <c r="BP285" s="5">
        <v>78062</v>
      </c>
      <c r="BQ285" s="5">
        <v>78160</v>
      </c>
      <c r="BR285" s="5">
        <v>78800</v>
      </c>
      <c r="BS285" s="5">
        <v>77903</v>
      </c>
      <c r="BT285" s="5">
        <v>77634</v>
      </c>
      <c r="BU285" s="5">
        <v>76292</v>
      </c>
      <c r="BV285" s="5">
        <v>76031</v>
      </c>
      <c r="BW285" s="5">
        <v>74788</v>
      </c>
      <c r="BX285" s="5">
        <v>74483</v>
      </c>
      <c r="BY285" s="5">
        <v>73430</v>
      </c>
      <c r="BZ285" s="5">
        <v>73502</v>
      </c>
      <c r="CA285" s="5">
        <v>74111</v>
      </c>
      <c r="CB285" s="5">
        <v>74713</v>
      </c>
      <c r="CC285" s="5">
        <v>75232</v>
      </c>
      <c r="CD285" s="5">
        <v>75708</v>
      </c>
    </row>
    <row r="286" spans="1:82" x14ac:dyDescent="0.25">
      <c r="A286" s="5" t="str">
        <f>"49 jaar"</f>
        <v>49 jaar</v>
      </c>
      <c r="B286" s="5">
        <v>46874</v>
      </c>
      <c r="C286" s="5">
        <v>50357</v>
      </c>
      <c r="D286" s="5">
        <v>57108</v>
      </c>
      <c r="E286" s="5">
        <v>59874</v>
      </c>
      <c r="F286" s="5">
        <v>59839</v>
      </c>
      <c r="G286" s="5">
        <v>69675</v>
      </c>
      <c r="H286" s="5">
        <v>69437</v>
      </c>
      <c r="I286" s="5">
        <v>69951</v>
      </c>
      <c r="J286" s="5">
        <v>68432</v>
      </c>
      <c r="K286" s="5">
        <v>69008</v>
      </c>
      <c r="L286" s="5">
        <v>68387</v>
      </c>
      <c r="M286" s="5">
        <v>70697</v>
      </c>
      <c r="N286" s="5">
        <v>71099</v>
      </c>
      <c r="O286" s="5">
        <v>73044</v>
      </c>
      <c r="P286" s="5">
        <v>74614</v>
      </c>
      <c r="Q286" s="5">
        <v>75425</v>
      </c>
      <c r="R286" s="5">
        <v>76205</v>
      </c>
      <c r="S286" s="5">
        <v>77852</v>
      </c>
      <c r="T286" s="5">
        <v>79956</v>
      </c>
      <c r="U286" s="5">
        <v>79465</v>
      </c>
      <c r="V286" s="5">
        <v>80952</v>
      </c>
      <c r="W286" s="5">
        <v>80504</v>
      </c>
      <c r="X286" s="5">
        <v>82318</v>
      </c>
      <c r="Y286" s="5">
        <v>83773</v>
      </c>
      <c r="Z286" s="5">
        <v>80958</v>
      </c>
      <c r="AA286" s="5">
        <v>79291</v>
      </c>
      <c r="AB286" s="5">
        <v>76994</v>
      </c>
      <c r="AC286" s="5">
        <v>77315</v>
      </c>
      <c r="AD286" s="5">
        <v>77296</v>
      </c>
      <c r="AE286" s="5">
        <v>78053</v>
      </c>
      <c r="AF286" s="5">
        <v>77789</v>
      </c>
      <c r="AG286" s="5">
        <v>76292</v>
      </c>
      <c r="AH286" s="5">
        <v>73609</v>
      </c>
      <c r="AI286" s="5">
        <v>72266</v>
      </c>
      <c r="AJ286" s="5">
        <v>70520</v>
      </c>
      <c r="AK286" s="5">
        <v>71797</v>
      </c>
      <c r="AL286" s="5">
        <v>73015</v>
      </c>
      <c r="AM286" s="5">
        <v>73947</v>
      </c>
      <c r="AN286" s="5">
        <v>74433</v>
      </c>
      <c r="AO286" s="5">
        <v>76356</v>
      </c>
      <c r="AP286" s="5">
        <v>75422</v>
      </c>
      <c r="AQ286" s="5">
        <v>74783</v>
      </c>
      <c r="AR286" s="5">
        <v>73354</v>
      </c>
      <c r="AS286" s="5">
        <v>73520</v>
      </c>
      <c r="AT286" s="5">
        <v>72947</v>
      </c>
      <c r="AU286" s="5">
        <v>74245</v>
      </c>
      <c r="AV286" s="5">
        <v>74651</v>
      </c>
      <c r="AW286" s="5">
        <v>76011</v>
      </c>
      <c r="AX286" s="5">
        <v>76364</v>
      </c>
      <c r="AY286" s="5">
        <v>77746</v>
      </c>
      <c r="AZ286" s="5">
        <v>78270</v>
      </c>
      <c r="BA286" s="5">
        <v>77621</v>
      </c>
      <c r="BB286" s="5">
        <v>75673</v>
      </c>
      <c r="BC286" s="5">
        <v>73134</v>
      </c>
      <c r="BD286" s="5">
        <v>73142</v>
      </c>
      <c r="BE286" s="5">
        <v>73748</v>
      </c>
      <c r="BF286" s="5">
        <v>73716</v>
      </c>
      <c r="BG286" s="5">
        <v>72802</v>
      </c>
      <c r="BH286" s="5">
        <v>72648</v>
      </c>
      <c r="BI286" s="5">
        <v>73298</v>
      </c>
      <c r="BJ286" s="5">
        <v>72793</v>
      </c>
      <c r="BK286" s="5">
        <v>71604</v>
      </c>
      <c r="BL286" s="5">
        <v>72377</v>
      </c>
      <c r="BM286" s="5">
        <v>73728</v>
      </c>
      <c r="BN286" s="5">
        <v>74682</v>
      </c>
      <c r="BO286" s="5">
        <v>76519</v>
      </c>
      <c r="BP286" s="5">
        <v>76882</v>
      </c>
      <c r="BQ286" s="5">
        <v>77951</v>
      </c>
      <c r="BR286" s="5">
        <v>78047</v>
      </c>
      <c r="BS286" s="5">
        <v>78689</v>
      </c>
      <c r="BT286" s="5">
        <v>77794</v>
      </c>
      <c r="BU286" s="5">
        <v>77527</v>
      </c>
      <c r="BV286" s="5">
        <v>76185</v>
      </c>
      <c r="BW286" s="5">
        <v>75926</v>
      </c>
      <c r="BX286" s="5">
        <v>74684</v>
      </c>
      <c r="BY286" s="5">
        <v>74381</v>
      </c>
      <c r="BZ286" s="5">
        <v>73331</v>
      </c>
      <c r="CA286" s="5">
        <v>73402</v>
      </c>
      <c r="CB286" s="5">
        <v>74012</v>
      </c>
      <c r="CC286" s="5">
        <v>74615</v>
      </c>
      <c r="CD286" s="5">
        <v>75135</v>
      </c>
    </row>
    <row r="287" spans="1:82" x14ac:dyDescent="0.25">
      <c r="A287" s="5" t="str">
        <f>"50 jaar"</f>
        <v>50 jaar</v>
      </c>
      <c r="B287" s="5">
        <v>52422</v>
      </c>
      <c r="C287" s="5">
        <v>46771</v>
      </c>
      <c r="D287" s="5">
        <v>50266</v>
      </c>
      <c r="E287" s="5">
        <v>56974</v>
      </c>
      <c r="F287" s="5">
        <v>59728</v>
      </c>
      <c r="G287" s="5">
        <v>59683</v>
      </c>
      <c r="H287" s="5">
        <v>69517</v>
      </c>
      <c r="I287" s="5">
        <v>69286</v>
      </c>
      <c r="J287" s="5">
        <v>69737</v>
      </c>
      <c r="K287" s="5">
        <v>68299</v>
      </c>
      <c r="L287" s="5">
        <v>68837</v>
      </c>
      <c r="M287" s="5">
        <v>68319</v>
      </c>
      <c r="N287" s="5">
        <v>70562</v>
      </c>
      <c r="O287" s="5">
        <v>71003</v>
      </c>
      <c r="P287" s="5">
        <v>72965</v>
      </c>
      <c r="Q287" s="5">
        <v>74524</v>
      </c>
      <c r="R287" s="5">
        <v>75352</v>
      </c>
      <c r="S287" s="5">
        <v>76218</v>
      </c>
      <c r="T287" s="5">
        <v>77785</v>
      </c>
      <c r="U287" s="5">
        <v>80030</v>
      </c>
      <c r="V287" s="5">
        <v>79597</v>
      </c>
      <c r="W287" s="5">
        <v>80917</v>
      </c>
      <c r="X287" s="5">
        <v>80381</v>
      </c>
      <c r="Y287" s="5">
        <v>82156</v>
      </c>
      <c r="Z287" s="5">
        <v>83652</v>
      </c>
      <c r="AA287" s="5">
        <v>80893</v>
      </c>
      <c r="AB287" s="5">
        <v>79102</v>
      </c>
      <c r="AC287" s="5">
        <v>76927</v>
      </c>
      <c r="AD287" s="5">
        <v>77199</v>
      </c>
      <c r="AE287" s="5">
        <v>77180</v>
      </c>
      <c r="AF287" s="5">
        <v>77924</v>
      </c>
      <c r="AG287" s="5">
        <v>77655</v>
      </c>
      <c r="AH287" s="5">
        <v>76136</v>
      </c>
      <c r="AI287" s="5">
        <v>73454</v>
      </c>
      <c r="AJ287" s="5">
        <v>72087</v>
      </c>
      <c r="AK287" s="5">
        <v>70328</v>
      </c>
      <c r="AL287" s="5">
        <v>71598</v>
      </c>
      <c r="AM287" s="5">
        <v>72809</v>
      </c>
      <c r="AN287" s="5">
        <v>73735</v>
      </c>
      <c r="AO287" s="5">
        <v>74215</v>
      </c>
      <c r="AP287" s="5">
        <v>76126</v>
      </c>
      <c r="AQ287" s="5">
        <v>75213</v>
      </c>
      <c r="AR287" s="5">
        <v>74569</v>
      </c>
      <c r="AS287" s="5">
        <v>73155</v>
      </c>
      <c r="AT287" s="5">
        <v>73321</v>
      </c>
      <c r="AU287" s="5">
        <v>72752</v>
      </c>
      <c r="AV287" s="5">
        <v>74053</v>
      </c>
      <c r="AW287" s="5">
        <v>74456</v>
      </c>
      <c r="AX287" s="5">
        <v>75813</v>
      </c>
      <c r="AY287" s="5">
        <v>76168</v>
      </c>
      <c r="AZ287" s="5">
        <v>77551</v>
      </c>
      <c r="BA287" s="5">
        <v>78075</v>
      </c>
      <c r="BB287" s="5">
        <v>77431</v>
      </c>
      <c r="BC287" s="5">
        <v>75489</v>
      </c>
      <c r="BD287" s="5">
        <v>72954</v>
      </c>
      <c r="BE287" s="5">
        <v>72964</v>
      </c>
      <c r="BF287" s="5">
        <v>73570</v>
      </c>
      <c r="BG287" s="5">
        <v>73540</v>
      </c>
      <c r="BH287" s="5">
        <v>72631</v>
      </c>
      <c r="BI287" s="5">
        <v>72479</v>
      </c>
      <c r="BJ287" s="5">
        <v>73128</v>
      </c>
      <c r="BK287" s="5">
        <v>72627</v>
      </c>
      <c r="BL287" s="5">
        <v>71441</v>
      </c>
      <c r="BM287" s="5">
        <v>72216</v>
      </c>
      <c r="BN287" s="5">
        <v>73564</v>
      </c>
      <c r="BO287" s="5">
        <v>74519</v>
      </c>
      <c r="BP287" s="5">
        <v>76355</v>
      </c>
      <c r="BQ287" s="5">
        <v>76718</v>
      </c>
      <c r="BR287" s="5">
        <v>77782</v>
      </c>
      <c r="BS287" s="5">
        <v>77881</v>
      </c>
      <c r="BT287" s="5">
        <v>78521</v>
      </c>
      <c r="BU287" s="5">
        <v>77629</v>
      </c>
      <c r="BV287" s="5">
        <v>77362</v>
      </c>
      <c r="BW287" s="5">
        <v>76025</v>
      </c>
      <c r="BX287" s="5">
        <v>75768</v>
      </c>
      <c r="BY287" s="5">
        <v>74530</v>
      </c>
      <c r="BZ287" s="5">
        <v>74228</v>
      </c>
      <c r="CA287" s="5">
        <v>73178</v>
      </c>
      <c r="CB287" s="5">
        <v>73251</v>
      </c>
      <c r="CC287" s="5">
        <v>73861</v>
      </c>
      <c r="CD287" s="5">
        <v>74465</v>
      </c>
    </row>
    <row r="288" spans="1:82" x14ac:dyDescent="0.25">
      <c r="A288" s="5" t="str">
        <f>"51 jaar"</f>
        <v>51 jaar</v>
      </c>
      <c r="B288" s="5">
        <v>57680</v>
      </c>
      <c r="C288" s="5">
        <v>52290</v>
      </c>
      <c r="D288" s="5">
        <v>46690</v>
      </c>
      <c r="E288" s="5">
        <v>50154</v>
      </c>
      <c r="F288" s="5">
        <v>56858</v>
      </c>
      <c r="G288" s="5">
        <v>59585</v>
      </c>
      <c r="H288" s="5">
        <v>59497</v>
      </c>
      <c r="I288" s="5">
        <v>69318</v>
      </c>
      <c r="J288" s="5">
        <v>69086</v>
      </c>
      <c r="K288" s="5">
        <v>69498</v>
      </c>
      <c r="L288" s="5">
        <v>68089</v>
      </c>
      <c r="M288" s="5">
        <v>68705</v>
      </c>
      <c r="N288" s="5">
        <v>68144</v>
      </c>
      <c r="O288" s="5">
        <v>70450</v>
      </c>
      <c r="P288" s="5">
        <v>70895</v>
      </c>
      <c r="Q288" s="5">
        <v>72844</v>
      </c>
      <c r="R288" s="5">
        <v>74393</v>
      </c>
      <c r="S288" s="5">
        <v>75279</v>
      </c>
      <c r="T288" s="5">
        <v>76196</v>
      </c>
      <c r="U288" s="5">
        <v>77801</v>
      </c>
      <c r="V288" s="5">
        <v>80128</v>
      </c>
      <c r="W288" s="5">
        <v>79563</v>
      </c>
      <c r="X288" s="5">
        <v>80778</v>
      </c>
      <c r="Y288" s="5">
        <v>80223</v>
      </c>
      <c r="Z288" s="5">
        <v>81981</v>
      </c>
      <c r="AA288" s="5">
        <v>83479</v>
      </c>
      <c r="AB288" s="5">
        <v>80703</v>
      </c>
      <c r="AC288" s="5">
        <v>79028</v>
      </c>
      <c r="AD288" s="5">
        <v>76817</v>
      </c>
      <c r="AE288" s="5">
        <v>77072</v>
      </c>
      <c r="AF288" s="5">
        <v>77058</v>
      </c>
      <c r="AG288" s="5">
        <v>77772</v>
      </c>
      <c r="AH288" s="5">
        <v>77498</v>
      </c>
      <c r="AI288" s="5">
        <v>75961</v>
      </c>
      <c r="AJ288" s="5">
        <v>73272</v>
      </c>
      <c r="AK288" s="5">
        <v>71893</v>
      </c>
      <c r="AL288" s="5">
        <v>70131</v>
      </c>
      <c r="AM288" s="5">
        <v>71387</v>
      </c>
      <c r="AN288" s="5">
        <v>72601</v>
      </c>
      <c r="AO288" s="5">
        <v>73515</v>
      </c>
      <c r="AP288" s="5">
        <v>73994</v>
      </c>
      <c r="AQ288" s="5">
        <v>75903</v>
      </c>
      <c r="AR288" s="5">
        <v>75000</v>
      </c>
      <c r="AS288" s="5">
        <v>74358</v>
      </c>
      <c r="AT288" s="5">
        <v>72957</v>
      </c>
      <c r="AU288" s="5">
        <v>73117</v>
      </c>
      <c r="AV288" s="5">
        <v>72544</v>
      </c>
      <c r="AW288" s="5">
        <v>73848</v>
      </c>
      <c r="AX288" s="5">
        <v>74249</v>
      </c>
      <c r="AY288" s="5">
        <v>75605</v>
      </c>
      <c r="AZ288" s="5">
        <v>75962</v>
      </c>
      <c r="BA288" s="5">
        <v>77344</v>
      </c>
      <c r="BB288" s="5">
        <v>77874</v>
      </c>
      <c r="BC288" s="5">
        <v>77235</v>
      </c>
      <c r="BD288" s="5">
        <v>75300</v>
      </c>
      <c r="BE288" s="5">
        <v>72770</v>
      </c>
      <c r="BF288" s="5">
        <v>72779</v>
      </c>
      <c r="BG288" s="5">
        <v>73392</v>
      </c>
      <c r="BH288" s="5">
        <v>73361</v>
      </c>
      <c r="BI288" s="5">
        <v>72454</v>
      </c>
      <c r="BJ288" s="5">
        <v>72302</v>
      </c>
      <c r="BK288" s="5">
        <v>72949</v>
      </c>
      <c r="BL288" s="5">
        <v>72452</v>
      </c>
      <c r="BM288" s="5">
        <v>71268</v>
      </c>
      <c r="BN288" s="5">
        <v>72047</v>
      </c>
      <c r="BO288" s="5">
        <v>73391</v>
      </c>
      <c r="BP288" s="5">
        <v>74344</v>
      </c>
      <c r="BQ288" s="5">
        <v>76179</v>
      </c>
      <c r="BR288" s="5">
        <v>76541</v>
      </c>
      <c r="BS288" s="5">
        <v>77607</v>
      </c>
      <c r="BT288" s="5">
        <v>77705</v>
      </c>
      <c r="BU288" s="5">
        <v>78346</v>
      </c>
      <c r="BV288" s="5">
        <v>77457</v>
      </c>
      <c r="BW288" s="5">
        <v>77192</v>
      </c>
      <c r="BX288" s="5">
        <v>75857</v>
      </c>
      <c r="BY288" s="5">
        <v>75606</v>
      </c>
      <c r="BZ288" s="5">
        <v>74365</v>
      </c>
      <c r="CA288" s="5">
        <v>74068</v>
      </c>
      <c r="CB288" s="5">
        <v>73020</v>
      </c>
      <c r="CC288" s="5">
        <v>73095</v>
      </c>
      <c r="CD288" s="5">
        <v>73703</v>
      </c>
    </row>
    <row r="289" spans="1:82" x14ac:dyDescent="0.25">
      <c r="A289" s="5" t="str">
        <f>"52 jaar"</f>
        <v>52 jaar</v>
      </c>
      <c r="B289" s="5">
        <v>58796</v>
      </c>
      <c r="C289" s="5">
        <v>57499</v>
      </c>
      <c r="D289" s="5">
        <v>52170</v>
      </c>
      <c r="E289" s="5">
        <v>46546</v>
      </c>
      <c r="F289" s="5">
        <v>50016</v>
      </c>
      <c r="G289" s="5">
        <v>56677</v>
      </c>
      <c r="H289" s="5">
        <v>59388</v>
      </c>
      <c r="I289" s="5">
        <v>59274</v>
      </c>
      <c r="J289" s="5">
        <v>69050</v>
      </c>
      <c r="K289" s="5">
        <v>68830</v>
      </c>
      <c r="L289" s="5">
        <v>69300</v>
      </c>
      <c r="M289" s="5">
        <v>67890</v>
      </c>
      <c r="N289" s="5">
        <v>68538</v>
      </c>
      <c r="O289" s="5">
        <v>67971</v>
      </c>
      <c r="P289" s="5">
        <v>70327</v>
      </c>
      <c r="Q289" s="5">
        <v>70768</v>
      </c>
      <c r="R289" s="5">
        <v>72771</v>
      </c>
      <c r="S289" s="5">
        <v>74358</v>
      </c>
      <c r="T289" s="5">
        <v>75156</v>
      </c>
      <c r="U289" s="5">
        <v>76203</v>
      </c>
      <c r="V289" s="5">
        <v>77872</v>
      </c>
      <c r="W289" s="5">
        <v>80063</v>
      </c>
      <c r="X289" s="5">
        <v>79426</v>
      </c>
      <c r="Y289" s="5">
        <v>80548</v>
      </c>
      <c r="Z289" s="5">
        <v>80048</v>
      </c>
      <c r="AA289" s="5">
        <v>81789</v>
      </c>
      <c r="AB289" s="5">
        <v>83299</v>
      </c>
      <c r="AC289" s="5">
        <v>80539</v>
      </c>
      <c r="AD289" s="5">
        <v>78873</v>
      </c>
      <c r="AE289" s="5">
        <v>76667</v>
      </c>
      <c r="AF289" s="5">
        <v>76904</v>
      </c>
      <c r="AG289" s="5">
        <v>76876</v>
      </c>
      <c r="AH289" s="5">
        <v>77572</v>
      </c>
      <c r="AI289" s="5">
        <v>77297</v>
      </c>
      <c r="AJ289" s="5">
        <v>75746</v>
      </c>
      <c r="AK289" s="5">
        <v>73050</v>
      </c>
      <c r="AL289" s="5">
        <v>71662</v>
      </c>
      <c r="AM289" s="5">
        <v>69903</v>
      </c>
      <c r="AN289" s="5">
        <v>71161</v>
      </c>
      <c r="AO289" s="5">
        <v>72365</v>
      </c>
      <c r="AP289" s="5">
        <v>73278</v>
      </c>
      <c r="AQ289" s="5">
        <v>73760</v>
      </c>
      <c r="AR289" s="5">
        <v>75661</v>
      </c>
      <c r="AS289" s="5">
        <v>74767</v>
      </c>
      <c r="AT289" s="5">
        <v>74127</v>
      </c>
      <c r="AU289" s="5">
        <v>72743</v>
      </c>
      <c r="AV289" s="5">
        <v>72905</v>
      </c>
      <c r="AW289" s="5">
        <v>72325</v>
      </c>
      <c r="AX289" s="5">
        <v>73632</v>
      </c>
      <c r="AY289" s="5">
        <v>74022</v>
      </c>
      <c r="AZ289" s="5">
        <v>75377</v>
      </c>
      <c r="BA289" s="5">
        <v>75737</v>
      </c>
      <c r="BB289" s="5">
        <v>77117</v>
      </c>
      <c r="BC289" s="5">
        <v>77651</v>
      </c>
      <c r="BD289" s="5">
        <v>77014</v>
      </c>
      <c r="BE289" s="5">
        <v>75084</v>
      </c>
      <c r="BF289" s="5">
        <v>72565</v>
      </c>
      <c r="BG289" s="5">
        <v>72575</v>
      </c>
      <c r="BH289" s="5">
        <v>73194</v>
      </c>
      <c r="BI289" s="5">
        <v>73163</v>
      </c>
      <c r="BJ289" s="5">
        <v>72260</v>
      </c>
      <c r="BK289" s="5">
        <v>72105</v>
      </c>
      <c r="BL289" s="5">
        <v>72749</v>
      </c>
      <c r="BM289" s="5">
        <v>72257</v>
      </c>
      <c r="BN289" s="5">
        <v>71075</v>
      </c>
      <c r="BO289" s="5">
        <v>71851</v>
      </c>
      <c r="BP289" s="5">
        <v>73197</v>
      </c>
      <c r="BQ289" s="5">
        <v>74148</v>
      </c>
      <c r="BR289" s="5">
        <v>75983</v>
      </c>
      <c r="BS289" s="5">
        <v>76343</v>
      </c>
      <c r="BT289" s="5">
        <v>77412</v>
      </c>
      <c r="BU289" s="5">
        <v>77509</v>
      </c>
      <c r="BV289" s="5">
        <v>78151</v>
      </c>
      <c r="BW289" s="5">
        <v>77266</v>
      </c>
      <c r="BX289" s="5">
        <v>77002</v>
      </c>
      <c r="BY289" s="5">
        <v>75674</v>
      </c>
      <c r="BZ289" s="5">
        <v>75420</v>
      </c>
      <c r="CA289" s="5">
        <v>74180</v>
      </c>
      <c r="CB289" s="5">
        <v>73890</v>
      </c>
      <c r="CC289" s="5">
        <v>72845</v>
      </c>
      <c r="CD289" s="5">
        <v>72917</v>
      </c>
    </row>
    <row r="290" spans="1:82" x14ac:dyDescent="0.25">
      <c r="A290" s="5" t="str">
        <f>"53 jaar"</f>
        <v>53 jaar</v>
      </c>
      <c r="B290" s="5">
        <v>56313</v>
      </c>
      <c r="C290" s="5">
        <v>58563</v>
      </c>
      <c r="D290" s="5">
        <v>57345</v>
      </c>
      <c r="E290" s="5">
        <v>52014</v>
      </c>
      <c r="F290" s="5">
        <v>46361</v>
      </c>
      <c r="G290" s="5">
        <v>49869</v>
      </c>
      <c r="H290" s="5">
        <v>56509</v>
      </c>
      <c r="I290" s="5">
        <v>59154</v>
      </c>
      <c r="J290" s="5">
        <v>59060</v>
      </c>
      <c r="K290" s="5">
        <v>68869</v>
      </c>
      <c r="L290" s="5">
        <v>68628</v>
      </c>
      <c r="M290" s="5">
        <v>69118</v>
      </c>
      <c r="N290" s="5">
        <v>67729</v>
      </c>
      <c r="O290" s="5">
        <v>68395</v>
      </c>
      <c r="P290" s="5">
        <v>67877</v>
      </c>
      <c r="Q290" s="5">
        <v>70172</v>
      </c>
      <c r="R290" s="5">
        <v>70682</v>
      </c>
      <c r="S290" s="5">
        <v>72630</v>
      </c>
      <c r="T290" s="5">
        <v>74281</v>
      </c>
      <c r="U290" s="5">
        <v>75114</v>
      </c>
      <c r="V290" s="5">
        <v>76190</v>
      </c>
      <c r="W290" s="5">
        <v>77736</v>
      </c>
      <c r="X290" s="5">
        <v>79817</v>
      </c>
      <c r="Y290" s="5">
        <v>79186</v>
      </c>
      <c r="Z290" s="5">
        <v>80362</v>
      </c>
      <c r="AA290" s="5">
        <v>79855</v>
      </c>
      <c r="AB290" s="5">
        <v>81603</v>
      </c>
      <c r="AC290" s="5">
        <v>83089</v>
      </c>
      <c r="AD290" s="5">
        <v>80330</v>
      </c>
      <c r="AE290" s="5">
        <v>78655</v>
      </c>
      <c r="AF290" s="5">
        <v>76456</v>
      </c>
      <c r="AG290" s="5">
        <v>76676</v>
      </c>
      <c r="AH290" s="5">
        <v>76627</v>
      </c>
      <c r="AI290" s="5">
        <v>77302</v>
      </c>
      <c r="AJ290" s="5">
        <v>77027</v>
      </c>
      <c r="AK290" s="5">
        <v>75452</v>
      </c>
      <c r="AL290" s="5">
        <v>72765</v>
      </c>
      <c r="AM290" s="5">
        <v>71373</v>
      </c>
      <c r="AN290" s="5">
        <v>69615</v>
      </c>
      <c r="AO290" s="5">
        <v>70870</v>
      </c>
      <c r="AP290" s="5">
        <v>72074</v>
      </c>
      <c r="AQ290" s="5">
        <v>72980</v>
      </c>
      <c r="AR290" s="5">
        <v>73462</v>
      </c>
      <c r="AS290" s="5">
        <v>75363</v>
      </c>
      <c r="AT290" s="5">
        <v>74481</v>
      </c>
      <c r="AU290" s="5">
        <v>73838</v>
      </c>
      <c r="AV290" s="5">
        <v>72466</v>
      </c>
      <c r="AW290" s="5">
        <v>72619</v>
      </c>
      <c r="AX290" s="5">
        <v>72041</v>
      </c>
      <c r="AY290" s="5">
        <v>73349</v>
      </c>
      <c r="AZ290" s="5">
        <v>73737</v>
      </c>
      <c r="BA290" s="5">
        <v>75088</v>
      </c>
      <c r="BB290" s="5">
        <v>75451</v>
      </c>
      <c r="BC290" s="5">
        <v>76825</v>
      </c>
      <c r="BD290" s="5">
        <v>77364</v>
      </c>
      <c r="BE290" s="5">
        <v>76726</v>
      </c>
      <c r="BF290" s="5">
        <v>74808</v>
      </c>
      <c r="BG290" s="5">
        <v>72298</v>
      </c>
      <c r="BH290" s="5">
        <v>72308</v>
      </c>
      <c r="BI290" s="5">
        <v>72929</v>
      </c>
      <c r="BJ290" s="5">
        <v>72898</v>
      </c>
      <c r="BK290" s="5">
        <v>72000</v>
      </c>
      <c r="BL290" s="5">
        <v>71842</v>
      </c>
      <c r="BM290" s="5">
        <v>72490</v>
      </c>
      <c r="BN290" s="5">
        <v>72003</v>
      </c>
      <c r="BO290" s="5">
        <v>70825</v>
      </c>
      <c r="BP290" s="5">
        <v>71598</v>
      </c>
      <c r="BQ290" s="5">
        <v>72944</v>
      </c>
      <c r="BR290" s="5">
        <v>73892</v>
      </c>
      <c r="BS290" s="5">
        <v>75726</v>
      </c>
      <c r="BT290" s="5">
        <v>76091</v>
      </c>
      <c r="BU290" s="5">
        <v>77156</v>
      </c>
      <c r="BV290" s="5">
        <v>77255</v>
      </c>
      <c r="BW290" s="5">
        <v>77896</v>
      </c>
      <c r="BX290" s="5">
        <v>77011</v>
      </c>
      <c r="BY290" s="5">
        <v>76746</v>
      </c>
      <c r="BZ290" s="5">
        <v>75421</v>
      </c>
      <c r="CA290" s="5">
        <v>75173</v>
      </c>
      <c r="CB290" s="5">
        <v>73940</v>
      </c>
      <c r="CC290" s="5">
        <v>73648</v>
      </c>
      <c r="CD290" s="5">
        <v>72605</v>
      </c>
    </row>
    <row r="291" spans="1:82" x14ac:dyDescent="0.25">
      <c r="A291" s="5" t="str">
        <f>"54 jaar"</f>
        <v>54 jaar</v>
      </c>
      <c r="B291" s="5">
        <v>55878</v>
      </c>
      <c r="C291" s="5">
        <v>56137</v>
      </c>
      <c r="D291" s="5">
        <v>58349</v>
      </c>
      <c r="E291" s="5">
        <v>57155</v>
      </c>
      <c r="F291" s="5">
        <v>51862</v>
      </c>
      <c r="G291" s="5">
        <v>46175</v>
      </c>
      <c r="H291" s="5">
        <v>49718</v>
      </c>
      <c r="I291" s="5">
        <v>56274</v>
      </c>
      <c r="J291" s="5">
        <v>58878</v>
      </c>
      <c r="K291" s="5">
        <v>58908</v>
      </c>
      <c r="L291" s="5">
        <v>68655</v>
      </c>
      <c r="M291" s="5">
        <v>68421</v>
      </c>
      <c r="N291" s="5">
        <v>68915</v>
      </c>
      <c r="O291" s="5">
        <v>67576</v>
      </c>
      <c r="P291" s="5">
        <v>68224</v>
      </c>
      <c r="Q291" s="5">
        <v>67726</v>
      </c>
      <c r="R291" s="5">
        <v>69991</v>
      </c>
      <c r="S291" s="5">
        <v>70510</v>
      </c>
      <c r="T291" s="5">
        <v>72521</v>
      </c>
      <c r="U291" s="5">
        <v>74209</v>
      </c>
      <c r="V291" s="5">
        <v>75097</v>
      </c>
      <c r="W291" s="5">
        <v>76042</v>
      </c>
      <c r="X291" s="5">
        <v>77543</v>
      </c>
      <c r="Y291" s="5">
        <v>79562</v>
      </c>
      <c r="Z291" s="5">
        <v>78973</v>
      </c>
      <c r="AA291" s="5">
        <v>80151</v>
      </c>
      <c r="AB291" s="5">
        <v>79604</v>
      </c>
      <c r="AC291" s="5">
        <v>81346</v>
      </c>
      <c r="AD291" s="5">
        <v>82831</v>
      </c>
      <c r="AE291" s="5">
        <v>80076</v>
      </c>
      <c r="AF291" s="5">
        <v>78407</v>
      </c>
      <c r="AG291" s="5">
        <v>76202</v>
      </c>
      <c r="AH291" s="5">
        <v>76398</v>
      </c>
      <c r="AI291" s="5">
        <v>76340</v>
      </c>
      <c r="AJ291" s="5">
        <v>76994</v>
      </c>
      <c r="AK291" s="5">
        <v>76718</v>
      </c>
      <c r="AL291" s="5">
        <v>75134</v>
      </c>
      <c r="AM291" s="5">
        <v>72463</v>
      </c>
      <c r="AN291" s="5">
        <v>71064</v>
      </c>
      <c r="AO291" s="5">
        <v>69313</v>
      </c>
      <c r="AP291" s="5">
        <v>70567</v>
      </c>
      <c r="AQ291" s="5">
        <v>71770</v>
      </c>
      <c r="AR291" s="5">
        <v>72672</v>
      </c>
      <c r="AS291" s="5">
        <v>73150</v>
      </c>
      <c r="AT291" s="5">
        <v>75048</v>
      </c>
      <c r="AU291" s="5">
        <v>74177</v>
      </c>
      <c r="AV291" s="5">
        <v>73529</v>
      </c>
      <c r="AW291" s="5">
        <v>72159</v>
      </c>
      <c r="AX291" s="5">
        <v>72314</v>
      </c>
      <c r="AY291" s="5">
        <v>71739</v>
      </c>
      <c r="AZ291" s="5">
        <v>73052</v>
      </c>
      <c r="BA291" s="5">
        <v>73432</v>
      </c>
      <c r="BB291" s="5">
        <v>74778</v>
      </c>
      <c r="BC291" s="5">
        <v>75144</v>
      </c>
      <c r="BD291" s="5">
        <v>76519</v>
      </c>
      <c r="BE291" s="5">
        <v>77061</v>
      </c>
      <c r="BF291" s="5">
        <v>76427</v>
      </c>
      <c r="BG291" s="5">
        <v>74516</v>
      </c>
      <c r="BH291" s="5">
        <v>72014</v>
      </c>
      <c r="BI291" s="5">
        <v>72030</v>
      </c>
      <c r="BJ291" s="5">
        <v>72647</v>
      </c>
      <c r="BK291" s="5">
        <v>72617</v>
      </c>
      <c r="BL291" s="5">
        <v>71721</v>
      </c>
      <c r="BM291" s="5">
        <v>71563</v>
      </c>
      <c r="BN291" s="5">
        <v>72214</v>
      </c>
      <c r="BO291" s="5">
        <v>71731</v>
      </c>
      <c r="BP291" s="5">
        <v>70558</v>
      </c>
      <c r="BQ291" s="5">
        <v>71329</v>
      </c>
      <c r="BR291" s="5">
        <v>72674</v>
      </c>
      <c r="BS291" s="5">
        <v>73622</v>
      </c>
      <c r="BT291" s="5">
        <v>75453</v>
      </c>
      <c r="BU291" s="5">
        <v>75817</v>
      </c>
      <c r="BV291" s="5">
        <v>76877</v>
      </c>
      <c r="BW291" s="5">
        <v>76978</v>
      </c>
      <c r="BX291" s="5">
        <v>77618</v>
      </c>
      <c r="BY291" s="5">
        <v>76737</v>
      </c>
      <c r="BZ291" s="5">
        <v>76476</v>
      </c>
      <c r="CA291" s="5">
        <v>75153</v>
      </c>
      <c r="CB291" s="5">
        <v>74911</v>
      </c>
      <c r="CC291" s="5">
        <v>73678</v>
      </c>
      <c r="CD291" s="5">
        <v>73386</v>
      </c>
    </row>
    <row r="292" spans="1:82" x14ac:dyDescent="0.25">
      <c r="A292" s="5" t="str">
        <f>"55 jaar"</f>
        <v>55 jaar</v>
      </c>
      <c r="B292" s="5">
        <v>56140</v>
      </c>
      <c r="C292" s="5">
        <v>55684</v>
      </c>
      <c r="D292" s="5">
        <v>55949</v>
      </c>
      <c r="E292" s="5">
        <v>58116</v>
      </c>
      <c r="F292" s="5">
        <v>56937</v>
      </c>
      <c r="G292" s="5">
        <v>51663</v>
      </c>
      <c r="H292" s="5">
        <v>46001</v>
      </c>
      <c r="I292" s="5">
        <v>49506</v>
      </c>
      <c r="J292" s="5">
        <v>56036</v>
      </c>
      <c r="K292" s="5">
        <v>58671</v>
      </c>
      <c r="L292" s="5">
        <v>58660</v>
      </c>
      <c r="M292" s="5">
        <v>68422</v>
      </c>
      <c r="N292" s="5">
        <v>68171</v>
      </c>
      <c r="O292" s="5">
        <v>68760</v>
      </c>
      <c r="P292" s="5">
        <v>67324</v>
      </c>
      <c r="Q292" s="5">
        <v>68032</v>
      </c>
      <c r="R292" s="5">
        <v>67525</v>
      </c>
      <c r="S292" s="5">
        <v>69827</v>
      </c>
      <c r="T292" s="5">
        <v>70322</v>
      </c>
      <c r="U292" s="5">
        <v>72394</v>
      </c>
      <c r="V292" s="5">
        <v>74152</v>
      </c>
      <c r="W292" s="5">
        <v>74863</v>
      </c>
      <c r="X292" s="5">
        <v>75762</v>
      </c>
      <c r="Y292" s="5">
        <v>77247</v>
      </c>
      <c r="Z292" s="5">
        <v>79345</v>
      </c>
      <c r="AA292" s="5">
        <v>78700</v>
      </c>
      <c r="AB292" s="5">
        <v>79889</v>
      </c>
      <c r="AC292" s="5">
        <v>79403</v>
      </c>
      <c r="AD292" s="5">
        <v>81097</v>
      </c>
      <c r="AE292" s="5">
        <v>82571</v>
      </c>
      <c r="AF292" s="5">
        <v>79824</v>
      </c>
      <c r="AG292" s="5">
        <v>78140</v>
      </c>
      <c r="AH292" s="5">
        <v>75933</v>
      </c>
      <c r="AI292" s="5">
        <v>76110</v>
      </c>
      <c r="AJ292" s="5">
        <v>76045</v>
      </c>
      <c r="AK292" s="5">
        <v>76678</v>
      </c>
      <c r="AL292" s="5">
        <v>76400</v>
      </c>
      <c r="AM292" s="5">
        <v>74825</v>
      </c>
      <c r="AN292" s="5">
        <v>72165</v>
      </c>
      <c r="AO292" s="5">
        <v>70768</v>
      </c>
      <c r="AP292" s="5">
        <v>69016</v>
      </c>
      <c r="AQ292" s="5">
        <v>70269</v>
      </c>
      <c r="AR292" s="5">
        <v>71471</v>
      </c>
      <c r="AS292" s="5">
        <v>72373</v>
      </c>
      <c r="AT292" s="5">
        <v>72849</v>
      </c>
      <c r="AU292" s="5">
        <v>74737</v>
      </c>
      <c r="AV292" s="5">
        <v>73873</v>
      </c>
      <c r="AW292" s="5">
        <v>73229</v>
      </c>
      <c r="AX292" s="5">
        <v>71865</v>
      </c>
      <c r="AY292" s="5">
        <v>72017</v>
      </c>
      <c r="AZ292" s="5">
        <v>71437</v>
      </c>
      <c r="BA292" s="5">
        <v>72754</v>
      </c>
      <c r="BB292" s="5">
        <v>73127</v>
      </c>
      <c r="BC292" s="5">
        <v>74468</v>
      </c>
      <c r="BD292" s="5">
        <v>74837</v>
      </c>
      <c r="BE292" s="5">
        <v>76214</v>
      </c>
      <c r="BF292" s="5">
        <v>76755</v>
      </c>
      <c r="BG292" s="5">
        <v>76130</v>
      </c>
      <c r="BH292" s="5">
        <v>74222</v>
      </c>
      <c r="BI292" s="5">
        <v>71725</v>
      </c>
      <c r="BJ292" s="5">
        <v>71745</v>
      </c>
      <c r="BK292" s="5">
        <v>72363</v>
      </c>
      <c r="BL292" s="5">
        <v>72334</v>
      </c>
      <c r="BM292" s="5">
        <v>71442</v>
      </c>
      <c r="BN292" s="5">
        <v>71288</v>
      </c>
      <c r="BO292" s="5">
        <v>71939</v>
      </c>
      <c r="BP292" s="5">
        <v>71458</v>
      </c>
      <c r="BQ292" s="5">
        <v>70291</v>
      </c>
      <c r="BR292" s="5">
        <v>71063</v>
      </c>
      <c r="BS292" s="5">
        <v>72404</v>
      </c>
      <c r="BT292" s="5">
        <v>73354</v>
      </c>
      <c r="BU292" s="5">
        <v>75181</v>
      </c>
      <c r="BV292" s="5">
        <v>75546</v>
      </c>
      <c r="BW292" s="5">
        <v>76603</v>
      </c>
      <c r="BX292" s="5">
        <v>76705</v>
      </c>
      <c r="BY292" s="5">
        <v>77344</v>
      </c>
      <c r="BZ292" s="5">
        <v>76468</v>
      </c>
      <c r="CA292" s="5">
        <v>76208</v>
      </c>
      <c r="CB292" s="5">
        <v>74888</v>
      </c>
      <c r="CC292" s="5">
        <v>74648</v>
      </c>
      <c r="CD292" s="5">
        <v>73417</v>
      </c>
    </row>
    <row r="293" spans="1:82" x14ac:dyDescent="0.25">
      <c r="A293" s="5" t="str">
        <f>"56 jaar"</f>
        <v>56 jaar</v>
      </c>
      <c r="B293" s="5">
        <v>57573</v>
      </c>
      <c r="C293" s="5">
        <v>55877</v>
      </c>
      <c r="D293" s="5">
        <v>55448</v>
      </c>
      <c r="E293" s="5">
        <v>55718</v>
      </c>
      <c r="F293" s="5">
        <v>57869</v>
      </c>
      <c r="G293" s="5">
        <v>56716</v>
      </c>
      <c r="H293" s="5">
        <v>51474</v>
      </c>
      <c r="I293" s="5">
        <v>45815</v>
      </c>
      <c r="J293" s="5">
        <v>49274</v>
      </c>
      <c r="K293" s="5">
        <v>55815</v>
      </c>
      <c r="L293" s="5">
        <v>58399</v>
      </c>
      <c r="M293" s="5">
        <v>58474</v>
      </c>
      <c r="N293" s="5">
        <v>68115</v>
      </c>
      <c r="O293" s="5">
        <v>67945</v>
      </c>
      <c r="P293" s="5">
        <v>68523</v>
      </c>
      <c r="Q293" s="5">
        <v>67096</v>
      </c>
      <c r="R293" s="5">
        <v>67779</v>
      </c>
      <c r="S293" s="5">
        <v>67310</v>
      </c>
      <c r="T293" s="5">
        <v>69608</v>
      </c>
      <c r="U293" s="5">
        <v>70166</v>
      </c>
      <c r="V293" s="5">
        <v>72361</v>
      </c>
      <c r="W293" s="5">
        <v>73974</v>
      </c>
      <c r="X293" s="5">
        <v>74583</v>
      </c>
      <c r="Y293" s="5">
        <v>75461</v>
      </c>
      <c r="Z293" s="5">
        <v>76934</v>
      </c>
      <c r="AA293" s="5">
        <v>79050</v>
      </c>
      <c r="AB293" s="5">
        <v>78398</v>
      </c>
      <c r="AC293" s="5">
        <v>79622</v>
      </c>
      <c r="AD293" s="5">
        <v>79076</v>
      </c>
      <c r="AE293" s="5">
        <v>80751</v>
      </c>
      <c r="AF293" s="5">
        <v>82215</v>
      </c>
      <c r="AG293" s="5">
        <v>79469</v>
      </c>
      <c r="AH293" s="5">
        <v>77772</v>
      </c>
      <c r="AI293" s="5">
        <v>75572</v>
      </c>
      <c r="AJ293" s="5">
        <v>75729</v>
      </c>
      <c r="AK293" s="5">
        <v>75652</v>
      </c>
      <c r="AL293" s="5">
        <v>76268</v>
      </c>
      <c r="AM293" s="5">
        <v>75999</v>
      </c>
      <c r="AN293" s="5">
        <v>74432</v>
      </c>
      <c r="AO293" s="5">
        <v>71777</v>
      </c>
      <c r="AP293" s="5">
        <v>70386</v>
      </c>
      <c r="AQ293" s="5">
        <v>68639</v>
      </c>
      <c r="AR293" s="5">
        <v>69889</v>
      </c>
      <c r="AS293" s="5">
        <v>71091</v>
      </c>
      <c r="AT293" s="5">
        <v>71988</v>
      </c>
      <c r="AU293" s="5">
        <v>72465</v>
      </c>
      <c r="AV293" s="5">
        <v>74343</v>
      </c>
      <c r="AW293" s="5">
        <v>73491</v>
      </c>
      <c r="AX293" s="5">
        <v>72845</v>
      </c>
      <c r="AY293" s="5">
        <v>71484</v>
      </c>
      <c r="AZ293" s="5">
        <v>71633</v>
      </c>
      <c r="BA293" s="5">
        <v>71051</v>
      </c>
      <c r="BB293" s="5">
        <v>72363</v>
      </c>
      <c r="BC293" s="5">
        <v>72735</v>
      </c>
      <c r="BD293" s="5">
        <v>74075</v>
      </c>
      <c r="BE293" s="5">
        <v>74452</v>
      </c>
      <c r="BF293" s="5">
        <v>75826</v>
      </c>
      <c r="BG293" s="5">
        <v>76372</v>
      </c>
      <c r="BH293" s="5">
        <v>75748</v>
      </c>
      <c r="BI293" s="5">
        <v>73850</v>
      </c>
      <c r="BJ293" s="5">
        <v>71361</v>
      </c>
      <c r="BK293" s="5">
        <v>71375</v>
      </c>
      <c r="BL293" s="5">
        <v>71996</v>
      </c>
      <c r="BM293" s="5">
        <v>71973</v>
      </c>
      <c r="BN293" s="5">
        <v>71084</v>
      </c>
      <c r="BO293" s="5">
        <v>70929</v>
      </c>
      <c r="BP293" s="5">
        <v>71581</v>
      </c>
      <c r="BQ293" s="5">
        <v>71104</v>
      </c>
      <c r="BR293" s="5">
        <v>69939</v>
      </c>
      <c r="BS293" s="5">
        <v>70709</v>
      </c>
      <c r="BT293" s="5">
        <v>72050</v>
      </c>
      <c r="BU293" s="5">
        <v>72999</v>
      </c>
      <c r="BV293" s="5">
        <v>74824</v>
      </c>
      <c r="BW293" s="5">
        <v>75186</v>
      </c>
      <c r="BX293" s="5">
        <v>76246</v>
      </c>
      <c r="BY293" s="5">
        <v>76349</v>
      </c>
      <c r="BZ293" s="5">
        <v>76989</v>
      </c>
      <c r="CA293" s="5">
        <v>76110</v>
      </c>
      <c r="CB293" s="5">
        <v>75855</v>
      </c>
      <c r="CC293" s="5">
        <v>74534</v>
      </c>
      <c r="CD293" s="5">
        <v>74298</v>
      </c>
    </row>
    <row r="294" spans="1:82" x14ac:dyDescent="0.25">
      <c r="A294" s="5" t="str">
        <f>"57 jaar"</f>
        <v>57 jaar</v>
      </c>
      <c r="B294" s="5">
        <v>57712</v>
      </c>
      <c r="C294" s="5">
        <v>57309</v>
      </c>
      <c r="D294" s="5">
        <v>55617</v>
      </c>
      <c r="E294" s="5">
        <v>55242</v>
      </c>
      <c r="F294" s="5">
        <v>55472</v>
      </c>
      <c r="G294" s="5">
        <v>57579</v>
      </c>
      <c r="H294" s="5">
        <v>56482</v>
      </c>
      <c r="I294" s="5">
        <v>51227</v>
      </c>
      <c r="J294" s="5">
        <v>45577</v>
      </c>
      <c r="K294" s="5">
        <v>49027</v>
      </c>
      <c r="L294" s="5">
        <v>55542</v>
      </c>
      <c r="M294" s="5">
        <v>58151</v>
      </c>
      <c r="N294" s="5">
        <v>58264</v>
      </c>
      <c r="O294" s="5">
        <v>67882</v>
      </c>
      <c r="P294" s="5">
        <v>67664</v>
      </c>
      <c r="Q294" s="5">
        <v>68261</v>
      </c>
      <c r="R294" s="5">
        <v>66864</v>
      </c>
      <c r="S294" s="5">
        <v>67601</v>
      </c>
      <c r="T294" s="5">
        <v>67060</v>
      </c>
      <c r="U294" s="5">
        <v>69473</v>
      </c>
      <c r="V294" s="5">
        <v>70074</v>
      </c>
      <c r="W294" s="5">
        <v>72099</v>
      </c>
      <c r="X294" s="5">
        <v>73645</v>
      </c>
      <c r="Y294" s="5">
        <v>74210</v>
      </c>
      <c r="Z294" s="5">
        <v>75108</v>
      </c>
      <c r="AA294" s="5">
        <v>76615</v>
      </c>
      <c r="AB294" s="5">
        <v>78717</v>
      </c>
      <c r="AC294" s="5">
        <v>78125</v>
      </c>
      <c r="AD294" s="5">
        <v>79314</v>
      </c>
      <c r="AE294" s="5">
        <v>78773</v>
      </c>
      <c r="AF294" s="5">
        <v>80425</v>
      </c>
      <c r="AG294" s="5">
        <v>81875</v>
      </c>
      <c r="AH294" s="5">
        <v>79130</v>
      </c>
      <c r="AI294" s="5">
        <v>77421</v>
      </c>
      <c r="AJ294" s="5">
        <v>75222</v>
      </c>
      <c r="AK294" s="5">
        <v>75354</v>
      </c>
      <c r="AL294" s="5">
        <v>75271</v>
      </c>
      <c r="AM294" s="5">
        <v>75887</v>
      </c>
      <c r="AN294" s="5">
        <v>75621</v>
      </c>
      <c r="AO294" s="5">
        <v>74059</v>
      </c>
      <c r="AP294" s="5">
        <v>71416</v>
      </c>
      <c r="AQ294" s="5">
        <v>70035</v>
      </c>
      <c r="AR294" s="5">
        <v>68293</v>
      </c>
      <c r="AS294" s="5">
        <v>69544</v>
      </c>
      <c r="AT294" s="5">
        <v>70740</v>
      </c>
      <c r="AU294" s="5">
        <v>71639</v>
      </c>
      <c r="AV294" s="5">
        <v>72107</v>
      </c>
      <c r="AW294" s="5">
        <v>73979</v>
      </c>
      <c r="AX294" s="5">
        <v>73134</v>
      </c>
      <c r="AY294" s="5">
        <v>72488</v>
      </c>
      <c r="AZ294" s="5">
        <v>71138</v>
      </c>
      <c r="BA294" s="5">
        <v>71282</v>
      </c>
      <c r="BB294" s="5">
        <v>70701</v>
      </c>
      <c r="BC294" s="5">
        <v>72013</v>
      </c>
      <c r="BD294" s="5">
        <v>72380</v>
      </c>
      <c r="BE294" s="5">
        <v>73716</v>
      </c>
      <c r="BF294" s="5">
        <v>74093</v>
      </c>
      <c r="BG294" s="5">
        <v>75470</v>
      </c>
      <c r="BH294" s="5">
        <v>76013</v>
      </c>
      <c r="BI294" s="5">
        <v>75394</v>
      </c>
      <c r="BJ294" s="5">
        <v>73508</v>
      </c>
      <c r="BK294" s="5">
        <v>71024</v>
      </c>
      <c r="BL294" s="5">
        <v>71045</v>
      </c>
      <c r="BM294" s="5">
        <v>71662</v>
      </c>
      <c r="BN294" s="5">
        <v>71641</v>
      </c>
      <c r="BO294" s="5">
        <v>70756</v>
      </c>
      <c r="BP294" s="5">
        <v>70603</v>
      </c>
      <c r="BQ294" s="5">
        <v>71254</v>
      </c>
      <c r="BR294" s="5">
        <v>70781</v>
      </c>
      <c r="BS294" s="5">
        <v>69618</v>
      </c>
      <c r="BT294" s="5">
        <v>70387</v>
      </c>
      <c r="BU294" s="5">
        <v>71729</v>
      </c>
      <c r="BV294" s="5">
        <v>72674</v>
      </c>
      <c r="BW294" s="5">
        <v>74496</v>
      </c>
      <c r="BX294" s="5">
        <v>74859</v>
      </c>
      <c r="BY294" s="5">
        <v>75918</v>
      </c>
      <c r="BZ294" s="5">
        <v>76017</v>
      </c>
      <c r="CA294" s="5">
        <v>76656</v>
      </c>
      <c r="CB294" s="5">
        <v>75786</v>
      </c>
      <c r="CC294" s="5">
        <v>75527</v>
      </c>
      <c r="CD294" s="5">
        <v>74216</v>
      </c>
    </row>
    <row r="295" spans="1:82" x14ac:dyDescent="0.25">
      <c r="A295" s="5" t="str">
        <f>"58 jaar"</f>
        <v>58 jaar</v>
      </c>
      <c r="B295" s="5">
        <v>60978</v>
      </c>
      <c r="C295" s="5">
        <v>57413</v>
      </c>
      <c r="D295" s="5">
        <v>57012</v>
      </c>
      <c r="E295" s="5">
        <v>55366</v>
      </c>
      <c r="F295" s="5">
        <v>54986</v>
      </c>
      <c r="G295" s="5">
        <v>55185</v>
      </c>
      <c r="H295" s="5">
        <v>57287</v>
      </c>
      <c r="I295" s="5">
        <v>56169</v>
      </c>
      <c r="J295" s="5">
        <v>50947</v>
      </c>
      <c r="K295" s="5">
        <v>45341</v>
      </c>
      <c r="L295" s="5">
        <v>48789</v>
      </c>
      <c r="M295" s="5">
        <v>55316</v>
      </c>
      <c r="N295" s="5">
        <v>57927</v>
      </c>
      <c r="O295" s="5">
        <v>58048</v>
      </c>
      <c r="P295" s="5">
        <v>67603</v>
      </c>
      <c r="Q295" s="5">
        <v>67363</v>
      </c>
      <c r="R295" s="5">
        <v>67971</v>
      </c>
      <c r="S295" s="5">
        <v>66616</v>
      </c>
      <c r="T295" s="5">
        <v>67339</v>
      </c>
      <c r="U295" s="5">
        <v>66833</v>
      </c>
      <c r="V295" s="5">
        <v>69315</v>
      </c>
      <c r="W295" s="5">
        <v>69853</v>
      </c>
      <c r="X295" s="5">
        <v>71738</v>
      </c>
      <c r="Y295" s="5">
        <v>73224</v>
      </c>
      <c r="Z295" s="5">
        <v>73874</v>
      </c>
      <c r="AA295" s="5">
        <v>74731</v>
      </c>
      <c r="AB295" s="5">
        <v>76284</v>
      </c>
      <c r="AC295" s="5">
        <v>78368</v>
      </c>
      <c r="AD295" s="5">
        <v>77756</v>
      </c>
      <c r="AE295" s="5">
        <v>78936</v>
      </c>
      <c r="AF295" s="5">
        <v>78394</v>
      </c>
      <c r="AG295" s="5">
        <v>80023</v>
      </c>
      <c r="AH295" s="5">
        <v>81450</v>
      </c>
      <c r="AI295" s="5">
        <v>78708</v>
      </c>
      <c r="AJ295" s="5">
        <v>76987</v>
      </c>
      <c r="AK295" s="5">
        <v>74799</v>
      </c>
      <c r="AL295" s="5">
        <v>74917</v>
      </c>
      <c r="AM295" s="5">
        <v>74831</v>
      </c>
      <c r="AN295" s="5">
        <v>75446</v>
      </c>
      <c r="AO295" s="5">
        <v>75188</v>
      </c>
      <c r="AP295" s="5">
        <v>73622</v>
      </c>
      <c r="AQ295" s="5">
        <v>71003</v>
      </c>
      <c r="AR295" s="5">
        <v>69615</v>
      </c>
      <c r="AS295" s="5">
        <v>67887</v>
      </c>
      <c r="AT295" s="5">
        <v>69138</v>
      </c>
      <c r="AU295" s="5">
        <v>70330</v>
      </c>
      <c r="AV295" s="5">
        <v>71226</v>
      </c>
      <c r="AW295" s="5">
        <v>71682</v>
      </c>
      <c r="AX295" s="5">
        <v>73546</v>
      </c>
      <c r="AY295" s="5">
        <v>72708</v>
      </c>
      <c r="AZ295" s="5">
        <v>72063</v>
      </c>
      <c r="BA295" s="5">
        <v>70727</v>
      </c>
      <c r="BB295" s="5">
        <v>70863</v>
      </c>
      <c r="BC295" s="5">
        <v>70288</v>
      </c>
      <c r="BD295" s="5">
        <v>71594</v>
      </c>
      <c r="BE295" s="5">
        <v>71958</v>
      </c>
      <c r="BF295" s="5">
        <v>73295</v>
      </c>
      <c r="BG295" s="5">
        <v>73666</v>
      </c>
      <c r="BH295" s="5">
        <v>75045</v>
      </c>
      <c r="BI295" s="5">
        <v>75587</v>
      </c>
      <c r="BJ295" s="5">
        <v>74977</v>
      </c>
      <c r="BK295" s="5">
        <v>73098</v>
      </c>
      <c r="BL295" s="5">
        <v>70623</v>
      </c>
      <c r="BM295" s="5">
        <v>70652</v>
      </c>
      <c r="BN295" s="5">
        <v>71267</v>
      </c>
      <c r="BO295" s="5">
        <v>71252</v>
      </c>
      <c r="BP295" s="5">
        <v>70369</v>
      </c>
      <c r="BQ295" s="5">
        <v>70216</v>
      </c>
      <c r="BR295" s="5">
        <v>70862</v>
      </c>
      <c r="BS295" s="5">
        <v>70394</v>
      </c>
      <c r="BT295" s="5">
        <v>69235</v>
      </c>
      <c r="BU295" s="5">
        <v>70002</v>
      </c>
      <c r="BV295" s="5">
        <v>71342</v>
      </c>
      <c r="BW295" s="5">
        <v>72288</v>
      </c>
      <c r="BX295" s="5">
        <v>74110</v>
      </c>
      <c r="BY295" s="5">
        <v>74471</v>
      </c>
      <c r="BZ295" s="5">
        <v>75527</v>
      </c>
      <c r="CA295" s="5">
        <v>75626</v>
      </c>
      <c r="CB295" s="5">
        <v>76265</v>
      </c>
      <c r="CC295" s="5">
        <v>75401</v>
      </c>
      <c r="CD295" s="5">
        <v>75137</v>
      </c>
    </row>
    <row r="296" spans="1:82" x14ac:dyDescent="0.25">
      <c r="A296" s="5" t="str">
        <f>"59 jaar"</f>
        <v>59 jaar</v>
      </c>
      <c r="B296" s="5">
        <v>61710</v>
      </c>
      <c r="C296" s="5">
        <v>60625</v>
      </c>
      <c r="D296" s="5">
        <v>57138</v>
      </c>
      <c r="E296" s="5">
        <v>56714</v>
      </c>
      <c r="F296" s="5">
        <v>55073</v>
      </c>
      <c r="G296" s="5">
        <v>54691</v>
      </c>
      <c r="H296" s="5">
        <v>54915</v>
      </c>
      <c r="I296" s="5">
        <v>56932</v>
      </c>
      <c r="J296" s="5">
        <v>55813</v>
      </c>
      <c r="K296" s="5">
        <v>50677</v>
      </c>
      <c r="L296" s="5">
        <v>45095</v>
      </c>
      <c r="M296" s="5">
        <v>48554</v>
      </c>
      <c r="N296" s="5">
        <v>55095</v>
      </c>
      <c r="O296" s="5">
        <v>57660</v>
      </c>
      <c r="P296" s="5">
        <v>57766</v>
      </c>
      <c r="Q296" s="5">
        <v>67322</v>
      </c>
      <c r="R296" s="5">
        <v>67071</v>
      </c>
      <c r="S296" s="5">
        <v>67682</v>
      </c>
      <c r="T296" s="5">
        <v>66340</v>
      </c>
      <c r="U296" s="5">
        <v>67110</v>
      </c>
      <c r="V296" s="5">
        <v>66630</v>
      </c>
      <c r="W296" s="5">
        <v>68979</v>
      </c>
      <c r="X296" s="5">
        <v>69432</v>
      </c>
      <c r="Y296" s="5">
        <v>71321</v>
      </c>
      <c r="Z296" s="5">
        <v>72862</v>
      </c>
      <c r="AA296" s="5">
        <v>73493</v>
      </c>
      <c r="AB296" s="5">
        <v>74318</v>
      </c>
      <c r="AC296" s="5">
        <v>75918</v>
      </c>
      <c r="AD296" s="5">
        <v>77951</v>
      </c>
      <c r="AE296" s="5">
        <v>77337</v>
      </c>
      <c r="AF296" s="5">
        <v>78509</v>
      </c>
      <c r="AG296" s="5">
        <v>77961</v>
      </c>
      <c r="AH296" s="5">
        <v>79564</v>
      </c>
      <c r="AI296" s="5">
        <v>80971</v>
      </c>
      <c r="AJ296" s="5">
        <v>78234</v>
      </c>
      <c r="AK296" s="5">
        <v>76510</v>
      </c>
      <c r="AL296" s="5">
        <v>74325</v>
      </c>
      <c r="AM296" s="5">
        <v>74436</v>
      </c>
      <c r="AN296" s="5">
        <v>74356</v>
      </c>
      <c r="AO296" s="5">
        <v>74963</v>
      </c>
      <c r="AP296" s="5">
        <v>74705</v>
      </c>
      <c r="AQ296" s="5">
        <v>73152</v>
      </c>
      <c r="AR296" s="5">
        <v>70546</v>
      </c>
      <c r="AS296" s="5">
        <v>69164</v>
      </c>
      <c r="AT296" s="5">
        <v>67446</v>
      </c>
      <c r="AU296" s="5">
        <v>68693</v>
      </c>
      <c r="AV296" s="5">
        <v>69876</v>
      </c>
      <c r="AW296" s="5">
        <v>70768</v>
      </c>
      <c r="AX296" s="5">
        <v>71223</v>
      </c>
      <c r="AY296" s="5">
        <v>73079</v>
      </c>
      <c r="AZ296" s="5">
        <v>72249</v>
      </c>
      <c r="BA296" s="5">
        <v>71602</v>
      </c>
      <c r="BB296" s="5">
        <v>70276</v>
      </c>
      <c r="BC296" s="5">
        <v>70406</v>
      </c>
      <c r="BD296" s="5">
        <v>69832</v>
      </c>
      <c r="BE296" s="5">
        <v>71133</v>
      </c>
      <c r="BF296" s="5">
        <v>71496</v>
      </c>
      <c r="BG296" s="5">
        <v>72826</v>
      </c>
      <c r="BH296" s="5">
        <v>73202</v>
      </c>
      <c r="BI296" s="5">
        <v>74577</v>
      </c>
      <c r="BJ296" s="5">
        <v>75122</v>
      </c>
      <c r="BK296" s="5">
        <v>74516</v>
      </c>
      <c r="BL296" s="5">
        <v>72647</v>
      </c>
      <c r="BM296" s="5">
        <v>70186</v>
      </c>
      <c r="BN296" s="5">
        <v>70217</v>
      </c>
      <c r="BO296" s="5">
        <v>70827</v>
      </c>
      <c r="BP296" s="5">
        <v>70817</v>
      </c>
      <c r="BQ296" s="5">
        <v>69936</v>
      </c>
      <c r="BR296" s="5">
        <v>69784</v>
      </c>
      <c r="BS296" s="5">
        <v>70433</v>
      </c>
      <c r="BT296" s="5">
        <v>69973</v>
      </c>
      <c r="BU296" s="5">
        <v>68817</v>
      </c>
      <c r="BV296" s="5">
        <v>69583</v>
      </c>
      <c r="BW296" s="5">
        <v>70921</v>
      </c>
      <c r="BX296" s="5">
        <v>71868</v>
      </c>
      <c r="BY296" s="5">
        <v>73680</v>
      </c>
      <c r="BZ296" s="5">
        <v>74038</v>
      </c>
      <c r="CA296" s="5">
        <v>75095</v>
      </c>
      <c r="CB296" s="5">
        <v>75194</v>
      </c>
      <c r="CC296" s="5">
        <v>75833</v>
      </c>
      <c r="CD296" s="5">
        <v>74976</v>
      </c>
    </row>
    <row r="297" spans="1:82" x14ac:dyDescent="0.25">
      <c r="A297" s="5" t="str">
        <f>"60 jaar"</f>
        <v>60 jaar</v>
      </c>
      <c r="B297" s="5">
        <v>62403</v>
      </c>
      <c r="C297" s="5">
        <v>61243</v>
      </c>
      <c r="D297" s="5">
        <v>60277</v>
      </c>
      <c r="E297" s="5">
        <v>56817</v>
      </c>
      <c r="F297" s="5">
        <v>56367</v>
      </c>
      <c r="G297" s="5">
        <v>54673</v>
      </c>
      <c r="H297" s="5">
        <v>54336</v>
      </c>
      <c r="I297" s="5">
        <v>54573</v>
      </c>
      <c r="J297" s="5">
        <v>56607</v>
      </c>
      <c r="K297" s="5">
        <v>55487</v>
      </c>
      <c r="L297" s="5">
        <v>50389</v>
      </c>
      <c r="M297" s="5">
        <v>44815</v>
      </c>
      <c r="N297" s="5">
        <v>48312</v>
      </c>
      <c r="O297" s="5">
        <v>54729</v>
      </c>
      <c r="P297" s="5">
        <v>57357</v>
      </c>
      <c r="Q297" s="5">
        <v>57465</v>
      </c>
      <c r="R297" s="5">
        <v>66980</v>
      </c>
      <c r="S297" s="5">
        <v>66777</v>
      </c>
      <c r="T297" s="5">
        <v>67303</v>
      </c>
      <c r="U297" s="5">
        <v>66018</v>
      </c>
      <c r="V297" s="5">
        <v>66840</v>
      </c>
      <c r="W297" s="5">
        <v>66276</v>
      </c>
      <c r="X297" s="5">
        <v>68500</v>
      </c>
      <c r="Y297" s="5">
        <v>68982</v>
      </c>
      <c r="Z297" s="5">
        <v>70878</v>
      </c>
      <c r="AA297" s="5">
        <v>72379</v>
      </c>
      <c r="AB297" s="5">
        <v>73024</v>
      </c>
      <c r="AC297" s="5">
        <v>73903</v>
      </c>
      <c r="AD297" s="5">
        <v>75432</v>
      </c>
      <c r="AE297" s="5">
        <v>77445</v>
      </c>
      <c r="AF297" s="5">
        <v>76821</v>
      </c>
      <c r="AG297" s="5">
        <v>77986</v>
      </c>
      <c r="AH297" s="5">
        <v>77426</v>
      </c>
      <c r="AI297" s="5">
        <v>79006</v>
      </c>
      <c r="AJ297" s="5">
        <v>80390</v>
      </c>
      <c r="AK297" s="5">
        <v>77654</v>
      </c>
      <c r="AL297" s="5">
        <v>75937</v>
      </c>
      <c r="AM297" s="5">
        <v>73758</v>
      </c>
      <c r="AN297" s="5">
        <v>73867</v>
      </c>
      <c r="AO297" s="5">
        <v>73784</v>
      </c>
      <c r="AP297" s="5">
        <v>74389</v>
      </c>
      <c r="AQ297" s="5">
        <v>74136</v>
      </c>
      <c r="AR297" s="5">
        <v>72594</v>
      </c>
      <c r="AS297" s="5">
        <v>70003</v>
      </c>
      <c r="AT297" s="5">
        <v>68626</v>
      </c>
      <c r="AU297" s="5">
        <v>66925</v>
      </c>
      <c r="AV297" s="5">
        <v>68161</v>
      </c>
      <c r="AW297" s="5">
        <v>69339</v>
      </c>
      <c r="AX297" s="5">
        <v>70228</v>
      </c>
      <c r="AY297" s="5">
        <v>70680</v>
      </c>
      <c r="AZ297" s="5">
        <v>72521</v>
      </c>
      <c r="BA297" s="5">
        <v>71700</v>
      </c>
      <c r="BB297" s="5">
        <v>71053</v>
      </c>
      <c r="BC297" s="5">
        <v>69738</v>
      </c>
      <c r="BD297" s="5">
        <v>69866</v>
      </c>
      <c r="BE297" s="5">
        <v>69298</v>
      </c>
      <c r="BF297" s="5">
        <v>70587</v>
      </c>
      <c r="BG297" s="5">
        <v>70947</v>
      </c>
      <c r="BH297" s="5">
        <v>72275</v>
      </c>
      <c r="BI297" s="5">
        <v>72654</v>
      </c>
      <c r="BJ297" s="5">
        <v>74019</v>
      </c>
      <c r="BK297" s="5">
        <v>74571</v>
      </c>
      <c r="BL297" s="5">
        <v>73972</v>
      </c>
      <c r="BM297" s="5">
        <v>72114</v>
      </c>
      <c r="BN297" s="5">
        <v>69658</v>
      </c>
      <c r="BO297" s="5">
        <v>69694</v>
      </c>
      <c r="BP297" s="5">
        <v>70303</v>
      </c>
      <c r="BQ297" s="5">
        <v>70298</v>
      </c>
      <c r="BR297" s="5">
        <v>69417</v>
      </c>
      <c r="BS297" s="5">
        <v>69270</v>
      </c>
      <c r="BT297" s="5">
        <v>69917</v>
      </c>
      <c r="BU297" s="5">
        <v>69460</v>
      </c>
      <c r="BV297" s="5">
        <v>68313</v>
      </c>
      <c r="BW297" s="5">
        <v>69075</v>
      </c>
      <c r="BX297" s="5">
        <v>70406</v>
      </c>
      <c r="BY297" s="5">
        <v>71353</v>
      </c>
      <c r="BZ297" s="5">
        <v>73160</v>
      </c>
      <c r="CA297" s="5">
        <v>73517</v>
      </c>
      <c r="CB297" s="5">
        <v>74574</v>
      </c>
      <c r="CC297" s="5">
        <v>74670</v>
      </c>
      <c r="CD297" s="5">
        <v>75306</v>
      </c>
    </row>
    <row r="298" spans="1:82" x14ac:dyDescent="0.25">
      <c r="A298" s="5" t="str">
        <f>"61 jaar"</f>
        <v>61 jaar</v>
      </c>
      <c r="B298" s="5">
        <v>58912</v>
      </c>
      <c r="C298" s="5">
        <v>61905</v>
      </c>
      <c r="D298" s="5">
        <v>60855</v>
      </c>
      <c r="E298" s="5">
        <v>59866</v>
      </c>
      <c r="F298" s="5">
        <v>56433</v>
      </c>
      <c r="G298" s="5">
        <v>55974</v>
      </c>
      <c r="H298" s="5">
        <v>54294</v>
      </c>
      <c r="I298" s="5">
        <v>53952</v>
      </c>
      <c r="J298" s="5">
        <v>54170</v>
      </c>
      <c r="K298" s="5">
        <v>56192</v>
      </c>
      <c r="L298" s="5">
        <v>55074</v>
      </c>
      <c r="M298" s="5">
        <v>50143</v>
      </c>
      <c r="N298" s="5">
        <v>44573</v>
      </c>
      <c r="O298" s="5">
        <v>48032</v>
      </c>
      <c r="P298" s="5">
        <v>54381</v>
      </c>
      <c r="Q298" s="5">
        <v>57031</v>
      </c>
      <c r="R298" s="5">
        <v>57144</v>
      </c>
      <c r="S298" s="5">
        <v>66600</v>
      </c>
      <c r="T298" s="5">
        <v>66398</v>
      </c>
      <c r="U298" s="5">
        <v>66966</v>
      </c>
      <c r="V298" s="5">
        <v>65728</v>
      </c>
      <c r="W298" s="5">
        <v>66409</v>
      </c>
      <c r="X298" s="5">
        <v>65796</v>
      </c>
      <c r="Y298" s="5">
        <v>67988</v>
      </c>
      <c r="Z298" s="5">
        <v>68546</v>
      </c>
      <c r="AA298" s="5">
        <v>70388</v>
      </c>
      <c r="AB298" s="5">
        <v>71865</v>
      </c>
      <c r="AC298" s="5">
        <v>72557</v>
      </c>
      <c r="AD298" s="5">
        <v>73402</v>
      </c>
      <c r="AE298" s="5">
        <v>74919</v>
      </c>
      <c r="AF298" s="5">
        <v>76913</v>
      </c>
      <c r="AG298" s="5">
        <v>76285</v>
      </c>
      <c r="AH298" s="5">
        <v>77439</v>
      </c>
      <c r="AI298" s="5">
        <v>76872</v>
      </c>
      <c r="AJ298" s="5">
        <v>78429</v>
      </c>
      <c r="AK298" s="5">
        <v>79790</v>
      </c>
      <c r="AL298" s="5">
        <v>77063</v>
      </c>
      <c r="AM298" s="5">
        <v>75355</v>
      </c>
      <c r="AN298" s="5">
        <v>73180</v>
      </c>
      <c r="AO298" s="5">
        <v>73284</v>
      </c>
      <c r="AP298" s="5">
        <v>73206</v>
      </c>
      <c r="AQ298" s="5">
        <v>73808</v>
      </c>
      <c r="AR298" s="5">
        <v>73561</v>
      </c>
      <c r="AS298" s="5">
        <v>72029</v>
      </c>
      <c r="AT298" s="5">
        <v>69453</v>
      </c>
      <c r="AU298" s="5">
        <v>68089</v>
      </c>
      <c r="AV298" s="5">
        <v>66395</v>
      </c>
      <c r="AW298" s="5">
        <v>67623</v>
      </c>
      <c r="AX298" s="5">
        <v>68797</v>
      </c>
      <c r="AY298" s="5">
        <v>69685</v>
      </c>
      <c r="AZ298" s="5">
        <v>70128</v>
      </c>
      <c r="BA298" s="5">
        <v>71959</v>
      </c>
      <c r="BB298" s="5">
        <v>71143</v>
      </c>
      <c r="BC298" s="5">
        <v>70496</v>
      </c>
      <c r="BD298" s="5">
        <v>69196</v>
      </c>
      <c r="BE298" s="5">
        <v>69319</v>
      </c>
      <c r="BF298" s="5">
        <v>68752</v>
      </c>
      <c r="BG298" s="5">
        <v>70036</v>
      </c>
      <c r="BH298" s="5">
        <v>70389</v>
      </c>
      <c r="BI298" s="5">
        <v>71712</v>
      </c>
      <c r="BJ298" s="5">
        <v>72094</v>
      </c>
      <c r="BK298" s="5">
        <v>73454</v>
      </c>
      <c r="BL298" s="5">
        <v>74009</v>
      </c>
      <c r="BM298" s="5">
        <v>73415</v>
      </c>
      <c r="BN298" s="5">
        <v>71574</v>
      </c>
      <c r="BO298" s="5">
        <v>69130</v>
      </c>
      <c r="BP298" s="5">
        <v>69164</v>
      </c>
      <c r="BQ298" s="5">
        <v>69773</v>
      </c>
      <c r="BR298" s="5">
        <v>69773</v>
      </c>
      <c r="BS298" s="5">
        <v>68893</v>
      </c>
      <c r="BT298" s="5">
        <v>68748</v>
      </c>
      <c r="BU298" s="5">
        <v>69392</v>
      </c>
      <c r="BV298" s="5">
        <v>68942</v>
      </c>
      <c r="BW298" s="5">
        <v>67797</v>
      </c>
      <c r="BX298" s="5">
        <v>68560</v>
      </c>
      <c r="BY298" s="5">
        <v>69888</v>
      </c>
      <c r="BZ298" s="5">
        <v>70837</v>
      </c>
      <c r="CA298" s="5">
        <v>72637</v>
      </c>
      <c r="CB298" s="5">
        <v>72993</v>
      </c>
      <c r="CC298" s="5">
        <v>74046</v>
      </c>
      <c r="CD298" s="5">
        <v>74146</v>
      </c>
    </row>
    <row r="299" spans="1:82" x14ac:dyDescent="0.25">
      <c r="A299" s="5" t="str">
        <f>"62 jaar"</f>
        <v>62 jaar</v>
      </c>
      <c r="B299" s="5">
        <v>58486</v>
      </c>
      <c r="C299" s="5">
        <v>58458</v>
      </c>
      <c r="D299" s="5">
        <v>61455</v>
      </c>
      <c r="E299" s="5">
        <v>60422</v>
      </c>
      <c r="F299" s="5">
        <v>59400</v>
      </c>
      <c r="G299" s="5">
        <v>55955</v>
      </c>
      <c r="H299" s="5">
        <v>55588</v>
      </c>
      <c r="I299" s="5">
        <v>53900</v>
      </c>
      <c r="J299" s="5">
        <v>53584</v>
      </c>
      <c r="K299" s="5">
        <v>53796</v>
      </c>
      <c r="L299" s="5">
        <v>55759</v>
      </c>
      <c r="M299" s="5">
        <v>54681</v>
      </c>
      <c r="N299" s="5">
        <v>49839</v>
      </c>
      <c r="O299" s="5">
        <v>44272</v>
      </c>
      <c r="P299" s="5">
        <v>47781</v>
      </c>
      <c r="Q299" s="5">
        <v>54046</v>
      </c>
      <c r="R299" s="5">
        <v>56648</v>
      </c>
      <c r="S299" s="5">
        <v>56806</v>
      </c>
      <c r="T299" s="5">
        <v>66187</v>
      </c>
      <c r="U299" s="5">
        <v>66013</v>
      </c>
      <c r="V299" s="5">
        <v>66593</v>
      </c>
      <c r="W299" s="5">
        <v>65315</v>
      </c>
      <c r="X299" s="5">
        <v>65934</v>
      </c>
      <c r="Y299" s="5">
        <v>65252</v>
      </c>
      <c r="Z299" s="5">
        <v>67511</v>
      </c>
      <c r="AA299" s="5">
        <v>68030</v>
      </c>
      <c r="AB299" s="5">
        <v>69858</v>
      </c>
      <c r="AC299" s="5">
        <v>71311</v>
      </c>
      <c r="AD299" s="5">
        <v>72012</v>
      </c>
      <c r="AE299" s="5">
        <v>72849</v>
      </c>
      <c r="AF299" s="5">
        <v>74355</v>
      </c>
      <c r="AG299" s="5">
        <v>76315</v>
      </c>
      <c r="AH299" s="5">
        <v>75678</v>
      </c>
      <c r="AI299" s="5">
        <v>76826</v>
      </c>
      <c r="AJ299" s="5">
        <v>76252</v>
      </c>
      <c r="AK299" s="5">
        <v>77779</v>
      </c>
      <c r="AL299" s="5">
        <v>79125</v>
      </c>
      <c r="AM299" s="5">
        <v>76420</v>
      </c>
      <c r="AN299" s="5">
        <v>74721</v>
      </c>
      <c r="AO299" s="5">
        <v>72555</v>
      </c>
      <c r="AP299" s="5">
        <v>72659</v>
      </c>
      <c r="AQ299" s="5">
        <v>72582</v>
      </c>
      <c r="AR299" s="5">
        <v>73185</v>
      </c>
      <c r="AS299" s="5">
        <v>72944</v>
      </c>
      <c r="AT299" s="5">
        <v>71415</v>
      </c>
      <c r="AU299" s="5">
        <v>68860</v>
      </c>
      <c r="AV299" s="5">
        <v>67508</v>
      </c>
      <c r="AW299" s="5">
        <v>65820</v>
      </c>
      <c r="AX299" s="5">
        <v>67045</v>
      </c>
      <c r="AY299" s="5">
        <v>68212</v>
      </c>
      <c r="AZ299" s="5">
        <v>69099</v>
      </c>
      <c r="BA299" s="5">
        <v>69538</v>
      </c>
      <c r="BB299" s="5">
        <v>71357</v>
      </c>
      <c r="BC299" s="5">
        <v>70556</v>
      </c>
      <c r="BD299" s="5">
        <v>69903</v>
      </c>
      <c r="BE299" s="5">
        <v>68619</v>
      </c>
      <c r="BF299" s="5">
        <v>68741</v>
      </c>
      <c r="BG299" s="5">
        <v>68169</v>
      </c>
      <c r="BH299" s="5">
        <v>69451</v>
      </c>
      <c r="BI299" s="5">
        <v>69795</v>
      </c>
      <c r="BJ299" s="5">
        <v>71118</v>
      </c>
      <c r="BK299" s="5">
        <v>71494</v>
      </c>
      <c r="BL299" s="5">
        <v>72857</v>
      </c>
      <c r="BM299" s="5">
        <v>73414</v>
      </c>
      <c r="BN299" s="5">
        <v>72821</v>
      </c>
      <c r="BO299" s="5">
        <v>70995</v>
      </c>
      <c r="BP299" s="5">
        <v>68570</v>
      </c>
      <c r="BQ299" s="5">
        <v>68600</v>
      </c>
      <c r="BR299" s="5">
        <v>69210</v>
      </c>
      <c r="BS299" s="5">
        <v>69216</v>
      </c>
      <c r="BT299" s="5">
        <v>68339</v>
      </c>
      <c r="BU299" s="5">
        <v>68194</v>
      </c>
      <c r="BV299" s="5">
        <v>68838</v>
      </c>
      <c r="BW299" s="5">
        <v>68388</v>
      </c>
      <c r="BX299" s="5">
        <v>67252</v>
      </c>
      <c r="BY299" s="5">
        <v>68014</v>
      </c>
      <c r="BZ299" s="5">
        <v>69337</v>
      </c>
      <c r="CA299" s="5">
        <v>70283</v>
      </c>
      <c r="CB299" s="5">
        <v>72079</v>
      </c>
      <c r="CC299" s="5">
        <v>72434</v>
      </c>
      <c r="CD299" s="5">
        <v>73487</v>
      </c>
    </row>
    <row r="300" spans="1:82" x14ac:dyDescent="0.25">
      <c r="A300" s="5" t="str">
        <f>"63 jaar"</f>
        <v>63 jaar</v>
      </c>
      <c r="B300" s="5">
        <v>57043</v>
      </c>
      <c r="C300" s="5">
        <v>58019</v>
      </c>
      <c r="D300" s="5">
        <v>58002</v>
      </c>
      <c r="E300" s="5">
        <v>60981</v>
      </c>
      <c r="F300" s="5">
        <v>59927</v>
      </c>
      <c r="G300" s="5">
        <v>58920</v>
      </c>
      <c r="H300" s="5">
        <v>55557</v>
      </c>
      <c r="I300" s="5">
        <v>55182</v>
      </c>
      <c r="J300" s="5">
        <v>53500</v>
      </c>
      <c r="K300" s="5">
        <v>53175</v>
      </c>
      <c r="L300" s="5">
        <v>53381</v>
      </c>
      <c r="M300" s="5">
        <v>55448</v>
      </c>
      <c r="N300" s="5">
        <v>54315</v>
      </c>
      <c r="O300" s="5">
        <v>49562</v>
      </c>
      <c r="P300" s="5">
        <v>43961</v>
      </c>
      <c r="Q300" s="5">
        <v>47435</v>
      </c>
      <c r="R300" s="5">
        <v>53706</v>
      </c>
      <c r="S300" s="5">
        <v>56260</v>
      </c>
      <c r="T300" s="5">
        <v>56434</v>
      </c>
      <c r="U300" s="5">
        <v>65744</v>
      </c>
      <c r="V300" s="5">
        <v>65562</v>
      </c>
      <c r="W300" s="5">
        <v>66135</v>
      </c>
      <c r="X300" s="5">
        <v>64802</v>
      </c>
      <c r="Y300" s="5">
        <v>65358</v>
      </c>
      <c r="Z300" s="5">
        <v>64731</v>
      </c>
      <c r="AA300" s="5">
        <v>66929</v>
      </c>
      <c r="AB300" s="5">
        <v>67525</v>
      </c>
      <c r="AC300" s="5">
        <v>69239</v>
      </c>
      <c r="AD300" s="5">
        <v>70731</v>
      </c>
      <c r="AE300" s="5">
        <v>71428</v>
      </c>
      <c r="AF300" s="5">
        <v>72263</v>
      </c>
      <c r="AG300" s="5">
        <v>73751</v>
      </c>
      <c r="AH300" s="5">
        <v>75682</v>
      </c>
      <c r="AI300" s="5">
        <v>75036</v>
      </c>
      <c r="AJ300" s="5">
        <v>76169</v>
      </c>
      <c r="AK300" s="5">
        <v>75597</v>
      </c>
      <c r="AL300" s="5">
        <v>77109</v>
      </c>
      <c r="AM300" s="5">
        <v>78440</v>
      </c>
      <c r="AN300" s="5">
        <v>75757</v>
      </c>
      <c r="AO300" s="5">
        <v>74066</v>
      </c>
      <c r="AP300" s="5">
        <v>71917</v>
      </c>
      <c r="AQ300" s="5">
        <v>72005</v>
      </c>
      <c r="AR300" s="5">
        <v>71937</v>
      </c>
      <c r="AS300" s="5">
        <v>72538</v>
      </c>
      <c r="AT300" s="5">
        <v>72303</v>
      </c>
      <c r="AU300" s="5">
        <v>70788</v>
      </c>
      <c r="AV300" s="5">
        <v>68249</v>
      </c>
      <c r="AW300" s="5">
        <v>66897</v>
      </c>
      <c r="AX300" s="5">
        <v>65222</v>
      </c>
      <c r="AY300" s="5">
        <v>66439</v>
      </c>
      <c r="AZ300" s="5">
        <v>67601</v>
      </c>
      <c r="BA300" s="5">
        <v>68485</v>
      </c>
      <c r="BB300" s="5">
        <v>68916</v>
      </c>
      <c r="BC300" s="5">
        <v>70724</v>
      </c>
      <c r="BD300" s="5">
        <v>69930</v>
      </c>
      <c r="BE300" s="5">
        <v>69287</v>
      </c>
      <c r="BF300" s="5">
        <v>68010</v>
      </c>
      <c r="BG300" s="5">
        <v>68122</v>
      </c>
      <c r="BH300" s="5">
        <v>67557</v>
      </c>
      <c r="BI300" s="5">
        <v>68831</v>
      </c>
      <c r="BJ300" s="5">
        <v>69169</v>
      </c>
      <c r="BK300" s="5">
        <v>70488</v>
      </c>
      <c r="BL300" s="5">
        <v>70867</v>
      </c>
      <c r="BM300" s="5">
        <v>72221</v>
      </c>
      <c r="BN300" s="5">
        <v>72779</v>
      </c>
      <c r="BO300" s="5">
        <v>72193</v>
      </c>
      <c r="BP300" s="5">
        <v>70382</v>
      </c>
      <c r="BQ300" s="5">
        <v>67970</v>
      </c>
      <c r="BR300" s="5">
        <v>68002</v>
      </c>
      <c r="BS300" s="5">
        <v>68612</v>
      </c>
      <c r="BT300" s="5">
        <v>68619</v>
      </c>
      <c r="BU300" s="5">
        <v>67754</v>
      </c>
      <c r="BV300" s="5">
        <v>67605</v>
      </c>
      <c r="BW300" s="5">
        <v>68252</v>
      </c>
      <c r="BX300" s="5">
        <v>67801</v>
      </c>
      <c r="BY300" s="5">
        <v>66679</v>
      </c>
      <c r="BZ300" s="5">
        <v>67433</v>
      </c>
      <c r="CA300" s="5">
        <v>68756</v>
      </c>
      <c r="CB300" s="5">
        <v>69700</v>
      </c>
      <c r="CC300" s="5">
        <v>71489</v>
      </c>
      <c r="CD300" s="5">
        <v>71844</v>
      </c>
    </row>
    <row r="301" spans="1:82" x14ac:dyDescent="0.25">
      <c r="A301" s="5" t="str">
        <f>"64 jaar"</f>
        <v>64 jaar</v>
      </c>
      <c r="B301" s="5">
        <v>58113</v>
      </c>
      <c r="C301" s="5">
        <v>56488</v>
      </c>
      <c r="D301" s="5">
        <v>57467</v>
      </c>
      <c r="E301" s="5">
        <v>57466</v>
      </c>
      <c r="F301" s="5">
        <v>60463</v>
      </c>
      <c r="G301" s="5">
        <v>59378</v>
      </c>
      <c r="H301" s="5">
        <v>58434</v>
      </c>
      <c r="I301" s="5">
        <v>55101</v>
      </c>
      <c r="J301" s="5">
        <v>54661</v>
      </c>
      <c r="K301" s="5">
        <v>53058</v>
      </c>
      <c r="L301" s="5">
        <v>52741</v>
      </c>
      <c r="M301" s="5">
        <v>53010</v>
      </c>
      <c r="N301" s="5">
        <v>55079</v>
      </c>
      <c r="O301" s="5">
        <v>53939</v>
      </c>
      <c r="P301" s="5">
        <v>49245</v>
      </c>
      <c r="Q301" s="5">
        <v>43623</v>
      </c>
      <c r="R301" s="5">
        <v>47108</v>
      </c>
      <c r="S301" s="5">
        <v>53297</v>
      </c>
      <c r="T301" s="5">
        <v>55829</v>
      </c>
      <c r="U301" s="5">
        <v>56065</v>
      </c>
      <c r="V301" s="5">
        <v>65274</v>
      </c>
      <c r="W301" s="5">
        <v>65069</v>
      </c>
      <c r="X301" s="5">
        <v>65591</v>
      </c>
      <c r="Y301" s="5">
        <v>64265</v>
      </c>
      <c r="Z301" s="5">
        <v>64822</v>
      </c>
      <c r="AA301" s="5">
        <v>64145</v>
      </c>
      <c r="AB301" s="5">
        <v>66405</v>
      </c>
      <c r="AC301" s="5">
        <v>67015</v>
      </c>
      <c r="AD301" s="5">
        <v>68673</v>
      </c>
      <c r="AE301" s="5">
        <v>70155</v>
      </c>
      <c r="AF301" s="5">
        <v>70845</v>
      </c>
      <c r="AG301" s="5">
        <v>71669</v>
      </c>
      <c r="AH301" s="5">
        <v>73145</v>
      </c>
      <c r="AI301" s="5">
        <v>75048</v>
      </c>
      <c r="AJ301" s="5">
        <v>74402</v>
      </c>
      <c r="AK301" s="5">
        <v>75533</v>
      </c>
      <c r="AL301" s="5">
        <v>74957</v>
      </c>
      <c r="AM301" s="5">
        <v>76462</v>
      </c>
      <c r="AN301" s="5">
        <v>77778</v>
      </c>
      <c r="AO301" s="5">
        <v>75119</v>
      </c>
      <c r="AP301" s="5">
        <v>73432</v>
      </c>
      <c r="AQ301" s="5">
        <v>71308</v>
      </c>
      <c r="AR301" s="5">
        <v>71388</v>
      </c>
      <c r="AS301" s="5">
        <v>71330</v>
      </c>
      <c r="AT301" s="5">
        <v>71928</v>
      </c>
      <c r="AU301" s="5">
        <v>71701</v>
      </c>
      <c r="AV301" s="5">
        <v>70190</v>
      </c>
      <c r="AW301" s="5">
        <v>67671</v>
      </c>
      <c r="AX301" s="5">
        <v>66326</v>
      </c>
      <c r="AY301" s="5">
        <v>64666</v>
      </c>
      <c r="AZ301" s="5">
        <v>65880</v>
      </c>
      <c r="BA301" s="5">
        <v>67033</v>
      </c>
      <c r="BB301" s="5">
        <v>67919</v>
      </c>
      <c r="BC301" s="5">
        <v>68344</v>
      </c>
      <c r="BD301" s="5">
        <v>70138</v>
      </c>
      <c r="BE301" s="5">
        <v>69355</v>
      </c>
      <c r="BF301" s="5">
        <v>68718</v>
      </c>
      <c r="BG301" s="5">
        <v>67455</v>
      </c>
      <c r="BH301" s="5">
        <v>67554</v>
      </c>
      <c r="BI301" s="5">
        <v>66996</v>
      </c>
      <c r="BJ301" s="5">
        <v>68263</v>
      </c>
      <c r="BK301" s="5">
        <v>68604</v>
      </c>
      <c r="BL301" s="5">
        <v>69914</v>
      </c>
      <c r="BM301" s="5">
        <v>70300</v>
      </c>
      <c r="BN301" s="5">
        <v>71646</v>
      </c>
      <c r="BO301" s="5">
        <v>72205</v>
      </c>
      <c r="BP301" s="5">
        <v>71623</v>
      </c>
      <c r="BQ301" s="5">
        <v>69830</v>
      </c>
      <c r="BR301" s="5">
        <v>67431</v>
      </c>
      <c r="BS301" s="5">
        <v>67462</v>
      </c>
      <c r="BT301" s="5">
        <v>68070</v>
      </c>
      <c r="BU301" s="5">
        <v>68079</v>
      </c>
      <c r="BV301" s="5">
        <v>67225</v>
      </c>
      <c r="BW301" s="5">
        <v>67078</v>
      </c>
      <c r="BX301" s="5">
        <v>67723</v>
      </c>
      <c r="BY301" s="5">
        <v>67273</v>
      </c>
      <c r="BZ301" s="5">
        <v>66165</v>
      </c>
      <c r="CA301" s="5">
        <v>66915</v>
      </c>
      <c r="CB301" s="5">
        <v>68230</v>
      </c>
      <c r="CC301" s="5">
        <v>69178</v>
      </c>
      <c r="CD301" s="5">
        <v>70966</v>
      </c>
    </row>
    <row r="302" spans="1:82" x14ac:dyDescent="0.25">
      <c r="A302" s="5" t="str">
        <f>"65 jaar"</f>
        <v>65 jaar</v>
      </c>
      <c r="B302" s="5">
        <v>58420</v>
      </c>
      <c r="C302" s="5">
        <v>57476</v>
      </c>
      <c r="D302" s="5">
        <v>55915</v>
      </c>
      <c r="E302" s="5">
        <v>56908</v>
      </c>
      <c r="F302" s="5">
        <v>56893</v>
      </c>
      <c r="G302" s="5">
        <v>59851</v>
      </c>
      <c r="H302" s="5">
        <v>58867</v>
      </c>
      <c r="I302" s="5">
        <v>57878</v>
      </c>
      <c r="J302" s="5">
        <v>54551</v>
      </c>
      <c r="K302" s="5">
        <v>54188</v>
      </c>
      <c r="L302" s="5">
        <v>52598</v>
      </c>
      <c r="M302" s="5">
        <v>52344</v>
      </c>
      <c r="N302" s="5">
        <v>52607</v>
      </c>
      <c r="O302" s="5">
        <v>54681</v>
      </c>
      <c r="P302" s="5">
        <v>53515</v>
      </c>
      <c r="Q302" s="5">
        <v>48866</v>
      </c>
      <c r="R302" s="5">
        <v>43292</v>
      </c>
      <c r="S302" s="5">
        <v>46722</v>
      </c>
      <c r="T302" s="5">
        <v>52858</v>
      </c>
      <c r="U302" s="5">
        <v>55364</v>
      </c>
      <c r="V302" s="5">
        <v>55649</v>
      </c>
      <c r="W302" s="5">
        <v>64752</v>
      </c>
      <c r="X302" s="5">
        <v>64429</v>
      </c>
      <c r="Y302" s="5">
        <v>64929</v>
      </c>
      <c r="Z302" s="5">
        <v>63628</v>
      </c>
      <c r="AA302" s="5">
        <v>64187</v>
      </c>
      <c r="AB302" s="5">
        <v>63510</v>
      </c>
      <c r="AC302" s="5">
        <v>65760</v>
      </c>
      <c r="AD302" s="5">
        <v>66361</v>
      </c>
      <c r="AE302" s="5">
        <v>68002</v>
      </c>
      <c r="AF302" s="5">
        <v>69475</v>
      </c>
      <c r="AG302" s="5">
        <v>70156</v>
      </c>
      <c r="AH302" s="5">
        <v>70970</v>
      </c>
      <c r="AI302" s="5">
        <v>72432</v>
      </c>
      <c r="AJ302" s="5">
        <v>74303</v>
      </c>
      <c r="AK302" s="5">
        <v>73655</v>
      </c>
      <c r="AL302" s="5">
        <v>74780</v>
      </c>
      <c r="AM302" s="5">
        <v>74209</v>
      </c>
      <c r="AN302" s="5">
        <v>75700</v>
      </c>
      <c r="AO302" s="5">
        <v>77005</v>
      </c>
      <c r="AP302" s="5">
        <v>74367</v>
      </c>
      <c r="AQ302" s="5">
        <v>72693</v>
      </c>
      <c r="AR302" s="5">
        <v>70590</v>
      </c>
      <c r="AS302" s="5">
        <v>70668</v>
      </c>
      <c r="AT302" s="5">
        <v>70621</v>
      </c>
      <c r="AU302" s="5">
        <v>71213</v>
      </c>
      <c r="AV302" s="5">
        <v>70988</v>
      </c>
      <c r="AW302" s="5">
        <v>69486</v>
      </c>
      <c r="AX302" s="5">
        <v>66987</v>
      </c>
      <c r="AY302" s="5">
        <v>65646</v>
      </c>
      <c r="AZ302" s="5">
        <v>63995</v>
      </c>
      <c r="BA302" s="5">
        <v>65212</v>
      </c>
      <c r="BB302" s="5">
        <v>66365</v>
      </c>
      <c r="BC302" s="5">
        <v>67243</v>
      </c>
      <c r="BD302" s="5">
        <v>67662</v>
      </c>
      <c r="BE302" s="5">
        <v>69443</v>
      </c>
      <c r="BF302" s="5">
        <v>68673</v>
      </c>
      <c r="BG302" s="5">
        <v>68039</v>
      </c>
      <c r="BH302" s="5">
        <v>66789</v>
      </c>
      <c r="BI302" s="5">
        <v>66881</v>
      </c>
      <c r="BJ302" s="5">
        <v>66331</v>
      </c>
      <c r="BK302" s="5">
        <v>67590</v>
      </c>
      <c r="BL302" s="5">
        <v>67927</v>
      </c>
      <c r="BM302" s="5">
        <v>69236</v>
      </c>
      <c r="BN302" s="5">
        <v>69624</v>
      </c>
      <c r="BO302" s="5">
        <v>70966</v>
      </c>
      <c r="BP302" s="5">
        <v>71527</v>
      </c>
      <c r="BQ302" s="5">
        <v>70953</v>
      </c>
      <c r="BR302" s="5">
        <v>69177</v>
      </c>
      <c r="BS302" s="5">
        <v>66785</v>
      </c>
      <c r="BT302" s="5">
        <v>66816</v>
      </c>
      <c r="BU302" s="5">
        <v>67425</v>
      </c>
      <c r="BV302" s="5">
        <v>67442</v>
      </c>
      <c r="BW302" s="5">
        <v>66596</v>
      </c>
      <c r="BX302" s="5">
        <v>66448</v>
      </c>
      <c r="BY302" s="5">
        <v>67091</v>
      </c>
      <c r="BZ302" s="5">
        <v>66641</v>
      </c>
      <c r="CA302" s="5">
        <v>65549</v>
      </c>
      <c r="CB302" s="5">
        <v>66298</v>
      </c>
      <c r="CC302" s="5">
        <v>67604</v>
      </c>
      <c r="CD302" s="5">
        <v>68553</v>
      </c>
    </row>
    <row r="303" spans="1:82" x14ac:dyDescent="0.25">
      <c r="A303" s="5" t="str">
        <f>"66 jaar"</f>
        <v>66 jaar</v>
      </c>
      <c r="B303" s="5">
        <v>57553</v>
      </c>
      <c r="C303" s="5">
        <v>57773</v>
      </c>
      <c r="D303" s="5">
        <v>56893</v>
      </c>
      <c r="E303" s="5">
        <v>55298</v>
      </c>
      <c r="F303" s="5">
        <v>56284</v>
      </c>
      <c r="G303" s="5">
        <v>56283</v>
      </c>
      <c r="H303" s="5">
        <v>59212</v>
      </c>
      <c r="I303" s="5">
        <v>58250</v>
      </c>
      <c r="J303" s="5">
        <v>57240</v>
      </c>
      <c r="K303" s="5">
        <v>54033</v>
      </c>
      <c r="L303" s="5">
        <v>53664</v>
      </c>
      <c r="M303" s="5">
        <v>52099</v>
      </c>
      <c r="N303" s="5">
        <v>51899</v>
      </c>
      <c r="O303" s="5">
        <v>52167</v>
      </c>
      <c r="P303" s="5">
        <v>54268</v>
      </c>
      <c r="Q303" s="5">
        <v>53075</v>
      </c>
      <c r="R303" s="5">
        <v>48489</v>
      </c>
      <c r="S303" s="5">
        <v>42977</v>
      </c>
      <c r="T303" s="5">
        <v>46369</v>
      </c>
      <c r="U303" s="5">
        <v>52427</v>
      </c>
      <c r="V303" s="5">
        <v>54937</v>
      </c>
      <c r="W303" s="5">
        <v>55142</v>
      </c>
      <c r="X303" s="5">
        <v>64128</v>
      </c>
      <c r="Y303" s="5">
        <v>63743</v>
      </c>
      <c r="Z303" s="5">
        <v>64266</v>
      </c>
      <c r="AA303" s="5">
        <v>63014</v>
      </c>
      <c r="AB303" s="5">
        <v>63536</v>
      </c>
      <c r="AC303" s="5">
        <v>62901</v>
      </c>
      <c r="AD303" s="5">
        <v>65117</v>
      </c>
      <c r="AE303" s="5">
        <v>65712</v>
      </c>
      <c r="AF303" s="5">
        <v>67348</v>
      </c>
      <c r="AG303" s="5">
        <v>68801</v>
      </c>
      <c r="AH303" s="5">
        <v>69481</v>
      </c>
      <c r="AI303" s="5">
        <v>70291</v>
      </c>
      <c r="AJ303" s="5">
        <v>71735</v>
      </c>
      <c r="AK303" s="5">
        <v>73585</v>
      </c>
      <c r="AL303" s="5">
        <v>72933</v>
      </c>
      <c r="AM303" s="5">
        <v>74061</v>
      </c>
      <c r="AN303" s="5">
        <v>73498</v>
      </c>
      <c r="AO303" s="5">
        <v>74976</v>
      </c>
      <c r="AP303" s="5">
        <v>76276</v>
      </c>
      <c r="AQ303" s="5">
        <v>73660</v>
      </c>
      <c r="AR303" s="5">
        <v>72000</v>
      </c>
      <c r="AS303" s="5">
        <v>69916</v>
      </c>
      <c r="AT303" s="5">
        <v>69995</v>
      </c>
      <c r="AU303" s="5">
        <v>69955</v>
      </c>
      <c r="AV303" s="5">
        <v>70546</v>
      </c>
      <c r="AW303" s="5">
        <v>70323</v>
      </c>
      <c r="AX303" s="5">
        <v>68832</v>
      </c>
      <c r="AY303" s="5">
        <v>66353</v>
      </c>
      <c r="AZ303" s="5">
        <v>65021</v>
      </c>
      <c r="BA303" s="5">
        <v>63383</v>
      </c>
      <c r="BB303" s="5">
        <v>64594</v>
      </c>
      <c r="BC303" s="5">
        <v>65744</v>
      </c>
      <c r="BD303" s="5">
        <v>66616</v>
      </c>
      <c r="BE303" s="5">
        <v>67039</v>
      </c>
      <c r="BF303" s="5">
        <v>68808</v>
      </c>
      <c r="BG303" s="5">
        <v>68050</v>
      </c>
      <c r="BH303" s="5">
        <v>67419</v>
      </c>
      <c r="BI303" s="5">
        <v>66188</v>
      </c>
      <c r="BJ303" s="5">
        <v>66274</v>
      </c>
      <c r="BK303" s="5">
        <v>65724</v>
      </c>
      <c r="BL303" s="5">
        <v>66984</v>
      </c>
      <c r="BM303" s="5">
        <v>67321</v>
      </c>
      <c r="BN303" s="5">
        <v>68628</v>
      </c>
      <c r="BO303" s="5">
        <v>69016</v>
      </c>
      <c r="BP303" s="5">
        <v>70355</v>
      </c>
      <c r="BQ303" s="5">
        <v>70914</v>
      </c>
      <c r="BR303" s="5">
        <v>70353</v>
      </c>
      <c r="BS303" s="5">
        <v>68593</v>
      </c>
      <c r="BT303" s="5">
        <v>66212</v>
      </c>
      <c r="BU303" s="5">
        <v>66243</v>
      </c>
      <c r="BV303" s="5">
        <v>66849</v>
      </c>
      <c r="BW303" s="5">
        <v>66873</v>
      </c>
      <c r="BX303" s="5">
        <v>66036</v>
      </c>
      <c r="BY303" s="5">
        <v>65888</v>
      </c>
      <c r="BZ303" s="5">
        <v>66531</v>
      </c>
      <c r="CA303" s="5">
        <v>66088</v>
      </c>
      <c r="CB303" s="5">
        <v>65004</v>
      </c>
      <c r="CC303" s="5">
        <v>65752</v>
      </c>
      <c r="CD303" s="5">
        <v>67057</v>
      </c>
    </row>
    <row r="304" spans="1:82" x14ac:dyDescent="0.25">
      <c r="A304" s="5" t="str">
        <f>"67 jaar"</f>
        <v>67 jaar</v>
      </c>
      <c r="B304" s="5">
        <v>57297</v>
      </c>
      <c r="C304" s="5">
        <v>56866</v>
      </c>
      <c r="D304" s="5">
        <v>57108</v>
      </c>
      <c r="E304" s="5">
        <v>56205</v>
      </c>
      <c r="F304" s="5">
        <v>54647</v>
      </c>
      <c r="G304" s="5">
        <v>55590</v>
      </c>
      <c r="H304" s="5">
        <v>55660</v>
      </c>
      <c r="I304" s="5">
        <v>58557</v>
      </c>
      <c r="J304" s="5">
        <v>57593</v>
      </c>
      <c r="K304" s="5">
        <v>56630</v>
      </c>
      <c r="L304" s="5">
        <v>53567</v>
      </c>
      <c r="M304" s="5">
        <v>53125</v>
      </c>
      <c r="N304" s="5">
        <v>51637</v>
      </c>
      <c r="O304" s="5">
        <v>51433</v>
      </c>
      <c r="P304" s="5">
        <v>51746</v>
      </c>
      <c r="Q304" s="5">
        <v>53778</v>
      </c>
      <c r="R304" s="5">
        <v>52642</v>
      </c>
      <c r="S304" s="5">
        <v>48113</v>
      </c>
      <c r="T304" s="5">
        <v>42575</v>
      </c>
      <c r="U304" s="5">
        <v>46013</v>
      </c>
      <c r="V304" s="5">
        <v>51947</v>
      </c>
      <c r="W304" s="5">
        <v>54452</v>
      </c>
      <c r="X304" s="5">
        <v>54557</v>
      </c>
      <c r="Y304" s="5">
        <v>63437</v>
      </c>
      <c r="Z304" s="5">
        <v>63082</v>
      </c>
      <c r="AA304" s="5">
        <v>63662</v>
      </c>
      <c r="AB304" s="5">
        <v>62413</v>
      </c>
      <c r="AC304" s="5">
        <v>62890</v>
      </c>
      <c r="AD304" s="5">
        <v>62292</v>
      </c>
      <c r="AE304" s="5">
        <v>64493</v>
      </c>
      <c r="AF304" s="5">
        <v>65088</v>
      </c>
      <c r="AG304" s="5">
        <v>66708</v>
      </c>
      <c r="AH304" s="5">
        <v>68147</v>
      </c>
      <c r="AI304" s="5">
        <v>68822</v>
      </c>
      <c r="AJ304" s="5">
        <v>69633</v>
      </c>
      <c r="AK304" s="5">
        <v>71060</v>
      </c>
      <c r="AL304" s="5">
        <v>72895</v>
      </c>
      <c r="AM304" s="5">
        <v>72248</v>
      </c>
      <c r="AN304" s="5">
        <v>73376</v>
      </c>
      <c r="AO304" s="5">
        <v>72824</v>
      </c>
      <c r="AP304" s="5">
        <v>74294</v>
      </c>
      <c r="AQ304" s="5">
        <v>75587</v>
      </c>
      <c r="AR304" s="5">
        <v>72997</v>
      </c>
      <c r="AS304" s="5">
        <v>71353</v>
      </c>
      <c r="AT304" s="5">
        <v>69289</v>
      </c>
      <c r="AU304" s="5">
        <v>69364</v>
      </c>
      <c r="AV304" s="5">
        <v>69334</v>
      </c>
      <c r="AW304" s="5">
        <v>69924</v>
      </c>
      <c r="AX304" s="5">
        <v>69703</v>
      </c>
      <c r="AY304" s="5">
        <v>68222</v>
      </c>
      <c r="AZ304" s="5">
        <v>65761</v>
      </c>
      <c r="BA304" s="5">
        <v>64441</v>
      </c>
      <c r="BB304" s="5">
        <v>62822</v>
      </c>
      <c r="BC304" s="5">
        <v>64033</v>
      </c>
      <c r="BD304" s="5">
        <v>65176</v>
      </c>
      <c r="BE304" s="5">
        <v>66043</v>
      </c>
      <c r="BF304" s="5">
        <v>66471</v>
      </c>
      <c r="BG304" s="5">
        <v>68227</v>
      </c>
      <c r="BH304" s="5">
        <v>67478</v>
      </c>
      <c r="BI304" s="5">
        <v>66854</v>
      </c>
      <c r="BJ304" s="5">
        <v>65639</v>
      </c>
      <c r="BK304" s="5">
        <v>65725</v>
      </c>
      <c r="BL304" s="5">
        <v>65179</v>
      </c>
      <c r="BM304" s="5">
        <v>66433</v>
      </c>
      <c r="BN304" s="5">
        <v>66774</v>
      </c>
      <c r="BO304" s="5">
        <v>68075</v>
      </c>
      <c r="BP304" s="5">
        <v>68465</v>
      </c>
      <c r="BQ304" s="5">
        <v>69802</v>
      </c>
      <c r="BR304" s="5">
        <v>70361</v>
      </c>
      <c r="BS304" s="5">
        <v>69814</v>
      </c>
      <c r="BT304" s="5">
        <v>68065</v>
      </c>
      <c r="BU304" s="5">
        <v>65699</v>
      </c>
      <c r="BV304" s="5">
        <v>65728</v>
      </c>
      <c r="BW304" s="5">
        <v>66332</v>
      </c>
      <c r="BX304" s="5">
        <v>66364</v>
      </c>
      <c r="BY304" s="5">
        <v>65536</v>
      </c>
      <c r="BZ304" s="5">
        <v>65392</v>
      </c>
      <c r="CA304" s="5">
        <v>66031</v>
      </c>
      <c r="CB304" s="5">
        <v>65594</v>
      </c>
      <c r="CC304" s="5">
        <v>64522</v>
      </c>
      <c r="CD304" s="5">
        <v>65272</v>
      </c>
    </row>
    <row r="305" spans="1:82" x14ac:dyDescent="0.25">
      <c r="A305" s="5" t="str">
        <f>"68 jaar"</f>
        <v>68 jaar</v>
      </c>
      <c r="B305" s="5">
        <v>55579</v>
      </c>
      <c r="C305" s="5">
        <v>56518</v>
      </c>
      <c r="D305" s="5">
        <v>56135</v>
      </c>
      <c r="E305" s="5">
        <v>56378</v>
      </c>
      <c r="F305" s="5">
        <v>55513</v>
      </c>
      <c r="G305" s="5">
        <v>54009</v>
      </c>
      <c r="H305" s="5">
        <v>54926</v>
      </c>
      <c r="I305" s="5">
        <v>54945</v>
      </c>
      <c r="J305" s="5">
        <v>57863</v>
      </c>
      <c r="K305" s="5">
        <v>56923</v>
      </c>
      <c r="L305" s="5">
        <v>56020</v>
      </c>
      <c r="M305" s="5">
        <v>52978</v>
      </c>
      <c r="N305" s="5">
        <v>52589</v>
      </c>
      <c r="O305" s="5">
        <v>51087</v>
      </c>
      <c r="P305" s="5">
        <v>50978</v>
      </c>
      <c r="Q305" s="5">
        <v>51237</v>
      </c>
      <c r="R305" s="5">
        <v>53249</v>
      </c>
      <c r="S305" s="5">
        <v>52160</v>
      </c>
      <c r="T305" s="5">
        <v>47651</v>
      </c>
      <c r="U305" s="5">
        <v>42154</v>
      </c>
      <c r="V305" s="5">
        <v>45603</v>
      </c>
      <c r="W305" s="5">
        <v>51400</v>
      </c>
      <c r="X305" s="5">
        <v>53882</v>
      </c>
      <c r="Y305" s="5">
        <v>53948</v>
      </c>
      <c r="Z305" s="5">
        <v>62757</v>
      </c>
      <c r="AA305" s="5">
        <v>62433</v>
      </c>
      <c r="AB305" s="5">
        <v>63039</v>
      </c>
      <c r="AC305" s="5">
        <v>61790</v>
      </c>
      <c r="AD305" s="5">
        <v>62246</v>
      </c>
      <c r="AE305" s="5">
        <v>61663</v>
      </c>
      <c r="AF305" s="5">
        <v>63856</v>
      </c>
      <c r="AG305" s="5">
        <v>64447</v>
      </c>
      <c r="AH305" s="5">
        <v>66051</v>
      </c>
      <c r="AI305" s="5">
        <v>67486</v>
      </c>
      <c r="AJ305" s="5">
        <v>68152</v>
      </c>
      <c r="AK305" s="5">
        <v>68958</v>
      </c>
      <c r="AL305" s="5">
        <v>70375</v>
      </c>
      <c r="AM305" s="5">
        <v>72197</v>
      </c>
      <c r="AN305" s="5">
        <v>71564</v>
      </c>
      <c r="AO305" s="5">
        <v>72692</v>
      </c>
      <c r="AP305" s="5">
        <v>72150</v>
      </c>
      <c r="AQ305" s="5">
        <v>73611</v>
      </c>
      <c r="AR305" s="5">
        <v>74895</v>
      </c>
      <c r="AS305" s="5">
        <v>72339</v>
      </c>
      <c r="AT305" s="5">
        <v>70710</v>
      </c>
      <c r="AU305" s="5">
        <v>68668</v>
      </c>
      <c r="AV305" s="5">
        <v>68747</v>
      </c>
      <c r="AW305" s="5">
        <v>68723</v>
      </c>
      <c r="AX305" s="5">
        <v>69309</v>
      </c>
      <c r="AY305" s="5">
        <v>69096</v>
      </c>
      <c r="AZ305" s="5">
        <v>67624</v>
      </c>
      <c r="BA305" s="5">
        <v>65181</v>
      </c>
      <c r="BB305" s="5">
        <v>63872</v>
      </c>
      <c r="BC305" s="5">
        <v>62277</v>
      </c>
      <c r="BD305" s="5">
        <v>63485</v>
      </c>
      <c r="BE305" s="5">
        <v>64627</v>
      </c>
      <c r="BF305" s="5">
        <v>65493</v>
      </c>
      <c r="BG305" s="5">
        <v>65919</v>
      </c>
      <c r="BH305" s="5">
        <v>67667</v>
      </c>
      <c r="BI305" s="5">
        <v>66930</v>
      </c>
      <c r="BJ305" s="5">
        <v>66313</v>
      </c>
      <c r="BK305" s="5">
        <v>65109</v>
      </c>
      <c r="BL305" s="5">
        <v>65196</v>
      </c>
      <c r="BM305" s="5">
        <v>64655</v>
      </c>
      <c r="BN305" s="5">
        <v>65907</v>
      </c>
      <c r="BO305" s="5">
        <v>66253</v>
      </c>
      <c r="BP305" s="5">
        <v>67546</v>
      </c>
      <c r="BQ305" s="5">
        <v>67939</v>
      </c>
      <c r="BR305" s="5">
        <v>69273</v>
      </c>
      <c r="BS305" s="5">
        <v>69829</v>
      </c>
      <c r="BT305" s="5">
        <v>69296</v>
      </c>
      <c r="BU305" s="5">
        <v>67561</v>
      </c>
      <c r="BV305" s="5">
        <v>65209</v>
      </c>
      <c r="BW305" s="5">
        <v>65238</v>
      </c>
      <c r="BX305" s="5">
        <v>65844</v>
      </c>
      <c r="BY305" s="5">
        <v>65883</v>
      </c>
      <c r="BZ305" s="5">
        <v>65066</v>
      </c>
      <c r="CA305" s="5">
        <v>64928</v>
      </c>
      <c r="CB305" s="5">
        <v>65564</v>
      </c>
      <c r="CC305" s="5">
        <v>65127</v>
      </c>
      <c r="CD305" s="5">
        <v>64073</v>
      </c>
    </row>
    <row r="306" spans="1:82" x14ac:dyDescent="0.25">
      <c r="A306" s="5" t="str">
        <f>"69 jaar"</f>
        <v>69 jaar</v>
      </c>
      <c r="B306" s="5">
        <v>55911</v>
      </c>
      <c r="C306" s="5">
        <v>54729</v>
      </c>
      <c r="D306" s="5">
        <v>55683</v>
      </c>
      <c r="E306" s="5">
        <v>55329</v>
      </c>
      <c r="F306" s="5">
        <v>55591</v>
      </c>
      <c r="G306" s="5">
        <v>54704</v>
      </c>
      <c r="H306" s="5">
        <v>53319</v>
      </c>
      <c r="I306" s="5">
        <v>54198</v>
      </c>
      <c r="J306" s="5">
        <v>54172</v>
      </c>
      <c r="K306" s="5">
        <v>57144</v>
      </c>
      <c r="L306" s="5">
        <v>56228</v>
      </c>
      <c r="M306" s="5">
        <v>55385</v>
      </c>
      <c r="N306" s="5">
        <v>52365</v>
      </c>
      <c r="O306" s="5">
        <v>51989</v>
      </c>
      <c r="P306" s="5">
        <v>50541</v>
      </c>
      <c r="Q306" s="5">
        <v>50393</v>
      </c>
      <c r="R306" s="5">
        <v>50722</v>
      </c>
      <c r="S306" s="5">
        <v>52706</v>
      </c>
      <c r="T306" s="5">
        <v>51629</v>
      </c>
      <c r="U306" s="5">
        <v>47134</v>
      </c>
      <c r="V306" s="5">
        <v>41767</v>
      </c>
      <c r="W306" s="5">
        <v>45148</v>
      </c>
      <c r="X306" s="5">
        <v>50780</v>
      </c>
      <c r="Y306" s="5">
        <v>53242</v>
      </c>
      <c r="Z306" s="5">
        <v>53352</v>
      </c>
      <c r="AA306" s="5">
        <v>62049</v>
      </c>
      <c r="AB306" s="5">
        <v>61740</v>
      </c>
      <c r="AC306" s="5">
        <v>62369</v>
      </c>
      <c r="AD306" s="5">
        <v>61115</v>
      </c>
      <c r="AE306" s="5">
        <v>61576</v>
      </c>
      <c r="AF306" s="5">
        <v>61018</v>
      </c>
      <c r="AG306" s="5">
        <v>63183</v>
      </c>
      <c r="AH306" s="5">
        <v>63779</v>
      </c>
      <c r="AI306" s="5">
        <v>65370</v>
      </c>
      <c r="AJ306" s="5">
        <v>66795</v>
      </c>
      <c r="AK306" s="5">
        <v>67466</v>
      </c>
      <c r="AL306" s="5">
        <v>68266</v>
      </c>
      <c r="AM306" s="5">
        <v>69676</v>
      </c>
      <c r="AN306" s="5">
        <v>71489</v>
      </c>
      <c r="AO306" s="5">
        <v>70868</v>
      </c>
      <c r="AP306" s="5">
        <v>71996</v>
      </c>
      <c r="AQ306" s="5">
        <v>71464</v>
      </c>
      <c r="AR306" s="5">
        <v>72924</v>
      </c>
      <c r="AS306" s="5">
        <v>74202</v>
      </c>
      <c r="AT306" s="5">
        <v>71668</v>
      </c>
      <c r="AU306" s="5">
        <v>70059</v>
      </c>
      <c r="AV306" s="5">
        <v>68038</v>
      </c>
      <c r="AW306" s="5">
        <v>68123</v>
      </c>
      <c r="AX306" s="5">
        <v>68101</v>
      </c>
      <c r="AY306" s="5">
        <v>68693</v>
      </c>
      <c r="AZ306" s="5">
        <v>68486</v>
      </c>
      <c r="BA306" s="5">
        <v>67023</v>
      </c>
      <c r="BB306" s="5">
        <v>64604</v>
      </c>
      <c r="BC306" s="5">
        <v>63309</v>
      </c>
      <c r="BD306" s="5">
        <v>61728</v>
      </c>
      <c r="BE306" s="5">
        <v>62932</v>
      </c>
      <c r="BF306" s="5">
        <v>64076</v>
      </c>
      <c r="BG306" s="5">
        <v>64940</v>
      </c>
      <c r="BH306" s="5">
        <v>65365</v>
      </c>
      <c r="BI306" s="5">
        <v>67108</v>
      </c>
      <c r="BJ306" s="5">
        <v>66386</v>
      </c>
      <c r="BK306" s="5">
        <v>65772</v>
      </c>
      <c r="BL306" s="5">
        <v>64581</v>
      </c>
      <c r="BM306" s="5">
        <v>64670</v>
      </c>
      <c r="BN306" s="5">
        <v>64132</v>
      </c>
      <c r="BO306" s="5">
        <v>65386</v>
      </c>
      <c r="BP306" s="5">
        <v>65737</v>
      </c>
      <c r="BQ306" s="5">
        <v>67025</v>
      </c>
      <c r="BR306" s="5">
        <v>67416</v>
      </c>
      <c r="BS306" s="5">
        <v>68755</v>
      </c>
      <c r="BT306" s="5">
        <v>69308</v>
      </c>
      <c r="BU306" s="5">
        <v>68786</v>
      </c>
      <c r="BV306" s="5">
        <v>67068</v>
      </c>
      <c r="BW306" s="5">
        <v>64728</v>
      </c>
      <c r="BX306" s="5">
        <v>64758</v>
      </c>
      <c r="BY306" s="5">
        <v>65369</v>
      </c>
      <c r="BZ306" s="5">
        <v>65414</v>
      </c>
      <c r="CA306" s="5">
        <v>64609</v>
      </c>
      <c r="CB306" s="5">
        <v>64473</v>
      </c>
      <c r="CC306" s="5">
        <v>65110</v>
      </c>
      <c r="CD306" s="5">
        <v>64677</v>
      </c>
    </row>
    <row r="307" spans="1:82" x14ac:dyDescent="0.25">
      <c r="A307" s="5" t="str">
        <f>"70 jaar"</f>
        <v>70 jaar</v>
      </c>
      <c r="B307" s="5">
        <v>55033</v>
      </c>
      <c r="C307" s="5">
        <v>54950</v>
      </c>
      <c r="D307" s="5">
        <v>53883</v>
      </c>
      <c r="E307" s="5">
        <v>54808</v>
      </c>
      <c r="F307" s="5">
        <v>54430</v>
      </c>
      <c r="G307" s="5">
        <v>54710</v>
      </c>
      <c r="H307" s="5">
        <v>53871</v>
      </c>
      <c r="I307" s="5">
        <v>52490</v>
      </c>
      <c r="J307" s="5">
        <v>53383</v>
      </c>
      <c r="K307" s="5">
        <v>53389</v>
      </c>
      <c r="L307" s="5">
        <v>56386</v>
      </c>
      <c r="M307" s="5">
        <v>55469</v>
      </c>
      <c r="N307" s="5">
        <v>54690</v>
      </c>
      <c r="O307" s="5">
        <v>51717</v>
      </c>
      <c r="P307" s="5">
        <v>51397</v>
      </c>
      <c r="Q307" s="5">
        <v>49947</v>
      </c>
      <c r="R307" s="5">
        <v>49805</v>
      </c>
      <c r="S307" s="5">
        <v>50173</v>
      </c>
      <c r="T307" s="5">
        <v>52072</v>
      </c>
      <c r="U307" s="5">
        <v>51068</v>
      </c>
      <c r="V307" s="5">
        <v>46602</v>
      </c>
      <c r="W307" s="5">
        <v>41250</v>
      </c>
      <c r="X307" s="5">
        <v>44603</v>
      </c>
      <c r="Y307" s="5">
        <v>50137</v>
      </c>
      <c r="Z307" s="5">
        <v>52594</v>
      </c>
      <c r="AA307" s="5">
        <v>52751</v>
      </c>
      <c r="AB307" s="5">
        <v>61293</v>
      </c>
      <c r="AC307" s="5">
        <v>60963</v>
      </c>
      <c r="AD307" s="5">
        <v>61617</v>
      </c>
      <c r="AE307" s="5">
        <v>60400</v>
      </c>
      <c r="AF307" s="5">
        <v>60862</v>
      </c>
      <c r="AG307" s="5">
        <v>60323</v>
      </c>
      <c r="AH307" s="5">
        <v>62467</v>
      </c>
      <c r="AI307" s="5">
        <v>63065</v>
      </c>
      <c r="AJ307" s="5">
        <v>64642</v>
      </c>
      <c r="AK307" s="5">
        <v>66065</v>
      </c>
      <c r="AL307" s="5">
        <v>66729</v>
      </c>
      <c r="AM307" s="5">
        <v>67539</v>
      </c>
      <c r="AN307" s="5">
        <v>68936</v>
      </c>
      <c r="AO307" s="5">
        <v>70737</v>
      </c>
      <c r="AP307" s="5">
        <v>70134</v>
      </c>
      <c r="AQ307" s="5">
        <v>71266</v>
      </c>
      <c r="AR307" s="5">
        <v>70741</v>
      </c>
      <c r="AS307" s="5">
        <v>72198</v>
      </c>
      <c r="AT307" s="5">
        <v>73475</v>
      </c>
      <c r="AU307" s="5">
        <v>70968</v>
      </c>
      <c r="AV307" s="5">
        <v>69378</v>
      </c>
      <c r="AW307" s="5">
        <v>67378</v>
      </c>
      <c r="AX307" s="5">
        <v>67464</v>
      </c>
      <c r="AY307" s="5">
        <v>67452</v>
      </c>
      <c r="AZ307" s="5">
        <v>68043</v>
      </c>
      <c r="BA307" s="5">
        <v>67846</v>
      </c>
      <c r="BB307" s="5">
        <v>66397</v>
      </c>
      <c r="BC307" s="5">
        <v>64006</v>
      </c>
      <c r="BD307" s="5">
        <v>62724</v>
      </c>
      <c r="BE307" s="5">
        <v>61153</v>
      </c>
      <c r="BF307" s="5">
        <v>62359</v>
      </c>
      <c r="BG307" s="5">
        <v>63505</v>
      </c>
      <c r="BH307" s="5">
        <v>64363</v>
      </c>
      <c r="BI307" s="5">
        <v>64788</v>
      </c>
      <c r="BJ307" s="5">
        <v>66531</v>
      </c>
      <c r="BK307" s="5">
        <v>65819</v>
      </c>
      <c r="BL307" s="5">
        <v>65215</v>
      </c>
      <c r="BM307" s="5">
        <v>64036</v>
      </c>
      <c r="BN307" s="5">
        <v>64122</v>
      </c>
      <c r="BO307" s="5">
        <v>63595</v>
      </c>
      <c r="BP307" s="5">
        <v>64846</v>
      </c>
      <c r="BQ307" s="5">
        <v>65203</v>
      </c>
      <c r="BR307" s="5">
        <v>66485</v>
      </c>
      <c r="BS307" s="5">
        <v>66882</v>
      </c>
      <c r="BT307" s="5">
        <v>68213</v>
      </c>
      <c r="BU307" s="5">
        <v>68774</v>
      </c>
      <c r="BV307" s="5">
        <v>68257</v>
      </c>
      <c r="BW307" s="5">
        <v>66555</v>
      </c>
      <c r="BX307" s="5">
        <v>64231</v>
      </c>
      <c r="BY307" s="5">
        <v>64266</v>
      </c>
      <c r="BZ307" s="5">
        <v>64875</v>
      </c>
      <c r="CA307" s="5">
        <v>64926</v>
      </c>
      <c r="CB307" s="5">
        <v>64138</v>
      </c>
      <c r="CC307" s="5">
        <v>64004</v>
      </c>
      <c r="CD307" s="5">
        <v>64643</v>
      </c>
    </row>
    <row r="308" spans="1:82" x14ac:dyDescent="0.25">
      <c r="A308" s="5" t="str">
        <f>"71 jaar"</f>
        <v>71 jaar</v>
      </c>
      <c r="B308" s="5">
        <v>40883</v>
      </c>
      <c r="C308" s="5">
        <v>54033</v>
      </c>
      <c r="D308" s="5">
        <v>53945</v>
      </c>
      <c r="E308" s="5">
        <v>52870</v>
      </c>
      <c r="F308" s="5">
        <v>53820</v>
      </c>
      <c r="G308" s="5">
        <v>53506</v>
      </c>
      <c r="H308" s="5">
        <v>53774</v>
      </c>
      <c r="I308" s="5">
        <v>52988</v>
      </c>
      <c r="J308" s="5">
        <v>51661</v>
      </c>
      <c r="K308" s="5">
        <v>52505</v>
      </c>
      <c r="L308" s="5">
        <v>52526</v>
      </c>
      <c r="M308" s="5">
        <v>55539</v>
      </c>
      <c r="N308" s="5">
        <v>54651</v>
      </c>
      <c r="O308" s="5">
        <v>53916</v>
      </c>
      <c r="P308" s="5">
        <v>51048</v>
      </c>
      <c r="Q308" s="5">
        <v>50660</v>
      </c>
      <c r="R308" s="5">
        <v>49303</v>
      </c>
      <c r="S308" s="5">
        <v>49235</v>
      </c>
      <c r="T308" s="5">
        <v>49531</v>
      </c>
      <c r="U308" s="5">
        <v>51428</v>
      </c>
      <c r="V308" s="5">
        <v>50482</v>
      </c>
      <c r="W308" s="5">
        <v>46033</v>
      </c>
      <c r="X308" s="5">
        <v>40617</v>
      </c>
      <c r="Y308" s="5">
        <v>44032</v>
      </c>
      <c r="Z308" s="5">
        <v>49436</v>
      </c>
      <c r="AA308" s="5">
        <v>51915</v>
      </c>
      <c r="AB308" s="5">
        <v>52085</v>
      </c>
      <c r="AC308" s="5">
        <v>60493</v>
      </c>
      <c r="AD308" s="5">
        <v>60177</v>
      </c>
      <c r="AE308" s="5">
        <v>60842</v>
      </c>
      <c r="AF308" s="5">
        <v>59645</v>
      </c>
      <c r="AG308" s="5">
        <v>60104</v>
      </c>
      <c r="AH308" s="5">
        <v>59589</v>
      </c>
      <c r="AI308" s="5">
        <v>61721</v>
      </c>
      <c r="AJ308" s="5">
        <v>62323</v>
      </c>
      <c r="AK308" s="5">
        <v>63887</v>
      </c>
      <c r="AL308" s="5">
        <v>65302</v>
      </c>
      <c r="AM308" s="5">
        <v>65977</v>
      </c>
      <c r="AN308" s="5">
        <v>66784</v>
      </c>
      <c r="AO308" s="5">
        <v>68176</v>
      </c>
      <c r="AP308" s="5">
        <v>69964</v>
      </c>
      <c r="AQ308" s="5">
        <v>69372</v>
      </c>
      <c r="AR308" s="5">
        <v>70513</v>
      </c>
      <c r="AS308" s="5">
        <v>70004</v>
      </c>
      <c r="AT308" s="5">
        <v>71454</v>
      </c>
      <c r="AU308" s="5">
        <v>72725</v>
      </c>
      <c r="AV308" s="5">
        <v>70252</v>
      </c>
      <c r="AW308" s="5">
        <v>68680</v>
      </c>
      <c r="AX308" s="5">
        <v>66710</v>
      </c>
      <c r="AY308" s="5">
        <v>66792</v>
      </c>
      <c r="AZ308" s="5">
        <v>66787</v>
      </c>
      <c r="BA308" s="5">
        <v>67376</v>
      </c>
      <c r="BB308" s="5">
        <v>67191</v>
      </c>
      <c r="BC308" s="5">
        <v>65756</v>
      </c>
      <c r="BD308" s="5">
        <v>63395</v>
      </c>
      <c r="BE308" s="5">
        <v>62127</v>
      </c>
      <c r="BF308" s="5">
        <v>60571</v>
      </c>
      <c r="BG308" s="5">
        <v>61782</v>
      </c>
      <c r="BH308" s="5">
        <v>62924</v>
      </c>
      <c r="BI308" s="5">
        <v>63784</v>
      </c>
      <c r="BJ308" s="5">
        <v>64214</v>
      </c>
      <c r="BK308" s="5">
        <v>65947</v>
      </c>
      <c r="BL308" s="5">
        <v>65249</v>
      </c>
      <c r="BM308" s="5">
        <v>64655</v>
      </c>
      <c r="BN308" s="5">
        <v>63488</v>
      </c>
      <c r="BO308" s="5">
        <v>63575</v>
      </c>
      <c r="BP308" s="5">
        <v>63058</v>
      </c>
      <c r="BQ308" s="5">
        <v>64307</v>
      </c>
      <c r="BR308" s="5">
        <v>64669</v>
      </c>
      <c r="BS308" s="5">
        <v>65951</v>
      </c>
      <c r="BT308" s="5">
        <v>66347</v>
      </c>
      <c r="BU308" s="5">
        <v>67678</v>
      </c>
      <c r="BV308" s="5">
        <v>68246</v>
      </c>
      <c r="BW308" s="5">
        <v>67733</v>
      </c>
      <c r="BX308" s="5">
        <v>66051</v>
      </c>
      <c r="BY308" s="5">
        <v>63744</v>
      </c>
      <c r="BZ308" s="5">
        <v>63783</v>
      </c>
      <c r="CA308" s="5">
        <v>64393</v>
      </c>
      <c r="CB308" s="5">
        <v>64445</v>
      </c>
      <c r="CC308" s="5">
        <v>63675</v>
      </c>
      <c r="CD308" s="5">
        <v>63542</v>
      </c>
    </row>
    <row r="309" spans="1:82" x14ac:dyDescent="0.25">
      <c r="A309" s="5" t="str">
        <f>"72 jaar"</f>
        <v>72 jaar</v>
      </c>
      <c r="B309" s="5">
        <v>28698</v>
      </c>
      <c r="C309" s="5">
        <v>39980</v>
      </c>
      <c r="D309" s="5">
        <v>52921</v>
      </c>
      <c r="E309" s="5">
        <v>52894</v>
      </c>
      <c r="F309" s="5">
        <v>51785</v>
      </c>
      <c r="G309" s="5">
        <v>52694</v>
      </c>
      <c r="H309" s="5">
        <v>52499</v>
      </c>
      <c r="I309" s="5">
        <v>52791</v>
      </c>
      <c r="J309" s="5">
        <v>52004</v>
      </c>
      <c r="K309" s="5">
        <v>50782</v>
      </c>
      <c r="L309" s="5">
        <v>51610</v>
      </c>
      <c r="M309" s="5">
        <v>51648</v>
      </c>
      <c r="N309" s="5">
        <v>54698</v>
      </c>
      <c r="O309" s="5">
        <v>53793</v>
      </c>
      <c r="P309" s="5">
        <v>53090</v>
      </c>
      <c r="Q309" s="5">
        <v>50307</v>
      </c>
      <c r="R309" s="5">
        <v>49985</v>
      </c>
      <c r="S309" s="5">
        <v>48573</v>
      </c>
      <c r="T309" s="5">
        <v>48499</v>
      </c>
      <c r="U309" s="5">
        <v>48833</v>
      </c>
      <c r="V309" s="5">
        <v>50748</v>
      </c>
      <c r="W309" s="5">
        <v>49766</v>
      </c>
      <c r="X309" s="5">
        <v>45324</v>
      </c>
      <c r="Y309" s="5">
        <v>40007</v>
      </c>
      <c r="Z309" s="5">
        <v>43392</v>
      </c>
      <c r="AA309" s="5">
        <v>48741</v>
      </c>
      <c r="AB309" s="5">
        <v>51190</v>
      </c>
      <c r="AC309" s="5">
        <v>51363</v>
      </c>
      <c r="AD309" s="5">
        <v>59657</v>
      </c>
      <c r="AE309" s="5">
        <v>59351</v>
      </c>
      <c r="AF309" s="5">
        <v>60018</v>
      </c>
      <c r="AG309" s="5">
        <v>58854</v>
      </c>
      <c r="AH309" s="5">
        <v>59311</v>
      </c>
      <c r="AI309" s="5">
        <v>58818</v>
      </c>
      <c r="AJ309" s="5">
        <v>60930</v>
      </c>
      <c r="AK309" s="5">
        <v>61543</v>
      </c>
      <c r="AL309" s="5">
        <v>63094</v>
      </c>
      <c r="AM309" s="5">
        <v>64509</v>
      </c>
      <c r="AN309" s="5">
        <v>65182</v>
      </c>
      <c r="AO309" s="5">
        <v>65994</v>
      </c>
      <c r="AP309" s="5">
        <v>67391</v>
      </c>
      <c r="AQ309" s="5">
        <v>69165</v>
      </c>
      <c r="AR309" s="5">
        <v>68590</v>
      </c>
      <c r="AS309" s="5">
        <v>69735</v>
      </c>
      <c r="AT309" s="5">
        <v>69239</v>
      </c>
      <c r="AU309" s="5">
        <v>70684</v>
      </c>
      <c r="AV309" s="5">
        <v>71950</v>
      </c>
      <c r="AW309" s="5">
        <v>69512</v>
      </c>
      <c r="AX309" s="5">
        <v>67961</v>
      </c>
      <c r="AY309" s="5">
        <v>66019</v>
      </c>
      <c r="AZ309" s="5">
        <v>66107</v>
      </c>
      <c r="BA309" s="5">
        <v>66111</v>
      </c>
      <c r="BB309" s="5">
        <v>66694</v>
      </c>
      <c r="BC309" s="5">
        <v>66523</v>
      </c>
      <c r="BD309" s="5">
        <v>65102</v>
      </c>
      <c r="BE309" s="5">
        <v>62770</v>
      </c>
      <c r="BF309" s="5">
        <v>61525</v>
      </c>
      <c r="BG309" s="5">
        <v>59985</v>
      </c>
      <c r="BH309" s="5">
        <v>61199</v>
      </c>
      <c r="BI309" s="5">
        <v>62338</v>
      </c>
      <c r="BJ309" s="5">
        <v>63197</v>
      </c>
      <c r="BK309" s="5">
        <v>63632</v>
      </c>
      <c r="BL309" s="5">
        <v>65359</v>
      </c>
      <c r="BM309" s="5">
        <v>64673</v>
      </c>
      <c r="BN309" s="5">
        <v>64091</v>
      </c>
      <c r="BO309" s="5">
        <v>62939</v>
      </c>
      <c r="BP309" s="5">
        <v>63027</v>
      </c>
      <c r="BQ309" s="5">
        <v>62517</v>
      </c>
      <c r="BR309" s="5">
        <v>63764</v>
      </c>
      <c r="BS309" s="5">
        <v>64131</v>
      </c>
      <c r="BT309" s="5">
        <v>65410</v>
      </c>
      <c r="BU309" s="5">
        <v>65809</v>
      </c>
      <c r="BV309" s="5">
        <v>67143</v>
      </c>
      <c r="BW309" s="5">
        <v>67712</v>
      </c>
      <c r="BX309" s="5">
        <v>67212</v>
      </c>
      <c r="BY309" s="5">
        <v>65542</v>
      </c>
      <c r="BZ309" s="5">
        <v>63257</v>
      </c>
      <c r="CA309" s="5">
        <v>63298</v>
      </c>
      <c r="CB309" s="5">
        <v>63914</v>
      </c>
      <c r="CC309" s="5">
        <v>63967</v>
      </c>
      <c r="CD309" s="5">
        <v>63214</v>
      </c>
    </row>
    <row r="310" spans="1:82" x14ac:dyDescent="0.25">
      <c r="A310" s="5" t="str">
        <f>"73 jaar"</f>
        <v>73 jaar</v>
      </c>
      <c r="B310" s="5">
        <v>28069</v>
      </c>
      <c r="C310" s="5">
        <v>28009</v>
      </c>
      <c r="D310" s="5">
        <v>39043</v>
      </c>
      <c r="E310" s="5">
        <v>51755</v>
      </c>
      <c r="F310" s="5">
        <v>51763</v>
      </c>
      <c r="G310" s="5">
        <v>50658</v>
      </c>
      <c r="H310" s="5">
        <v>51580</v>
      </c>
      <c r="I310" s="5">
        <v>51467</v>
      </c>
      <c r="J310" s="5">
        <v>51729</v>
      </c>
      <c r="K310" s="5">
        <v>50973</v>
      </c>
      <c r="L310" s="5">
        <v>49772</v>
      </c>
      <c r="M310" s="5">
        <v>50609</v>
      </c>
      <c r="N310" s="5">
        <v>50748</v>
      </c>
      <c r="O310" s="5">
        <v>53770</v>
      </c>
      <c r="P310" s="5">
        <v>52842</v>
      </c>
      <c r="Q310" s="5">
        <v>52235</v>
      </c>
      <c r="R310" s="5">
        <v>49512</v>
      </c>
      <c r="S310" s="5">
        <v>49191</v>
      </c>
      <c r="T310" s="5">
        <v>47827</v>
      </c>
      <c r="U310" s="5">
        <v>47747</v>
      </c>
      <c r="V310" s="5">
        <v>48120</v>
      </c>
      <c r="W310" s="5">
        <v>49953</v>
      </c>
      <c r="X310" s="5">
        <v>48975</v>
      </c>
      <c r="Y310" s="5">
        <v>44561</v>
      </c>
      <c r="Z310" s="5">
        <v>39398</v>
      </c>
      <c r="AA310" s="5">
        <v>42738</v>
      </c>
      <c r="AB310" s="5">
        <v>47997</v>
      </c>
      <c r="AC310" s="5">
        <v>50350</v>
      </c>
      <c r="AD310" s="5">
        <v>50610</v>
      </c>
      <c r="AE310" s="5">
        <v>58791</v>
      </c>
      <c r="AF310" s="5">
        <v>58497</v>
      </c>
      <c r="AG310" s="5">
        <v>59174</v>
      </c>
      <c r="AH310" s="5">
        <v>58038</v>
      </c>
      <c r="AI310" s="5">
        <v>58504</v>
      </c>
      <c r="AJ310" s="5">
        <v>58027</v>
      </c>
      <c r="AK310" s="5">
        <v>60128</v>
      </c>
      <c r="AL310" s="5">
        <v>60746</v>
      </c>
      <c r="AM310" s="5">
        <v>62291</v>
      </c>
      <c r="AN310" s="5">
        <v>63709</v>
      </c>
      <c r="AO310" s="5">
        <v>64384</v>
      </c>
      <c r="AP310" s="5">
        <v>65205</v>
      </c>
      <c r="AQ310" s="5">
        <v>66598</v>
      </c>
      <c r="AR310" s="5">
        <v>68359</v>
      </c>
      <c r="AS310" s="5">
        <v>67806</v>
      </c>
      <c r="AT310" s="5">
        <v>68948</v>
      </c>
      <c r="AU310" s="5">
        <v>68477</v>
      </c>
      <c r="AV310" s="5">
        <v>69913</v>
      </c>
      <c r="AW310" s="5">
        <v>71181</v>
      </c>
      <c r="AX310" s="5">
        <v>68775</v>
      </c>
      <c r="AY310" s="5">
        <v>67253</v>
      </c>
      <c r="AZ310" s="5">
        <v>65334</v>
      </c>
      <c r="BA310" s="5">
        <v>65428</v>
      </c>
      <c r="BB310" s="5">
        <v>65442</v>
      </c>
      <c r="BC310" s="5">
        <v>66027</v>
      </c>
      <c r="BD310" s="5">
        <v>65869</v>
      </c>
      <c r="BE310" s="5">
        <v>64466</v>
      </c>
      <c r="BF310" s="5">
        <v>62159</v>
      </c>
      <c r="BG310" s="5">
        <v>60932</v>
      </c>
      <c r="BH310" s="5">
        <v>59416</v>
      </c>
      <c r="BI310" s="5">
        <v>60623</v>
      </c>
      <c r="BJ310" s="5">
        <v>61762</v>
      </c>
      <c r="BK310" s="5">
        <v>62622</v>
      </c>
      <c r="BL310" s="5">
        <v>63064</v>
      </c>
      <c r="BM310" s="5">
        <v>64782</v>
      </c>
      <c r="BN310" s="5">
        <v>64106</v>
      </c>
      <c r="BO310" s="5">
        <v>63543</v>
      </c>
      <c r="BP310" s="5">
        <v>62406</v>
      </c>
      <c r="BQ310" s="5">
        <v>62501</v>
      </c>
      <c r="BR310" s="5">
        <v>61999</v>
      </c>
      <c r="BS310" s="5">
        <v>63243</v>
      </c>
      <c r="BT310" s="5">
        <v>63613</v>
      </c>
      <c r="BU310" s="5">
        <v>64891</v>
      </c>
      <c r="BV310" s="5">
        <v>65299</v>
      </c>
      <c r="BW310" s="5">
        <v>66631</v>
      </c>
      <c r="BX310" s="5">
        <v>67206</v>
      </c>
      <c r="BY310" s="5">
        <v>66716</v>
      </c>
      <c r="BZ310" s="5">
        <v>65059</v>
      </c>
      <c r="CA310" s="5">
        <v>62797</v>
      </c>
      <c r="CB310" s="5">
        <v>62840</v>
      </c>
      <c r="CC310" s="5">
        <v>63463</v>
      </c>
      <c r="CD310" s="5">
        <v>63518</v>
      </c>
    </row>
    <row r="311" spans="1:82" x14ac:dyDescent="0.25">
      <c r="A311" s="5" t="str">
        <f>"74 jaar"</f>
        <v>74 jaar</v>
      </c>
      <c r="B311" s="5">
        <v>30452</v>
      </c>
      <c r="C311" s="5">
        <v>27259</v>
      </c>
      <c r="D311" s="5">
        <v>27329</v>
      </c>
      <c r="E311" s="5">
        <v>38005</v>
      </c>
      <c r="F311" s="5">
        <v>50488</v>
      </c>
      <c r="G311" s="5">
        <v>50509</v>
      </c>
      <c r="H311" s="5">
        <v>49469</v>
      </c>
      <c r="I311" s="5">
        <v>50430</v>
      </c>
      <c r="J311" s="5">
        <v>50267</v>
      </c>
      <c r="K311" s="5">
        <v>50530</v>
      </c>
      <c r="L311" s="5">
        <v>49825</v>
      </c>
      <c r="M311" s="5">
        <v>48756</v>
      </c>
      <c r="N311" s="5">
        <v>49583</v>
      </c>
      <c r="O311" s="5">
        <v>49720</v>
      </c>
      <c r="P311" s="5">
        <v>52756</v>
      </c>
      <c r="Q311" s="5">
        <v>51783</v>
      </c>
      <c r="R311" s="5">
        <v>51282</v>
      </c>
      <c r="S311" s="5">
        <v>48618</v>
      </c>
      <c r="T311" s="5">
        <v>48346</v>
      </c>
      <c r="U311" s="5">
        <v>47086</v>
      </c>
      <c r="V311" s="5">
        <v>46962</v>
      </c>
      <c r="W311" s="5">
        <v>47326</v>
      </c>
      <c r="X311" s="5">
        <v>49033</v>
      </c>
      <c r="Y311" s="5">
        <v>48121</v>
      </c>
      <c r="Z311" s="5">
        <v>43827</v>
      </c>
      <c r="AA311" s="5">
        <v>38688</v>
      </c>
      <c r="AB311" s="5">
        <v>42058</v>
      </c>
      <c r="AC311" s="5">
        <v>47188</v>
      </c>
      <c r="AD311" s="5">
        <v>49536</v>
      </c>
      <c r="AE311" s="5">
        <v>49807</v>
      </c>
      <c r="AF311" s="5">
        <v>57868</v>
      </c>
      <c r="AG311" s="5">
        <v>57585</v>
      </c>
      <c r="AH311" s="5">
        <v>58270</v>
      </c>
      <c r="AI311" s="5">
        <v>57165</v>
      </c>
      <c r="AJ311" s="5">
        <v>57640</v>
      </c>
      <c r="AK311" s="5">
        <v>57190</v>
      </c>
      <c r="AL311" s="5">
        <v>59275</v>
      </c>
      <c r="AM311" s="5">
        <v>59900</v>
      </c>
      <c r="AN311" s="5">
        <v>61442</v>
      </c>
      <c r="AO311" s="5">
        <v>62862</v>
      </c>
      <c r="AP311" s="5">
        <v>63543</v>
      </c>
      <c r="AQ311" s="5">
        <v>64366</v>
      </c>
      <c r="AR311" s="5">
        <v>65760</v>
      </c>
      <c r="AS311" s="5">
        <v>67514</v>
      </c>
      <c r="AT311" s="5">
        <v>66983</v>
      </c>
      <c r="AU311" s="5">
        <v>68130</v>
      </c>
      <c r="AV311" s="5">
        <v>67678</v>
      </c>
      <c r="AW311" s="5">
        <v>69106</v>
      </c>
      <c r="AX311" s="5">
        <v>70375</v>
      </c>
      <c r="AY311" s="5">
        <v>68004</v>
      </c>
      <c r="AZ311" s="5">
        <v>66508</v>
      </c>
      <c r="BA311" s="5">
        <v>64620</v>
      </c>
      <c r="BB311" s="5">
        <v>64721</v>
      </c>
      <c r="BC311" s="5">
        <v>64738</v>
      </c>
      <c r="BD311" s="5">
        <v>65333</v>
      </c>
      <c r="BE311" s="5">
        <v>65186</v>
      </c>
      <c r="BF311" s="5">
        <v>63799</v>
      </c>
      <c r="BG311" s="5">
        <v>61523</v>
      </c>
      <c r="BH311" s="5">
        <v>60313</v>
      </c>
      <c r="BI311" s="5">
        <v>58817</v>
      </c>
      <c r="BJ311" s="5">
        <v>60025</v>
      </c>
      <c r="BK311" s="5">
        <v>61164</v>
      </c>
      <c r="BL311" s="5">
        <v>62027</v>
      </c>
      <c r="BM311" s="5">
        <v>62474</v>
      </c>
      <c r="BN311" s="5">
        <v>64185</v>
      </c>
      <c r="BO311" s="5">
        <v>63523</v>
      </c>
      <c r="BP311" s="5">
        <v>62970</v>
      </c>
      <c r="BQ311" s="5">
        <v>61856</v>
      </c>
      <c r="BR311" s="5">
        <v>61955</v>
      </c>
      <c r="BS311" s="5">
        <v>61460</v>
      </c>
      <c r="BT311" s="5">
        <v>62704</v>
      </c>
      <c r="BU311" s="5">
        <v>63078</v>
      </c>
      <c r="BV311" s="5">
        <v>64352</v>
      </c>
      <c r="BW311" s="5">
        <v>64771</v>
      </c>
      <c r="BX311" s="5">
        <v>66102</v>
      </c>
      <c r="BY311" s="5">
        <v>66684</v>
      </c>
      <c r="BZ311" s="5">
        <v>66205</v>
      </c>
      <c r="CA311" s="5">
        <v>64566</v>
      </c>
      <c r="CB311" s="5">
        <v>62323</v>
      </c>
      <c r="CC311" s="5">
        <v>62372</v>
      </c>
      <c r="CD311" s="5">
        <v>62996</v>
      </c>
    </row>
    <row r="312" spans="1:82" x14ac:dyDescent="0.25">
      <c r="A312" s="5" t="str">
        <f>"75 jaar"</f>
        <v>75 jaar</v>
      </c>
      <c r="B312" s="5">
        <v>36116</v>
      </c>
      <c r="C312" s="5">
        <v>29548</v>
      </c>
      <c r="D312" s="5">
        <v>26481</v>
      </c>
      <c r="E312" s="5">
        <v>26512</v>
      </c>
      <c r="F312" s="5">
        <v>36918</v>
      </c>
      <c r="G312" s="5">
        <v>49067</v>
      </c>
      <c r="H312" s="5">
        <v>49120</v>
      </c>
      <c r="I312" s="5">
        <v>48176</v>
      </c>
      <c r="J312" s="5">
        <v>49091</v>
      </c>
      <c r="K312" s="5">
        <v>49021</v>
      </c>
      <c r="L312" s="5">
        <v>49268</v>
      </c>
      <c r="M312" s="5">
        <v>48621</v>
      </c>
      <c r="N312" s="5">
        <v>47636</v>
      </c>
      <c r="O312" s="5">
        <v>48419</v>
      </c>
      <c r="P312" s="5">
        <v>48699</v>
      </c>
      <c r="Q312" s="5">
        <v>51602</v>
      </c>
      <c r="R312" s="5">
        <v>50734</v>
      </c>
      <c r="S312" s="5">
        <v>50233</v>
      </c>
      <c r="T312" s="5">
        <v>47661</v>
      </c>
      <c r="U312" s="5">
        <v>47387</v>
      </c>
      <c r="V312" s="5">
        <v>46170</v>
      </c>
      <c r="W312" s="5">
        <v>46154</v>
      </c>
      <c r="X312" s="5">
        <v>46401</v>
      </c>
      <c r="Y312" s="5">
        <v>48091</v>
      </c>
      <c r="Z312" s="5">
        <v>47226</v>
      </c>
      <c r="AA312" s="5">
        <v>42969</v>
      </c>
      <c r="AB312" s="5">
        <v>37985</v>
      </c>
      <c r="AC312" s="5">
        <v>41302</v>
      </c>
      <c r="AD312" s="5">
        <v>46359</v>
      </c>
      <c r="AE312" s="5">
        <v>48675</v>
      </c>
      <c r="AF312" s="5">
        <v>48965</v>
      </c>
      <c r="AG312" s="5">
        <v>56895</v>
      </c>
      <c r="AH312" s="5">
        <v>56630</v>
      </c>
      <c r="AI312" s="5">
        <v>57318</v>
      </c>
      <c r="AJ312" s="5">
        <v>56249</v>
      </c>
      <c r="AK312" s="5">
        <v>56729</v>
      </c>
      <c r="AL312" s="5">
        <v>56314</v>
      </c>
      <c r="AM312" s="5">
        <v>58374</v>
      </c>
      <c r="AN312" s="5">
        <v>59010</v>
      </c>
      <c r="AO312" s="5">
        <v>60553</v>
      </c>
      <c r="AP312" s="5">
        <v>61972</v>
      </c>
      <c r="AQ312" s="5">
        <v>62659</v>
      </c>
      <c r="AR312" s="5">
        <v>63491</v>
      </c>
      <c r="AS312" s="5">
        <v>64878</v>
      </c>
      <c r="AT312" s="5">
        <v>66632</v>
      </c>
      <c r="AU312" s="5">
        <v>66119</v>
      </c>
      <c r="AV312" s="5">
        <v>67271</v>
      </c>
      <c r="AW312" s="5">
        <v>66838</v>
      </c>
      <c r="AX312" s="5">
        <v>68260</v>
      </c>
      <c r="AY312" s="5">
        <v>69521</v>
      </c>
      <c r="AZ312" s="5">
        <v>67197</v>
      </c>
      <c r="BA312" s="5">
        <v>65728</v>
      </c>
      <c r="BB312" s="5">
        <v>63869</v>
      </c>
      <c r="BC312" s="5">
        <v>63981</v>
      </c>
      <c r="BD312" s="5">
        <v>64014</v>
      </c>
      <c r="BE312" s="5">
        <v>64613</v>
      </c>
      <c r="BF312" s="5">
        <v>64474</v>
      </c>
      <c r="BG312" s="5">
        <v>63110</v>
      </c>
      <c r="BH312" s="5">
        <v>60862</v>
      </c>
      <c r="BI312" s="5">
        <v>59676</v>
      </c>
      <c r="BJ312" s="5">
        <v>58199</v>
      </c>
      <c r="BK312" s="5">
        <v>59410</v>
      </c>
      <c r="BL312" s="5">
        <v>60545</v>
      </c>
      <c r="BM312" s="5">
        <v>61415</v>
      </c>
      <c r="BN312" s="5">
        <v>61872</v>
      </c>
      <c r="BO312" s="5">
        <v>63572</v>
      </c>
      <c r="BP312" s="5">
        <v>62929</v>
      </c>
      <c r="BQ312" s="5">
        <v>62385</v>
      </c>
      <c r="BR312" s="5">
        <v>61294</v>
      </c>
      <c r="BS312" s="5">
        <v>61395</v>
      </c>
      <c r="BT312" s="5">
        <v>60911</v>
      </c>
      <c r="BU312" s="5">
        <v>62154</v>
      </c>
      <c r="BV312" s="5">
        <v>62535</v>
      </c>
      <c r="BW312" s="5">
        <v>63807</v>
      </c>
      <c r="BX312" s="5">
        <v>64227</v>
      </c>
      <c r="BY312" s="5">
        <v>65561</v>
      </c>
      <c r="BZ312" s="5">
        <v>66148</v>
      </c>
      <c r="CA312" s="5">
        <v>65683</v>
      </c>
      <c r="CB312" s="5">
        <v>64065</v>
      </c>
      <c r="CC312" s="5">
        <v>61841</v>
      </c>
      <c r="CD312" s="5">
        <v>61903</v>
      </c>
    </row>
    <row r="313" spans="1:82" x14ac:dyDescent="0.25">
      <c r="A313" s="5" t="str">
        <f>"76 jaar"</f>
        <v>76 jaar</v>
      </c>
      <c r="B313" s="5">
        <v>41421</v>
      </c>
      <c r="C313" s="5">
        <v>34933</v>
      </c>
      <c r="D313" s="5">
        <v>28572</v>
      </c>
      <c r="E313" s="5">
        <v>25629</v>
      </c>
      <c r="F313" s="5">
        <v>25644</v>
      </c>
      <c r="G313" s="5">
        <v>35729</v>
      </c>
      <c r="H313" s="5">
        <v>47567</v>
      </c>
      <c r="I313" s="5">
        <v>47624</v>
      </c>
      <c r="J313" s="5">
        <v>46727</v>
      </c>
      <c r="K313" s="5">
        <v>47683</v>
      </c>
      <c r="L313" s="5">
        <v>47620</v>
      </c>
      <c r="M313" s="5">
        <v>47969</v>
      </c>
      <c r="N313" s="5">
        <v>47325</v>
      </c>
      <c r="O313" s="5">
        <v>46379</v>
      </c>
      <c r="P313" s="5">
        <v>47226</v>
      </c>
      <c r="Q313" s="5">
        <v>47498</v>
      </c>
      <c r="R313" s="5">
        <v>50365</v>
      </c>
      <c r="S313" s="5">
        <v>49575</v>
      </c>
      <c r="T313" s="5">
        <v>49079</v>
      </c>
      <c r="U313" s="5">
        <v>46590</v>
      </c>
      <c r="V313" s="5">
        <v>46421</v>
      </c>
      <c r="W313" s="5">
        <v>45257</v>
      </c>
      <c r="X313" s="5">
        <v>45193</v>
      </c>
      <c r="Y313" s="5">
        <v>45391</v>
      </c>
      <c r="Z313" s="5">
        <v>47082</v>
      </c>
      <c r="AA313" s="5">
        <v>46250</v>
      </c>
      <c r="AB313" s="5">
        <v>42073</v>
      </c>
      <c r="AC313" s="5">
        <v>37213</v>
      </c>
      <c r="AD313" s="5">
        <v>40485</v>
      </c>
      <c r="AE313" s="5">
        <v>45470</v>
      </c>
      <c r="AF313" s="5">
        <v>47748</v>
      </c>
      <c r="AG313" s="5">
        <v>48057</v>
      </c>
      <c r="AH313" s="5">
        <v>55843</v>
      </c>
      <c r="AI313" s="5">
        <v>55595</v>
      </c>
      <c r="AJ313" s="5">
        <v>56293</v>
      </c>
      <c r="AK313" s="5">
        <v>55270</v>
      </c>
      <c r="AL313" s="5">
        <v>55751</v>
      </c>
      <c r="AM313" s="5">
        <v>55372</v>
      </c>
      <c r="AN313" s="5">
        <v>57417</v>
      </c>
      <c r="AO313" s="5">
        <v>58061</v>
      </c>
      <c r="AP313" s="5">
        <v>59600</v>
      </c>
      <c r="AQ313" s="5">
        <v>61017</v>
      </c>
      <c r="AR313" s="5">
        <v>61714</v>
      </c>
      <c r="AS313" s="5">
        <v>62555</v>
      </c>
      <c r="AT313" s="5">
        <v>63937</v>
      </c>
      <c r="AU313" s="5">
        <v>65676</v>
      </c>
      <c r="AV313" s="5">
        <v>65192</v>
      </c>
      <c r="AW313" s="5">
        <v>66348</v>
      </c>
      <c r="AX313" s="5">
        <v>65939</v>
      </c>
      <c r="AY313" s="5">
        <v>67349</v>
      </c>
      <c r="AZ313" s="5">
        <v>68618</v>
      </c>
      <c r="BA313" s="5">
        <v>66339</v>
      </c>
      <c r="BB313" s="5">
        <v>64900</v>
      </c>
      <c r="BC313" s="5">
        <v>63070</v>
      </c>
      <c r="BD313" s="5">
        <v>63190</v>
      </c>
      <c r="BE313" s="5">
        <v>63237</v>
      </c>
      <c r="BF313" s="5">
        <v>63842</v>
      </c>
      <c r="BG313" s="5">
        <v>63709</v>
      </c>
      <c r="BH313" s="5">
        <v>62371</v>
      </c>
      <c r="BI313" s="5">
        <v>60156</v>
      </c>
      <c r="BJ313" s="5">
        <v>58991</v>
      </c>
      <c r="BK313" s="5">
        <v>57541</v>
      </c>
      <c r="BL313" s="5">
        <v>58752</v>
      </c>
      <c r="BM313" s="5">
        <v>59896</v>
      </c>
      <c r="BN313" s="5">
        <v>60764</v>
      </c>
      <c r="BO313" s="5">
        <v>61229</v>
      </c>
      <c r="BP313" s="5">
        <v>62922</v>
      </c>
      <c r="BQ313" s="5">
        <v>62294</v>
      </c>
      <c r="BR313" s="5">
        <v>61759</v>
      </c>
      <c r="BS313" s="5">
        <v>60696</v>
      </c>
      <c r="BT313" s="5">
        <v>60793</v>
      </c>
      <c r="BU313" s="5">
        <v>60327</v>
      </c>
      <c r="BV313" s="5">
        <v>61564</v>
      </c>
      <c r="BW313" s="5">
        <v>61949</v>
      </c>
      <c r="BX313" s="5">
        <v>63220</v>
      </c>
      <c r="BY313" s="5">
        <v>63650</v>
      </c>
      <c r="BZ313" s="5">
        <v>64982</v>
      </c>
      <c r="CA313" s="5">
        <v>65581</v>
      </c>
      <c r="CB313" s="5">
        <v>65127</v>
      </c>
      <c r="CC313" s="5">
        <v>63534</v>
      </c>
      <c r="CD313" s="5">
        <v>61323</v>
      </c>
    </row>
    <row r="314" spans="1:82" x14ac:dyDescent="0.25">
      <c r="A314" s="5" t="str">
        <f>"77 jaar"</f>
        <v>77 jaar</v>
      </c>
      <c r="B314" s="5">
        <v>40007</v>
      </c>
      <c r="C314" s="5">
        <v>39914</v>
      </c>
      <c r="D314" s="5">
        <v>33652</v>
      </c>
      <c r="E314" s="5">
        <v>27551</v>
      </c>
      <c r="F314" s="5">
        <v>24704</v>
      </c>
      <c r="G314" s="5">
        <v>24750</v>
      </c>
      <c r="H314" s="5">
        <v>34525</v>
      </c>
      <c r="I314" s="5">
        <v>46009</v>
      </c>
      <c r="J314" s="5">
        <v>46066</v>
      </c>
      <c r="K314" s="5">
        <v>45222</v>
      </c>
      <c r="L314" s="5">
        <v>46247</v>
      </c>
      <c r="M314" s="5">
        <v>46156</v>
      </c>
      <c r="N314" s="5">
        <v>46483</v>
      </c>
      <c r="O314" s="5">
        <v>45890</v>
      </c>
      <c r="P314" s="5">
        <v>45012</v>
      </c>
      <c r="Q314" s="5">
        <v>45981</v>
      </c>
      <c r="R314" s="5">
        <v>46191</v>
      </c>
      <c r="S314" s="5">
        <v>49129</v>
      </c>
      <c r="T314" s="5">
        <v>48246</v>
      </c>
      <c r="U314" s="5">
        <v>47917</v>
      </c>
      <c r="V314" s="5">
        <v>45387</v>
      </c>
      <c r="W314" s="5">
        <v>45314</v>
      </c>
      <c r="X314" s="5">
        <v>44136</v>
      </c>
      <c r="Y314" s="5">
        <v>44099</v>
      </c>
      <c r="Z314" s="5">
        <v>44446</v>
      </c>
      <c r="AA314" s="5">
        <v>46023</v>
      </c>
      <c r="AB314" s="5">
        <v>45201</v>
      </c>
      <c r="AC314" s="5">
        <v>41068</v>
      </c>
      <c r="AD314" s="5">
        <v>36405</v>
      </c>
      <c r="AE314" s="5">
        <v>39606</v>
      </c>
      <c r="AF314" s="5">
        <v>44517</v>
      </c>
      <c r="AG314" s="5">
        <v>46755</v>
      </c>
      <c r="AH314" s="5">
        <v>47091</v>
      </c>
      <c r="AI314" s="5">
        <v>54726</v>
      </c>
      <c r="AJ314" s="5">
        <v>54503</v>
      </c>
      <c r="AK314" s="5">
        <v>55208</v>
      </c>
      <c r="AL314" s="5">
        <v>54229</v>
      </c>
      <c r="AM314" s="5">
        <v>54715</v>
      </c>
      <c r="AN314" s="5">
        <v>54374</v>
      </c>
      <c r="AO314" s="5">
        <v>56407</v>
      </c>
      <c r="AP314" s="5">
        <v>57055</v>
      </c>
      <c r="AQ314" s="5">
        <v>58597</v>
      </c>
      <c r="AR314" s="5">
        <v>60004</v>
      </c>
      <c r="AS314" s="5">
        <v>60714</v>
      </c>
      <c r="AT314" s="5">
        <v>61564</v>
      </c>
      <c r="AU314" s="5">
        <v>62937</v>
      </c>
      <c r="AV314" s="5">
        <v>64676</v>
      </c>
      <c r="AW314" s="5">
        <v>64214</v>
      </c>
      <c r="AX314" s="5">
        <v>65376</v>
      </c>
      <c r="AY314" s="5">
        <v>64988</v>
      </c>
      <c r="AZ314" s="5">
        <v>66395</v>
      </c>
      <c r="BA314" s="5">
        <v>67660</v>
      </c>
      <c r="BB314" s="5">
        <v>65433</v>
      </c>
      <c r="BC314" s="5">
        <v>64024</v>
      </c>
      <c r="BD314" s="5">
        <v>62229</v>
      </c>
      <c r="BE314" s="5">
        <v>62355</v>
      </c>
      <c r="BF314" s="5">
        <v>62415</v>
      </c>
      <c r="BG314" s="5">
        <v>63031</v>
      </c>
      <c r="BH314" s="5">
        <v>62908</v>
      </c>
      <c r="BI314" s="5">
        <v>61595</v>
      </c>
      <c r="BJ314" s="5">
        <v>59416</v>
      </c>
      <c r="BK314" s="5">
        <v>58281</v>
      </c>
      <c r="BL314" s="5">
        <v>56855</v>
      </c>
      <c r="BM314" s="5">
        <v>58062</v>
      </c>
      <c r="BN314" s="5">
        <v>59210</v>
      </c>
      <c r="BO314" s="5">
        <v>60085</v>
      </c>
      <c r="BP314" s="5">
        <v>60554</v>
      </c>
      <c r="BQ314" s="5">
        <v>62238</v>
      </c>
      <c r="BR314" s="5">
        <v>61627</v>
      </c>
      <c r="BS314" s="5">
        <v>61109</v>
      </c>
      <c r="BT314" s="5">
        <v>60065</v>
      </c>
      <c r="BU314" s="5">
        <v>60173</v>
      </c>
      <c r="BV314" s="5">
        <v>59713</v>
      </c>
      <c r="BW314" s="5">
        <v>60952</v>
      </c>
      <c r="BX314" s="5">
        <v>61344</v>
      </c>
      <c r="BY314" s="5">
        <v>62614</v>
      </c>
      <c r="BZ314" s="5">
        <v>63046</v>
      </c>
      <c r="CA314" s="5">
        <v>64385</v>
      </c>
      <c r="CB314" s="5">
        <v>64990</v>
      </c>
      <c r="CC314" s="5">
        <v>64546</v>
      </c>
      <c r="CD314" s="5">
        <v>62977</v>
      </c>
    </row>
    <row r="315" spans="1:82" x14ac:dyDescent="0.25">
      <c r="A315" s="5" t="str">
        <f>"78 jaar"</f>
        <v>78 jaar</v>
      </c>
      <c r="B315" s="5">
        <v>38598</v>
      </c>
      <c r="C315" s="5">
        <v>38351</v>
      </c>
      <c r="D315" s="5">
        <v>38303</v>
      </c>
      <c r="E315" s="5">
        <v>32278</v>
      </c>
      <c r="F315" s="5">
        <v>26538</v>
      </c>
      <c r="G315" s="5">
        <v>23690</v>
      </c>
      <c r="H315" s="5">
        <v>23813</v>
      </c>
      <c r="I315" s="5">
        <v>33244</v>
      </c>
      <c r="J315" s="5">
        <v>44208</v>
      </c>
      <c r="K315" s="5">
        <v>44410</v>
      </c>
      <c r="L315" s="5">
        <v>43606</v>
      </c>
      <c r="M315" s="5">
        <v>44626</v>
      </c>
      <c r="N315" s="5">
        <v>44525</v>
      </c>
      <c r="O315" s="5">
        <v>44851</v>
      </c>
      <c r="P315" s="5">
        <v>44400</v>
      </c>
      <c r="Q315" s="5">
        <v>43588</v>
      </c>
      <c r="R315" s="5">
        <v>44617</v>
      </c>
      <c r="S315" s="5">
        <v>44784</v>
      </c>
      <c r="T315" s="5">
        <v>47626</v>
      </c>
      <c r="U315" s="5">
        <v>46896</v>
      </c>
      <c r="V315" s="5">
        <v>46609</v>
      </c>
      <c r="W315" s="5">
        <v>44157</v>
      </c>
      <c r="X315" s="5">
        <v>44082</v>
      </c>
      <c r="Y315" s="5">
        <v>42966</v>
      </c>
      <c r="Z315" s="5">
        <v>42952</v>
      </c>
      <c r="AA315" s="5">
        <v>43263</v>
      </c>
      <c r="AB315" s="5">
        <v>44902</v>
      </c>
      <c r="AC315" s="5">
        <v>44114</v>
      </c>
      <c r="AD315" s="5">
        <v>40059</v>
      </c>
      <c r="AE315" s="5">
        <v>35535</v>
      </c>
      <c r="AF315" s="5">
        <v>38665</v>
      </c>
      <c r="AG315" s="5">
        <v>43491</v>
      </c>
      <c r="AH315" s="5">
        <v>45698</v>
      </c>
      <c r="AI315" s="5">
        <v>46046</v>
      </c>
      <c r="AJ315" s="5">
        <v>53522</v>
      </c>
      <c r="AK315" s="5">
        <v>53324</v>
      </c>
      <c r="AL315" s="5">
        <v>54038</v>
      </c>
      <c r="AM315" s="5">
        <v>53098</v>
      </c>
      <c r="AN315" s="5">
        <v>53605</v>
      </c>
      <c r="AO315" s="5">
        <v>53293</v>
      </c>
      <c r="AP315" s="5">
        <v>55313</v>
      </c>
      <c r="AQ315" s="5">
        <v>55971</v>
      </c>
      <c r="AR315" s="5">
        <v>57514</v>
      </c>
      <c r="AS315" s="5">
        <v>58911</v>
      </c>
      <c r="AT315" s="5">
        <v>59632</v>
      </c>
      <c r="AU315" s="5">
        <v>60489</v>
      </c>
      <c r="AV315" s="5">
        <v>61864</v>
      </c>
      <c r="AW315" s="5">
        <v>63593</v>
      </c>
      <c r="AX315" s="5">
        <v>63155</v>
      </c>
      <c r="AY315" s="5">
        <v>64320</v>
      </c>
      <c r="AZ315" s="5">
        <v>63958</v>
      </c>
      <c r="BA315" s="5">
        <v>65362</v>
      </c>
      <c r="BB315" s="5">
        <v>66630</v>
      </c>
      <c r="BC315" s="5">
        <v>64450</v>
      </c>
      <c r="BD315" s="5">
        <v>63083</v>
      </c>
      <c r="BE315" s="5">
        <v>61325</v>
      </c>
      <c r="BF315" s="5">
        <v>61463</v>
      </c>
      <c r="BG315" s="5">
        <v>61539</v>
      </c>
      <c r="BH315" s="5">
        <v>62163</v>
      </c>
      <c r="BI315" s="5">
        <v>62053</v>
      </c>
      <c r="BJ315" s="5">
        <v>60766</v>
      </c>
      <c r="BK315" s="5">
        <v>58624</v>
      </c>
      <c r="BL315" s="5">
        <v>57517</v>
      </c>
      <c r="BM315" s="5">
        <v>56124</v>
      </c>
      <c r="BN315" s="5">
        <v>57333</v>
      </c>
      <c r="BO315" s="5">
        <v>58478</v>
      </c>
      <c r="BP315" s="5">
        <v>59359</v>
      </c>
      <c r="BQ315" s="5">
        <v>59833</v>
      </c>
      <c r="BR315" s="5">
        <v>61516</v>
      </c>
      <c r="BS315" s="5">
        <v>60921</v>
      </c>
      <c r="BT315" s="5">
        <v>60421</v>
      </c>
      <c r="BU315" s="5">
        <v>59399</v>
      </c>
      <c r="BV315" s="5">
        <v>59517</v>
      </c>
      <c r="BW315" s="5">
        <v>59069</v>
      </c>
      <c r="BX315" s="5">
        <v>60307</v>
      </c>
      <c r="BY315" s="5">
        <v>60708</v>
      </c>
      <c r="BZ315" s="5">
        <v>61982</v>
      </c>
      <c r="CA315" s="5">
        <v>62417</v>
      </c>
      <c r="CB315" s="5">
        <v>63755</v>
      </c>
      <c r="CC315" s="5">
        <v>64364</v>
      </c>
      <c r="CD315" s="5">
        <v>63936</v>
      </c>
    </row>
    <row r="316" spans="1:82" x14ac:dyDescent="0.25">
      <c r="A316" s="5" t="str">
        <f>"79 jaar"</f>
        <v>79 jaar</v>
      </c>
      <c r="B316" s="5">
        <v>34895</v>
      </c>
      <c r="C316" s="5">
        <v>36705</v>
      </c>
      <c r="D316" s="5">
        <v>36555</v>
      </c>
      <c r="E316" s="5">
        <v>36520</v>
      </c>
      <c r="F316" s="5">
        <v>30923</v>
      </c>
      <c r="G316" s="5">
        <v>25356</v>
      </c>
      <c r="H316" s="5">
        <v>22694</v>
      </c>
      <c r="I316" s="5">
        <v>22751</v>
      </c>
      <c r="J316" s="5">
        <v>31801</v>
      </c>
      <c r="K316" s="5">
        <v>42307</v>
      </c>
      <c r="L316" s="5">
        <v>42608</v>
      </c>
      <c r="M316" s="5">
        <v>41913</v>
      </c>
      <c r="N316" s="5">
        <v>42987</v>
      </c>
      <c r="O316" s="5">
        <v>42706</v>
      </c>
      <c r="P316" s="5">
        <v>43133</v>
      </c>
      <c r="Q316" s="5">
        <v>42791</v>
      </c>
      <c r="R316" s="5">
        <v>42012</v>
      </c>
      <c r="S316" s="5">
        <v>43122</v>
      </c>
      <c r="T316" s="5">
        <v>43334</v>
      </c>
      <c r="U316" s="5">
        <v>46039</v>
      </c>
      <c r="V316" s="5">
        <v>45437</v>
      </c>
      <c r="W316" s="5">
        <v>45190</v>
      </c>
      <c r="X316" s="5">
        <v>42794</v>
      </c>
      <c r="Y316" s="5">
        <v>42747</v>
      </c>
      <c r="Z316" s="5">
        <v>41732</v>
      </c>
      <c r="AA316" s="5">
        <v>41660</v>
      </c>
      <c r="AB316" s="5">
        <v>41997</v>
      </c>
      <c r="AC316" s="5">
        <v>43628</v>
      </c>
      <c r="AD316" s="5">
        <v>42881</v>
      </c>
      <c r="AE316" s="5">
        <v>38960</v>
      </c>
      <c r="AF316" s="5">
        <v>34583</v>
      </c>
      <c r="AG316" s="5">
        <v>37646</v>
      </c>
      <c r="AH316" s="5">
        <v>42380</v>
      </c>
      <c r="AI316" s="5">
        <v>44542</v>
      </c>
      <c r="AJ316" s="5">
        <v>44910</v>
      </c>
      <c r="AK316" s="5">
        <v>52214</v>
      </c>
      <c r="AL316" s="5">
        <v>52040</v>
      </c>
      <c r="AM316" s="5">
        <v>52764</v>
      </c>
      <c r="AN316" s="5">
        <v>51873</v>
      </c>
      <c r="AO316" s="5">
        <v>52389</v>
      </c>
      <c r="AP316" s="5">
        <v>52117</v>
      </c>
      <c r="AQ316" s="5">
        <v>54120</v>
      </c>
      <c r="AR316" s="5">
        <v>54785</v>
      </c>
      <c r="AS316" s="5">
        <v>56315</v>
      </c>
      <c r="AT316" s="5">
        <v>57711</v>
      </c>
      <c r="AU316" s="5">
        <v>58443</v>
      </c>
      <c r="AV316" s="5">
        <v>59305</v>
      </c>
      <c r="AW316" s="5">
        <v>60678</v>
      </c>
      <c r="AX316" s="5">
        <v>62394</v>
      </c>
      <c r="AY316" s="5">
        <v>61991</v>
      </c>
      <c r="AZ316" s="5">
        <v>63162</v>
      </c>
      <c r="BA316" s="5">
        <v>62834</v>
      </c>
      <c r="BB316" s="5">
        <v>64228</v>
      </c>
      <c r="BC316" s="5">
        <v>65491</v>
      </c>
      <c r="BD316" s="5">
        <v>63377</v>
      </c>
      <c r="BE316" s="5">
        <v>62050</v>
      </c>
      <c r="BF316" s="5">
        <v>60339</v>
      </c>
      <c r="BG316" s="5">
        <v>60488</v>
      </c>
      <c r="BH316" s="5">
        <v>60580</v>
      </c>
      <c r="BI316" s="5">
        <v>61208</v>
      </c>
      <c r="BJ316" s="5">
        <v>61121</v>
      </c>
      <c r="BK316" s="5">
        <v>59861</v>
      </c>
      <c r="BL316" s="5">
        <v>57769</v>
      </c>
      <c r="BM316" s="5">
        <v>56690</v>
      </c>
      <c r="BN316" s="5">
        <v>55331</v>
      </c>
      <c r="BO316" s="5">
        <v>56538</v>
      </c>
      <c r="BP316" s="5">
        <v>57684</v>
      </c>
      <c r="BQ316" s="5">
        <v>58573</v>
      </c>
      <c r="BR316" s="5">
        <v>59050</v>
      </c>
      <c r="BS316" s="5">
        <v>60726</v>
      </c>
      <c r="BT316" s="5">
        <v>60153</v>
      </c>
      <c r="BU316" s="5">
        <v>59674</v>
      </c>
      <c r="BV316" s="5">
        <v>58677</v>
      </c>
      <c r="BW316" s="5">
        <v>58804</v>
      </c>
      <c r="BX316" s="5">
        <v>58375</v>
      </c>
      <c r="BY316" s="5">
        <v>59605</v>
      </c>
      <c r="BZ316" s="5">
        <v>60017</v>
      </c>
      <c r="CA316" s="5">
        <v>61288</v>
      </c>
      <c r="CB316" s="5">
        <v>61732</v>
      </c>
      <c r="CC316" s="5">
        <v>63070</v>
      </c>
      <c r="CD316" s="5">
        <v>63687</v>
      </c>
    </row>
    <row r="317" spans="1:82" x14ac:dyDescent="0.25">
      <c r="A317" s="5" t="str">
        <f>"80 jaar"</f>
        <v>80 jaar</v>
      </c>
      <c r="B317" s="5">
        <v>33615</v>
      </c>
      <c r="C317" s="5">
        <v>32928</v>
      </c>
      <c r="D317" s="5">
        <v>34784</v>
      </c>
      <c r="E317" s="5">
        <v>34576</v>
      </c>
      <c r="F317" s="5">
        <v>34778</v>
      </c>
      <c r="G317" s="5">
        <v>29379</v>
      </c>
      <c r="H317" s="5">
        <v>24103</v>
      </c>
      <c r="I317" s="5">
        <v>21566</v>
      </c>
      <c r="J317" s="5">
        <v>21633</v>
      </c>
      <c r="K317" s="5">
        <v>30261</v>
      </c>
      <c r="L317" s="5">
        <v>40282</v>
      </c>
      <c r="M317" s="5">
        <v>40644</v>
      </c>
      <c r="N317" s="5">
        <v>40072</v>
      </c>
      <c r="O317" s="5">
        <v>41098</v>
      </c>
      <c r="P317" s="5">
        <v>40923</v>
      </c>
      <c r="Q317" s="5">
        <v>41325</v>
      </c>
      <c r="R317" s="5">
        <v>41027</v>
      </c>
      <c r="S317" s="5">
        <v>40368</v>
      </c>
      <c r="T317" s="5">
        <v>41329</v>
      </c>
      <c r="U317" s="5">
        <v>41688</v>
      </c>
      <c r="V317" s="5">
        <v>44327</v>
      </c>
      <c r="W317" s="5">
        <v>43778</v>
      </c>
      <c r="X317" s="5">
        <v>43531</v>
      </c>
      <c r="Y317" s="5">
        <v>41264</v>
      </c>
      <c r="Z317" s="5">
        <v>41324</v>
      </c>
      <c r="AA317" s="5">
        <v>40282</v>
      </c>
      <c r="AB317" s="5">
        <v>40374</v>
      </c>
      <c r="AC317" s="5">
        <v>40660</v>
      </c>
      <c r="AD317" s="5">
        <v>42233</v>
      </c>
      <c r="AE317" s="5">
        <v>41527</v>
      </c>
      <c r="AF317" s="5">
        <v>37755</v>
      </c>
      <c r="AG317" s="5">
        <v>33536</v>
      </c>
      <c r="AH317" s="5">
        <v>36529</v>
      </c>
      <c r="AI317" s="5">
        <v>41147</v>
      </c>
      <c r="AJ317" s="5">
        <v>43263</v>
      </c>
      <c r="AK317" s="5">
        <v>43654</v>
      </c>
      <c r="AL317" s="5">
        <v>50770</v>
      </c>
      <c r="AM317" s="5">
        <v>50626</v>
      </c>
      <c r="AN317" s="5">
        <v>51366</v>
      </c>
      <c r="AO317" s="5">
        <v>50519</v>
      </c>
      <c r="AP317" s="5">
        <v>51052</v>
      </c>
      <c r="AQ317" s="5">
        <v>50812</v>
      </c>
      <c r="AR317" s="5">
        <v>52797</v>
      </c>
      <c r="AS317" s="5">
        <v>53469</v>
      </c>
      <c r="AT317" s="5">
        <v>54995</v>
      </c>
      <c r="AU317" s="5">
        <v>56384</v>
      </c>
      <c r="AV317" s="5">
        <v>57130</v>
      </c>
      <c r="AW317" s="5">
        <v>57998</v>
      </c>
      <c r="AX317" s="5">
        <v>59361</v>
      </c>
      <c r="AY317" s="5">
        <v>61069</v>
      </c>
      <c r="AZ317" s="5">
        <v>60697</v>
      </c>
      <c r="BA317" s="5">
        <v>61875</v>
      </c>
      <c r="BB317" s="5">
        <v>61580</v>
      </c>
      <c r="BC317" s="5">
        <v>62963</v>
      </c>
      <c r="BD317" s="5">
        <v>64228</v>
      </c>
      <c r="BE317" s="5">
        <v>62169</v>
      </c>
      <c r="BF317" s="5">
        <v>60892</v>
      </c>
      <c r="BG317" s="5">
        <v>59224</v>
      </c>
      <c r="BH317" s="5">
        <v>59393</v>
      </c>
      <c r="BI317" s="5">
        <v>59509</v>
      </c>
      <c r="BJ317" s="5">
        <v>60142</v>
      </c>
      <c r="BK317" s="5">
        <v>60070</v>
      </c>
      <c r="BL317" s="5">
        <v>58854</v>
      </c>
      <c r="BM317" s="5">
        <v>56805</v>
      </c>
      <c r="BN317" s="5">
        <v>55762</v>
      </c>
      <c r="BO317" s="5">
        <v>54441</v>
      </c>
      <c r="BP317" s="5">
        <v>55647</v>
      </c>
      <c r="BQ317" s="5">
        <v>56791</v>
      </c>
      <c r="BR317" s="5">
        <v>57687</v>
      </c>
      <c r="BS317" s="5">
        <v>58169</v>
      </c>
      <c r="BT317" s="5">
        <v>59838</v>
      </c>
      <c r="BU317" s="5">
        <v>59290</v>
      </c>
      <c r="BV317" s="5">
        <v>58827</v>
      </c>
      <c r="BW317" s="5">
        <v>57866</v>
      </c>
      <c r="BX317" s="5">
        <v>58002</v>
      </c>
      <c r="BY317" s="5">
        <v>57590</v>
      </c>
      <c r="BZ317" s="5">
        <v>58814</v>
      </c>
      <c r="CA317" s="5">
        <v>59230</v>
      </c>
      <c r="CB317" s="5">
        <v>60504</v>
      </c>
      <c r="CC317" s="5">
        <v>60960</v>
      </c>
      <c r="CD317" s="5">
        <v>62294</v>
      </c>
    </row>
    <row r="318" spans="1:82" x14ac:dyDescent="0.25">
      <c r="A318" s="5" t="str">
        <f>"81 jaar"</f>
        <v>81 jaar</v>
      </c>
      <c r="B318" s="5">
        <v>30924</v>
      </c>
      <c r="C318" s="5">
        <v>31531</v>
      </c>
      <c r="D318" s="5">
        <v>30993</v>
      </c>
      <c r="E318" s="5">
        <v>32687</v>
      </c>
      <c r="F318" s="5">
        <v>32599</v>
      </c>
      <c r="G318" s="5">
        <v>32885</v>
      </c>
      <c r="H318" s="5">
        <v>27705</v>
      </c>
      <c r="I318" s="5">
        <v>22758</v>
      </c>
      <c r="J318" s="5">
        <v>20321</v>
      </c>
      <c r="K318" s="5">
        <v>20456</v>
      </c>
      <c r="L318" s="5">
        <v>28699</v>
      </c>
      <c r="M318" s="5">
        <v>38267</v>
      </c>
      <c r="N318" s="5">
        <v>38540</v>
      </c>
      <c r="O318" s="5">
        <v>37976</v>
      </c>
      <c r="P318" s="5">
        <v>39125</v>
      </c>
      <c r="Q318" s="5">
        <v>38917</v>
      </c>
      <c r="R318" s="5">
        <v>39478</v>
      </c>
      <c r="S318" s="5">
        <v>39269</v>
      </c>
      <c r="T318" s="5">
        <v>38612</v>
      </c>
      <c r="U318" s="5">
        <v>39451</v>
      </c>
      <c r="V318" s="5">
        <v>39938</v>
      </c>
      <c r="W318" s="5">
        <v>42414</v>
      </c>
      <c r="X318" s="5">
        <v>41980</v>
      </c>
      <c r="Y318" s="5">
        <v>41817</v>
      </c>
      <c r="Z318" s="5">
        <v>39672</v>
      </c>
      <c r="AA318" s="5">
        <v>39736</v>
      </c>
      <c r="AB318" s="5">
        <v>38776</v>
      </c>
      <c r="AC318" s="5">
        <v>38900</v>
      </c>
      <c r="AD318" s="5">
        <v>39167</v>
      </c>
      <c r="AE318" s="5">
        <v>40707</v>
      </c>
      <c r="AF318" s="5">
        <v>40047</v>
      </c>
      <c r="AG318" s="5">
        <v>36431</v>
      </c>
      <c r="AH318" s="5">
        <v>32386</v>
      </c>
      <c r="AI318" s="5">
        <v>35300</v>
      </c>
      <c r="AJ318" s="5">
        <v>39787</v>
      </c>
      <c r="AK318" s="5">
        <v>41860</v>
      </c>
      <c r="AL318" s="5">
        <v>42273</v>
      </c>
      <c r="AM318" s="5">
        <v>49183</v>
      </c>
      <c r="AN318" s="5">
        <v>49069</v>
      </c>
      <c r="AO318" s="5">
        <v>49811</v>
      </c>
      <c r="AP318" s="5">
        <v>49027</v>
      </c>
      <c r="AQ318" s="5">
        <v>49565</v>
      </c>
      <c r="AR318" s="5">
        <v>49369</v>
      </c>
      <c r="AS318" s="5">
        <v>51330</v>
      </c>
      <c r="AT318" s="5">
        <v>52009</v>
      </c>
      <c r="AU318" s="5">
        <v>53526</v>
      </c>
      <c r="AV318" s="5">
        <v>54907</v>
      </c>
      <c r="AW318" s="5">
        <v>55664</v>
      </c>
      <c r="AX318" s="5">
        <v>56530</v>
      </c>
      <c r="AY318" s="5">
        <v>57886</v>
      </c>
      <c r="AZ318" s="5">
        <v>59586</v>
      </c>
      <c r="BA318" s="5">
        <v>59248</v>
      </c>
      <c r="BB318" s="5">
        <v>60424</v>
      </c>
      <c r="BC318" s="5">
        <v>60167</v>
      </c>
      <c r="BD318" s="5">
        <v>61539</v>
      </c>
      <c r="BE318" s="5">
        <v>62802</v>
      </c>
      <c r="BF318" s="5">
        <v>60812</v>
      </c>
      <c r="BG318" s="5">
        <v>59583</v>
      </c>
      <c r="BH318" s="5">
        <v>57969</v>
      </c>
      <c r="BI318" s="5">
        <v>58157</v>
      </c>
      <c r="BJ318" s="5">
        <v>58293</v>
      </c>
      <c r="BK318" s="5">
        <v>58928</v>
      </c>
      <c r="BL318" s="5">
        <v>58888</v>
      </c>
      <c r="BM318" s="5">
        <v>57708</v>
      </c>
      <c r="BN318" s="5">
        <v>55719</v>
      </c>
      <c r="BO318" s="5">
        <v>54708</v>
      </c>
      <c r="BP318" s="5">
        <v>53432</v>
      </c>
      <c r="BQ318" s="5">
        <v>54634</v>
      </c>
      <c r="BR318" s="5">
        <v>55778</v>
      </c>
      <c r="BS318" s="5">
        <v>56679</v>
      </c>
      <c r="BT318" s="5">
        <v>57169</v>
      </c>
      <c r="BU318" s="5">
        <v>58829</v>
      </c>
      <c r="BV318" s="5">
        <v>58307</v>
      </c>
      <c r="BW318" s="5">
        <v>57867</v>
      </c>
      <c r="BX318" s="5">
        <v>56945</v>
      </c>
      <c r="BY318" s="5">
        <v>57084</v>
      </c>
      <c r="BZ318" s="5">
        <v>56697</v>
      </c>
      <c r="CA318" s="5">
        <v>57914</v>
      </c>
      <c r="CB318" s="5">
        <v>58339</v>
      </c>
      <c r="CC318" s="5">
        <v>59611</v>
      </c>
      <c r="CD318" s="5">
        <v>60075</v>
      </c>
    </row>
    <row r="319" spans="1:82" x14ac:dyDescent="0.25">
      <c r="A319" s="5" t="str">
        <f>"82 jaar"</f>
        <v>82 jaar</v>
      </c>
      <c r="B319" s="5">
        <v>28949</v>
      </c>
      <c r="C319" s="5">
        <v>28699</v>
      </c>
      <c r="D319" s="5">
        <v>29427</v>
      </c>
      <c r="E319" s="5">
        <v>28896</v>
      </c>
      <c r="F319" s="5">
        <v>30541</v>
      </c>
      <c r="G319" s="5">
        <v>30529</v>
      </c>
      <c r="H319" s="5">
        <v>30788</v>
      </c>
      <c r="I319" s="5">
        <v>25951</v>
      </c>
      <c r="J319" s="5">
        <v>21334</v>
      </c>
      <c r="K319" s="5">
        <v>19046</v>
      </c>
      <c r="L319" s="5">
        <v>19172</v>
      </c>
      <c r="M319" s="5">
        <v>26955</v>
      </c>
      <c r="N319" s="5">
        <v>35974</v>
      </c>
      <c r="O319" s="5">
        <v>36203</v>
      </c>
      <c r="P319" s="5">
        <v>35854</v>
      </c>
      <c r="Q319" s="5">
        <v>36971</v>
      </c>
      <c r="R319" s="5">
        <v>36824</v>
      </c>
      <c r="S319" s="5">
        <v>37519</v>
      </c>
      <c r="T319" s="5">
        <v>37171</v>
      </c>
      <c r="U319" s="5">
        <v>36769</v>
      </c>
      <c r="V319" s="5">
        <v>37474</v>
      </c>
      <c r="W319" s="5">
        <v>38142</v>
      </c>
      <c r="X319" s="5">
        <v>40429</v>
      </c>
      <c r="Y319" s="5">
        <v>39970</v>
      </c>
      <c r="Z319" s="5">
        <v>39993</v>
      </c>
      <c r="AA319" s="5">
        <v>37869</v>
      </c>
      <c r="AB319" s="5">
        <v>38054</v>
      </c>
      <c r="AC319" s="5">
        <v>37186</v>
      </c>
      <c r="AD319" s="5">
        <v>37265</v>
      </c>
      <c r="AE319" s="5">
        <v>37554</v>
      </c>
      <c r="AF319" s="5">
        <v>39055</v>
      </c>
      <c r="AG319" s="5">
        <v>38451</v>
      </c>
      <c r="AH319" s="5">
        <v>35001</v>
      </c>
      <c r="AI319" s="5">
        <v>31142</v>
      </c>
      <c r="AJ319" s="5">
        <v>33967</v>
      </c>
      <c r="AK319" s="5">
        <v>38320</v>
      </c>
      <c r="AL319" s="5">
        <v>40338</v>
      </c>
      <c r="AM319" s="5">
        <v>40775</v>
      </c>
      <c r="AN319" s="5">
        <v>47452</v>
      </c>
      <c r="AO319" s="5">
        <v>47367</v>
      </c>
      <c r="AP319" s="5">
        <v>48115</v>
      </c>
      <c r="AQ319" s="5">
        <v>47394</v>
      </c>
      <c r="AR319" s="5">
        <v>47947</v>
      </c>
      <c r="AS319" s="5">
        <v>47789</v>
      </c>
      <c r="AT319" s="5">
        <v>49722</v>
      </c>
      <c r="AU319" s="5">
        <v>50410</v>
      </c>
      <c r="AV319" s="5">
        <v>51907</v>
      </c>
      <c r="AW319" s="5">
        <v>53280</v>
      </c>
      <c r="AX319" s="5">
        <v>54055</v>
      </c>
      <c r="AY319" s="5">
        <v>54919</v>
      </c>
      <c r="AZ319" s="5">
        <v>56268</v>
      </c>
      <c r="BA319" s="5">
        <v>57949</v>
      </c>
      <c r="BB319" s="5">
        <v>57649</v>
      </c>
      <c r="BC319" s="5">
        <v>58821</v>
      </c>
      <c r="BD319" s="5">
        <v>58610</v>
      </c>
      <c r="BE319" s="5">
        <v>59970</v>
      </c>
      <c r="BF319" s="5">
        <v>61226</v>
      </c>
      <c r="BG319" s="5">
        <v>59313</v>
      </c>
      <c r="BH319" s="5">
        <v>58136</v>
      </c>
      <c r="BI319" s="5">
        <v>56586</v>
      </c>
      <c r="BJ319" s="5">
        <v>56793</v>
      </c>
      <c r="BK319" s="5">
        <v>56949</v>
      </c>
      <c r="BL319" s="5">
        <v>57600</v>
      </c>
      <c r="BM319" s="5">
        <v>57575</v>
      </c>
      <c r="BN319" s="5">
        <v>56442</v>
      </c>
      <c r="BO319" s="5">
        <v>54517</v>
      </c>
      <c r="BP319" s="5">
        <v>53548</v>
      </c>
      <c r="BQ319" s="5">
        <v>52321</v>
      </c>
      <c r="BR319" s="5">
        <v>53519</v>
      </c>
      <c r="BS319" s="5">
        <v>54663</v>
      </c>
      <c r="BT319" s="5">
        <v>55568</v>
      </c>
      <c r="BU319" s="5">
        <v>56068</v>
      </c>
      <c r="BV319" s="5">
        <v>57713</v>
      </c>
      <c r="BW319" s="5">
        <v>57222</v>
      </c>
      <c r="BX319" s="5">
        <v>56807</v>
      </c>
      <c r="BY319" s="5">
        <v>55924</v>
      </c>
      <c r="BZ319" s="5">
        <v>56075</v>
      </c>
      <c r="CA319" s="5">
        <v>55707</v>
      </c>
      <c r="CB319" s="5">
        <v>56920</v>
      </c>
      <c r="CC319" s="5">
        <v>57355</v>
      </c>
      <c r="CD319" s="5">
        <v>58625</v>
      </c>
    </row>
    <row r="320" spans="1:82" x14ac:dyDescent="0.25">
      <c r="A320" s="5" t="str">
        <f>"83 jaar"</f>
        <v>83 jaar</v>
      </c>
      <c r="B320" s="5">
        <v>26358</v>
      </c>
      <c r="C320" s="5">
        <v>26758</v>
      </c>
      <c r="D320" s="5">
        <v>26523</v>
      </c>
      <c r="E320" s="5">
        <v>27028</v>
      </c>
      <c r="F320" s="5">
        <v>26787</v>
      </c>
      <c r="G320" s="5">
        <v>28308</v>
      </c>
      <c r="H320" s="5">
        <v>28448</v>
      </c>
      <c r="I320" s="5">
        <v>28547</v>
      </c>
      <c r="J320" s="5">
        <v>24138</v>
      </c>
      <c r="K320" s="5">
        <v>19838</v>
      </c>
      <c r="L320" s="5">
        <v>17673</v>
      </c>
      <c r="M320" s="5">
        <v>17910</v>
      </c>
      <c r="N320" s="5">
        <v>25082</v>
      </c>
      <c r="O320" s="5">
        <v>33495</v>
      </c>
      <c r="P320" s="5">
        <v>33853</v>
      </c>
      <c r="Q320" s="5">
        <v>33628</v>
      </c>
      <c r="R320" s="5">
        <v>34761</v>
      </c>
      <c r="S320" s="5">
        <v>34642</v>
      </c>
      <c r="T320" s="5">
        <v>35293</v>
      </c>
      <c r="U320" s="5">
        <v>35000</v>
      </c>
      <c r="V320" s="5">
        <v>34695</v>
      </c>
      <c r="W320" s="5">
        <v>35410</v>
      </c>
      <c r="X320" s="5">
        <v>36047</v>
      </c>
      <c r="Y320" s="5">
        <v>38275</v>
      </c>
      <c r="Z320" s="5">
        <v>38013</v>
      </c>
      <c r="AA320" s="5">
        <v>37907</v>
      </c>
      <c r="AB320" s="5">
        <v>36009</v>
      </c>
      <c r="AC320" s="5">
        <v>36177</v>
      </c>
      <c r="AD320" s="5">
        <v>35361</v>
      </c>
      <c r="AE320" s="5">
        <v>35462</v>
      </c>
      <c r="AF320" s="5">
        <v>35778</v>
      </c>
      <c r="AG320" s="5">
        <v>37230</v>
      </c>
      <c r="AH320" s="5">
        <v>36689</v>
      </c>
      <c r="AI320" s="5">
        <v>33415</v>
      </c>
      <c r="AJ320" s="5">
        <v>29761</v>
      </c>
      <c r="AK320" s="5">
        <v>32488</v>
      </c>
      <c r="AL320" s="5">
        <v>36686</v>
      </c>
      <c r="AM320" s="5">
        <v>38642</v>
      </c>
      <c r="AN320" s="5">
        <v>39099</v>
      </c>
      <c r="AO320" s="5">
        <v>45518</v>
      </c>
      <c r="AP320" s="5">
        <v>45472</v>
      </c>
      <c r="AQ320" s="5">
        <v>46218</v>
      </c>
      <c r="AR320" s="5">
        <v>45563</v>
      </c>
      <c r="AS320" s="5">
        <v>46129</v>
      </c>
      <c r="AT320" s="5">
        <v>46019</v>
      </c>
      <c r="AU320" s="5">
        <v>47911</v>
      </c>
      <c r="AV320" s="5">
        <v>48599</v>
      </c>
      <c r="AW320" s="5">
        <v>50081</v>
      </c>
      <c r="AX320" s="5">
        <v>51439</v>
      </c>
      <c r="AY320" s="5">
        <v>52223</v>
      </c>
      <c r="AZ320" s="5">
        <v>53084</v>
      </c>
      <c r="BA320" s="5">
        <v>54423</v>
      </c>
      <c r="BB320" s="5">
        <v>56079</v>
      </c>
      <c r="BC320" s="5">
        <v>55827</v>
      </c>
      <c r="BD320" s="5">
        <v>56996</v>
      </c>
      <c r="BE320" s="5">
        <v>56820</v>
      </c>
      <c r="BF320" s="5">
        <v>58170</v>
      </c>
      <c r="BG320" s="5">
        <v>59419</v>
      </c>
      <c r="BH320" s="5">
        <v>57590</v>
      </c>
      <c r="BI320" s="5">
        <v>56476</v>
      </c>
      <c r="BJ320" s="5">
        <v>54994</v>
      </c>
      <c r="BK320" s="5">
        <v>55213</v>
      </c>
      <c r="BL320" s="5">
        <v>55392</v>
      </c>
      <c r="BM320" s="5">
        <v>56050</v>
      </c>
      <c r="BN320" s="5">
        <v>56045</v>
      </c>
      <c r="BO320" s="5">
        <v>54967</v>
      </c>
      <c r="BP320" s="5">
        <v>53110</v>
      </c>
      <c r="BQ320" s="5">
        <v>52186</v>
      </c>
      <c r="BR320" s="5">
        <v>51010</v>
      </c>
      <c r="BS320" s="5">
        <v>52204</v>
      </c>
      <c r="BT320" s="5">
        <v>53354</v>
      </c>
      <c r="BU320" s="5">
        <v>54258</v>
      </c>
      <c r="BV320" s="5">
        <v>54773</v>
      </c>
      <c r="BW320" s="5">
        <v>56402</v>
      </c>
      <c r="BX320" s="5">
        <v>55939</v>
      </c>
      <c r="BY320" s="5">
        <v>55554</v>
      </c>
      <c r="BZ320" s="5">
        <v>54712</v>
      </c>
      <c r="CA320" s="5">
        <v>54873</v>
      </c>
      <c r="CB320" s="5">
        <v>54533</v>
      </c>
      <c r="CC320" s="5">
        <v>55736</v>
      </c>
      <c r="CD320" s="5">
        <v>56182</v>
      </c>
    </row>
    <row r="321" spans="1:82" x14ac:dyDescent="0.25">
      <c r="A321" s="5" t="str">
        <f>"84 jaar"</f>
        <v>84 jaar</v>
      </c>
      <c r="B321" s="5">
        <v>23290</v>
      </c>
      <c r="C321" s="5">
        <v>24044</v>
      </c>
      <c r="D321" s="5">
        <v>24554</v>
      </c>
      <c r="E321" s="5">
        <v>24189</v>
      </c>
      <c r="F321" s="5">
        <v>24814</v>
      </c>
      <c r="G321" s="5">
        <v>24591</v>
      </c>
      <c r="H321" s="5">
        <v>25956</v>
      </c>
      <c r="I321" s="5">
        <v>26133</v>
      </c>
      <c r="J321" s="5">
        <v>26255</v>
      </c>
      <c r="K321" s="5">
        <v>22131</v>
      </c>
      <c r="L321" s="5">
        <v>18289</v>
      </c>
      <c r="M321" s="5">
        <v>16349</v>
      </c>
      <c r="N321" s="5">
        <v>16494</v>
      </c>
      <c r="O321" s="5">
        <v>23079</v>
      </c>
      <c r="P321" s="5">
        <v>31027</v>
      </c>
      <c r="Q321" s="5">
        <v>31445</v>
      </c>
      <c r="R321" s="5">
        <v>31295</v>
      </c>
      <c r="S321" s="5">
        <v>32453</v>
      </c>
      <c r="T321" s="5">
        <v>32312</v>
      </c>
      <c r="U321" s="5">
        <v>32979</v>
      </c>
      <c r="V321" s="5">
        <v>32744</v>
      </c>
      <c r="W321" s="5">
        <v>32555</v>
      </c>
      <c r="X321" s="5">
        <v>33184</v>
      </c>
      <c r="Y321" s="5">
        <v>33824</v>
      </c>
      <c r="Z321" s="5">
        <v>36082</v>
      </c>
      <c r="AA321" s="5">
        <v>35796</v>
      </c>
      <c r="AB321" s="5">
        <v>35767</v>
      </c>
      <c r="AC321" s="5">
        <v>34056</v>
      </c>
      <c r="AD321" s="5">
        <v>34143</v>
      </c>
      <c r="AE321" s="5">
        <v>33401</v>
      </c>
      <c r="AF321" s="5">
        <v>33534</v>
      </c>
      <c r="AG321" s="5">
        <v>33866</v>
      </c>
      <c r="AH321" s="5">
        <v>35271</v>
      </c>
      <c r="AI321" s="5">
        <v>34794</v>
      </c>
      <c r="AJ321" s="5">
        <v>31714</v>
      </c>
      <c r="AK321" s="5">
        <v>28271</v>
      </c>
      <c r="AL321" s="5">
        <v>30886</v>
      </c>
      <c r="AM321" s="5">
        <v>34919</v>
      </c>
      <c r="AN321" s="5">
        <v>36806</v>
      </c>
      <c r="AO321" s="5">
        <v>37271</v>
      </c>
      <c r="AP321" s="5">
        <v>43416</v>
      </c>
      <c r="AQ321" s="5">
        <v>43405</v>
      </c>
      <c r="AR321" s="5">
        <v>44163</v>
      </c>
      <c r="AS321" s="5">
        <v>43562</v>
      </c>
      <c r="AT321" s="5">
        <v>44141</v>
      </c>
      <c r="AU321" s="5">
        <v>44071</v>
      </c>
      <c r="AV321" s="5">
        <v>45922</v>
      </c>
      <c r="AW321" s="5">
        <v>46613</v>
      </c>
      <c r="AX321" s="5">
        <v>48061</v>
      </c>
      <c r="AY321" s="5">
        <v>49405</v>
      </c>
      <c r="AZ321" s="5">
        <v>50197</v>
      </c>
      <c r="BA321" s="5">
        <v>51056</v>
      </c>
      <c r="BB321" s="5">
        <v>52378</v>
      </c>
      <c r="BC321" s="5">
        <v>54008</v>
      </c>
      <c r="BD321" s="5">
        <v>53802</v>
      </c>
      <c r="BE321" s="5">
        <v>54964</v>
      </c>
      <c r="BF321" s="5">
        <v>54831</v>
      </c>
      <c r="BG321" s="5">
        <v>56165</v>
      </c>
      <c r="BH321" s="5">
        <v>57400</v>
      </c>
      <c r="BI321" s="5">
        <v>55666</v>
      </c>
      <c r="BJ321" s="5">
        <v>54625</v>
      </c>
      <c r="BK321" s="5">
        <v>53214</v>
      </c>
      <c r="BL321" s="5">
        <v>53455</v>
      </c>
      <c r="BM321" s="5">
        <v>53659</v>
      </c>
      <c r="BN321" s="5">
        <v>54317</v>
      </c>
      <c r="BO321" s="5">
        <v>54341</v>
      </c>
      <c r="BP321" s="5">
        <v>53313</v>
      </c>
      <c r="BQ321" s="5">
        <v>51533</v>
      </c>
      <c r="BR321" s="5">
        <v>50663</v>
      </c>
      <c r="BS321" s="5">
        <v>49546</v>
      </c>
      <c r="BT321" s="5">
        <v>50731</v>
      </c>
      <c r="BU321" s="5">
        <v>51876</v>
      </c>
      <c r="BV321" s="5">
        <v>52782</v>
      </c>
      <c r="BW321" s="5">
        <v>53301</v>
      </c>
      <c r="BX321" s="5">
        <v>54916</v>
      </c>
      <c r="BY321" s="5">
        <v>54481</v>
      </c>
      <c r="BZ321" s="5">
        <v>54132</v>
      </c>
      <c r="CA321" s="5">
        <v>53330</v>
      </c>
      <c r="CB321" s="5">
        <v>53504</v>
      </c>
      <c r="CC321" s="5">
        <v>53196</v>
      </c>
      <c r="CD321" s="5">
        <v>54394</v>
      </c>
    </row>
    <row r="322" spans="1:82" x14ac:dyDescent="0.25">
      <c r="A322" s="5" t="str">
        <f>"85 jaar"</f>
        <v>85 jaar</v>
      </c>
      <c r="B322" s="5">
        <v>20304</v>
      </c>
      <c r="C322" s="5">
        <v>20968</v>
      </c>
      <c r="D322" s="5">
        <v>21778</v>
      </c>
      <c r="E322" s="5">
        <v>22210</v>
      </c>
      <c r="F322" s="5">
        <v>21888</v>
      </c>
      <c r="G322" s="5">
        <v>22520</v>
      </c>
      <c r="H322" s="5">
        <v>22309</v>
      </c>
      <c r="I322" s="5">
        <v>23539</v>
      </c>
      <c r="J322" s="5">
        <v>23761</v>
      </c>
      <c r="K322" s="5">
        <v>23901</v>
      </c>
      <c r="L322" s="5">
        <v>20134</v>
      </c>
      <c r="M322" s="5">
        <v>16691</v>
      </c>
      <c r="N322" s="5">
        <v>14947</v>
      </c>
      <c r="O322" s="5">
        <v>15056</v>
      </c>
      <c r="P322" s="5">
        <v>21242</v>
      </c>
      <c r="Q322" s="5">
        <v>28478</v>
      </c>
      <c r="R322" s="5">
        <v>28951</v>
      </c>
      <c r="S322" s="5">
        <v>28968</v>
      </c>
      <c r="T322" s="5">
        <v>29949</v>
      </c>
      <c r="U322" s="5">
        <v>29895</v>
      </c>
      <c r="V322" s="5">
        <v>30562</v>
      </c>
      <c r="W322" s="5">
        <v>30407</v>
      </c>
      <c r="X322" s="5">
        <v>30199</v>
      </c>
      <c r="Y322" s="5">
        <v>30830</v>
      </c>
      <c r="Z322" s="5">
        <v>31642</v>
      </c>
      <c r="AA322" s="5">
        <v>33604</v>
      </c>
      <c r="AB322" s="5">
        <v>33442</v>
      </c>
      <c r="AC322" s="5">
        <v>33427</v>
      </c>
      <c r="AD322" s="5">
        <v>31852</v>
      </c>
      <c r="AE322" s="5">
        <v>31964</v>
      </c>
      <c r="AF322" s="5">
        <v>31295</v>
      </c>
      <c r="AG322" s="5">
        <v>31450</v>
      </c>
      <c r="AH322" s="5">
        <v>31803</v>
      </c>
      <c r="AI322" s="5">
        <v>33151</v>
      </c>
      <c r="AJ322" s="5">
        <v>32737</v>
      </c>
      <c r="AK322" s="5">
        <v>29860</v>
      </c>
      <c r="AL322" s="5">
        <v>26652</v>
      </c>
      <c r="AM322" s="5">
        <v>29150</v>
      </c>
      <c r="AN322" s="5">
        <v>32992</v>
      </c>
      <c r="AO322" s="5">
        <v>34801</v>
      </c>
      <c r="AP322" s="5">
        <v>35277</v>
      </c>
      <c r="AQ322" s="5">
        <v>41112</v>
      </c>
      <c r="AR322" s="5">
        <v>41132</v>
      </c>
      <c r="AS322" s="5">
        <v>41894</v>
      </c>
      <c r="AT322" s="5">
        <v>41358</v>
      </c>
      <c r="AU322" s="5">
        <v>41946</v>
      </c>
      <c r="AV322" s="5">
        <v>41911</v>
      </c>
      <c r="AW322" s="5">
        <v>43714</v>
      </c>
      <c r="AX322" s="5">
        <v>44399</v>
      </c>
      <c r="AY322" s="5">
        <v>45820</v>
      </c>
      <c r="AZ322" s="5">
        <v>47138</v>
      </c>
      <c r="BA322" s="5">
        <v>47930</v>
      </c>
      <c r="BB322" s="5">
        <v>48785</v>
      </c>
      <c r="BC322" s="5">
        <v>50084</v>
      </c>
      <c r="BD322" s="5">
        <v>51678</v>
      </c>
      <c r="BE322" s="5">
        <v>51520</v>
      </c>
      <c r="BF322" s="5">
        <v>52670</v>
      </c>
      <c r="BG322" s="5">
        <v>52580</v>
      </c>
      <c r="BH322" s="5">
        <v>53895</v>
      </c>
      <c r="BI322" s="5">
        <v>55114</v>
      </c>
      <c r="BJ322" s="5">
        <v>53480</v>
      </c>
      <c r="BK322" s="5">
        <v>52507</v>
      </c>
      <c r="BL322" s="5">
        <v>51177</v>
      </c>
      <c r="BM322" s="5">
        <v>51439</v>
      </c>
      <c r="BN322" s="5">
        <v>51661</v>
      </c>
      <c r="BO322" s="5">
        <v>52325</v>
      </c>
      <c r="BP322" s="5">
        <v>52380</v>
      </c>
      <c r="BQ322" s="5">
        <v>51406</v>
      </c>
      <c r="BR322" s="5">
        <v>49718</v>
      </c>
      <c r="BS322" s="5">
        <v>48904</v>
      </c>
      <c r="BT322" s="5">
        <v>47849</v>
      </c>
      <c r="BU322" s="5">
        <v>49021</v>
      </c>
      <c r="BV322" s="5">
        <v>50161</v>
      </c>
      <c r="BW322" s="5">
        <v>51061</v>
      </c>
      <c r="BX322" s="5">
        <v>51593</v>
      </c>
      <c r="BY322" s="5">
        <v>53181</v>
      </c>
      <c r="BZ322" s="5">
        <v>52790</v>
      </c>
      <c r="CA322" s="5">
        <v>52474</v>
      </c>
      <c r="CB322" s="5">
        <v>51722</v>
      </c>
      <c r="CC322" s="5">
        <v>51910</v>
      </c>
      <c r="CD322" s="5">
        <v>51632</v>
      </c>
    </row>
    <row r="323" spans="1:82" x14ac:dyDescent="0.25">
      <c r="A323" s="5" t="str">
        <f>"86 jaar"</f>
        <v>86 jaar</v>
      </c>
      <c r="B323" s="5">
        <v>17766</v>
      </c>
      <c r="C323" s="5">
        <v>18074</v>
      </c>
      <c r="D323" s="5">
        <v>18734</v>
      </c>
      <c r="E323" s="5">
        <v>19417</v>
      </c>
      <c r="F323" s="5">
        <v>19816</v>
      </c>
      <c r="G323" s="5">
        <v>19682</v>
      </c>
      <c r="H323" s="5">
        <v>20241</v>
      </c>
      <c r="I323" s="5">
        <v>20066</v>
      </c>
      <c r="J323" s="5">
        <v>21113</v>
      </c>
      <c r="K323" s="5">
        <v>21367</v>
      </c>
      <c r="L323" s="5">
        <v>21425</v>
      </c>
      <c r="M323" s="5">
        <v>18215</v>
      </c>
      <c r="N323" s="5">
        <v>15037</v>
      </c>
      <c r="O323" s="5">
        <v>13381</v>
      </c>
      <c r="P323" s="5">
        <v>13676</v>
      </c>
      <c r="Q323" s="5">
        <v>19247</v>
      </c>
      <c r="R323" s="5">
        <v>25872</v>
      </c>
      <c r="S323" s="5">
        <v>26432</v>
      </c>
      <c r="T323" s="5">
        <v>26364</v>
      </c>
      <c r="U323" s="5">
        <v>27343</v>
      </c>
      <c r="V323" s="5">
        <v>27442</v>
      </c>
      <c r="W323" s="5">
        <v>28052</v>
      </c>
      <c r="X323" s="5">
        <v>27891</v>
      </c>
      <c r="Y323" s="5">
        <v>27686</v>
      </c>
      <c r="Z323" s="5">
        <v>28433</v>
      </c>
      <c r="AA323" s="5">
        <v>29224</v>
      </c>
      <c r="AB323" s="5">
        <v>31089</v>
      </c>
      <c r="AC323" s="5">
        <v>30964</v>
      </c>
      <c r="AD323" s="5">
        <v>30921</v>
      </c>
      <c r="AE323" s="5">
        <v>29500</v>
      </c>
      <c r="AF323" s="5">
        <v>29634</v>
      </c>
      <c r="AG323" s="5">
        <v>29049</v>
      </c>
      <c r="AH323" s="5">
        <v>29226</v>
      </c>
      <c r="AI323" s="5">
        <v>29593</v>
      </c>
      <c r="AJ323" s="5">
        <v>30873</v>
      </c>
      <c r="AK323" s="5">
        <v>30517</v>
      </c>
      <c r="AL323" s="5">
        <v>27859</v>
      </c>
      <c r="AM323" s="5">
        <v>24897</v>
      </c>
      <c r="AN323" s="5">
        <v>27260</v>
      </c>
      <c r="AO323" s="5">
        <v>30892</v>
      </c>
      <c r="AP323" s="5">
        <v>32611</v>
      </c>
      <c r="AQ323" s="5">
        <v>33095</v>
      </c>
      <c r="AR323" s="5">
        <v>38595</v>
      </c>
      <c r="AS323" s="5">
        <v>38643</v>
      </c>
      <c r="AT323" s="5">
        <v>39400</v>
      </c>
      <c r="AU323" s="5">
        <v>38934</v>
      </c>
      <c r="AV323" s="5">
        <v>39520</v>
      </c>
      <c r="AW323" s="5">
        <v>39531</v>
      </c>
      <c r="AX323" s="5">
        <v>41267</v>
      </c>
      <c r="AY323" s="5">
        <v>41949</v>
      </c>
      <c r="AZ323" s="5">
        <v>43334</v>
      </c>
      <c r="BA323" s="5">
        <v>44618</v>
      </c>
      <c r="BB323" s="5">
        <v>45403</v>
      </c>
      <c r="BC323" s="5">
        <v>46252</v>
      </c>
      <c r="BD323" s="5">
        <v>47519</v>
      </c>
      <c r="BE323" s="5">
        <v>49070</v>
      </c>
      <c r="BF323" s="5">
        <v>48957</v>
      </c>
      <c r="BG323" s="5">
        <v>50095</v>
      </c>
      <c r="BH323" s="5">
        <v>50046</v>
      </c>
      <c r="BI323" s="5">
        <v>51323</v>
      </c>
      <c r="BJ323" s="5">
        <v>52522</v>
      </c>
      <c r="BK323" s="5">
        <v>50999</v>
      </c>
      <c r="BL323" s="5">
        <v>50107</v>
      </c>
      <c r="BM323" s="5">
        <v>48866</v>
      </c>
      <c r="BN323" s="5">
        <v>49146</v>
      </c>
      <c r="BO323" s="5">
        <v>49394</v>
      </c>
      <c r="BP323" s="5">
        <v>50062</v>
      </c>
      <c r="BQ323" s="5">
        <v>50139</v>
      </c>
      <c r="BR323" s="5">
        <v>49235</v>
      </c>
      <c r="BS323" s="5">
        <v>47640</v>
      </c>
      <c r="BT323" s="5">
        <v>46893</v>
      </c>
      <c r="BU323" s="5">
        <v>45908</v>
      </c>
      <c r="BV323" s="5">
        <v>47061</v>
      </c>
      <c r="BW323" s="5">
        <v>48192</v>
      </c>
      <c r="BX323" s="5">
        <v>49084</v>
      </c>
      <c r="BY323" s="5">
        <v>49620</v>
      </c>
      <c r="BZ323" s="5">
        <v>51177</v>
      </c>
      <c r="CA323" s="5">
        <v>50830</v>
      </c>
      <c r="CB323" s="5">
        <v>50551</v>
      </c>
      <c r="CC323" s="5">
        <v>49854</v>
      </c>
      <c r="CD323" s="5">
        <v>50057</v>
      </c>
    </row>
    <row r="324" spans="1:82" x14ac:dyDescent="0.25">
      <c r="A324" s="5" t="str">
        <f>"87 jaar"</f>
        <v>87 jaar</v>
      </c>
      <c r="B324" s="5">
        <v>14795</v>
      </c>
      <c r="C324" s="5">
        <v>15738</v>
      </c>
      <c r="D324" s="5">
        <v>15932</v>
      </c>
      <c r="E324" s="5">
        <v>16317</v>
      </c>
      <c r="F324" s="5">
        <v>17148</v>
      </c>
      <c r="G324" s="5">
        <v>17617</v>
      </c>
      <c r="H324" s="5">
        <v>17434</v>
      </c>
      <c r="I324" s="5">
        <v>17926</v>
      </c>
      <c r="J324" s="5">
        <v>17791</v>
      </c>
      <c r="K324" s="5">
        <v>18727</v>
      </c>
      <c r="L324" s="5">
        <v>18939</v>
      </c>
      <c r="M324" s="5">
        <v>19137</v>
      </c>
      <c r="N324" s="5">
        <v>16161</v>
      </c>
      <c r="O324" s="5">
        <v>13284</v>
      </c>
      <c r="P324" s="5">
        <v>11917</v>
      </c>
      <c r="Q324" s="5">
        <v>12209</v>
      </c>
      <c r="R324" s="5">
        <v>17297</v>
      </c>
      <c r="S324" s="5">
        <v>23264</v>
      </c>
      <c r="T324" s="5">
        <v>23767</v>
      </c>
      <c r="U324" s="5">
        <v>23793</v>
      </c>
      <c r="V324" s="5">
        <v>24833</v>
      </c>
      <c r="W324" s="5">
        <v>25001</v>
      </c>
      <c r="X324" s="5">
        <v>25313</v>
      </c>
      <c r="Y324" s="5">
        <v>25256</v>
      </c>
      <c r="Z324" s="5">
        <v>25337</v>
      </c>
      <c r="AA324" s="5">
        <v>25892</v>
      </c>
      <c r="AB324" s="5">
        <v>26775</v>
      </c>
      <c r="AC324" s="5">
        <v>28446</v>
      </c>
      <c r="AD324" s="5">
        <v>28294</v>
      </c>
      <c r="AE324" s="5">
        <v>28301</v>
      </c>
      <c r="AF324" s="5">
        <v>27034</v>
      </c>
      <c r="AG324" s="5">
        <v>27187</v>
      </c>
      <c r="AH324" s="5">
        <v>26684</v>
      </c>
      <c r="AI324" s="5">
        <v>26880</v>
      </c>
      <c r="AJ324" s="5">
        <v>27250</v>
      </c>
      <c r="AK324" s="5">
        <v>28456</v>
      </c>
      <c r="AL324" s="5">
        <v>28166</v>
      </c>
      <c r="AM324" s="5">
        <v>25734</v>
      </c>
      <c r="AN324" s="5">
        <v>23026</v>
      </c>
      <c r="AO324" s="5">
        <v>25246</v>
      </c>
      <c r="AP324" s="5">
        <v>28636</v>
      </c>
      <c r="AQ324" s="5">
        <v>30268</v>
      </c>
      <c r="AR324" s="5">
        <v>30741</v>
      </c>
      <c r="AS324" s="5">
        <v>35883</v>
      </c>
      <c r="AT324" s="5">
        <v>35961</v>
      </c>
      <c r="AU324" s="5">
        <v>36696</v>
      </c>
      <c r="AV324" s="5">
        <v>36303</v>
      </c>
      <c r="AW324" s="5">
        <v>36887</v>
      </c>
      <c r="AX324" s="5">
        <v>36933</v>
      </c>
      <c r="AY324" s="5">
        <v>38590</v>
      </c>
      <c r="AZ324" s="5">
        <v>39261</v>
      </c>
      <c r="BA324" s="5">
        <v>40597</v>
      </c>
      <c r="BB324" s="5">
        <v>41839</v>
      </c>
      <c r="BC324" s="5">
        <v>42623</v>
      </c>
      <c r="BD324" s="5">
        <v>43455</v>
      </c>
      <c r="BE324" s="5">
        <v>44680</v>
      </c>
      <c r="BF324" s="5">
        <v>46175</v>
      </c>
      <c r="BG324" s="5">
        <v>46113</v>
      </c>
      <c r="BH324" s="5">
        <v>47232</v>
      </c>
      <c r="BI324" s="5">
        <v>47224</v>
      </c>
      <c r="BJ324" s="5">
        <v>48465</v>
      </c>
      <c r="BK324" s="5">
        <v>49637</v>
      </c>
      <c r="BL324" s="5">
        <v>48230</v>
      </c>
      <c r="BM324" s="5">
        <v>47415</v>
      </c>
      <c r="BN324" s="5">
        <v>46283</v>
      </c>
      <c r="BO324" s="5">
        <v>46576</v>
      </c>
      <c r="BP324" s="5">
        <v>46846</v>
      </c>
      <c r="BQ324" s="5">
        <v>47513</v>
      </c>
      <c r="BR324" s="5">
        <v>47614</v>
      </c>
      <c r="BS324" s="5">
        <v>46785</v>
      </c>
      <c r="BT324" s="5">
        <v>45297</v>
      </c>
      <c r="BU324" s="5">
        <v>44614</v>
      </c>
      <c r="BV324" s="5">
        <v>43705</v>
      </c>
      <c r="BW324" s="5">
        <v>44838</v>
      </c>
      <c r="BX324" s="5">
        <v>45951</v>
      </c>
      <c r="BY324" s="5">
        <v>46837</v>
      </c>
      <c r="BZ324" s="5">
        <v>47376</v>
      </c>
      <c r="CA324" s="5">
        <v>48890</v>
      </c>
      <c r="CB324" s="5">
        <v>48588</v>
      </c>
      <c r="CC324" s="5">
        <v>48349</v>
      </c>
      <c r="CD324" s="5">
        <v>47717</v>
      </c>
    </row>
    <row r="325" spans="1:82" x14ac:dyDescent="0.25">
      <c r="A325" s="5" t="str">
        <f>"88 jaar"</f>
        <v>88 jaar</v>
      </c>
      <c r="B325" s="5">
        <v>12587</v>
      </c>
      <c r="C325" s="5">
        <v>12785</v>
      </c>
      <c r="D325" s="5">
        <v>13677</v>
      </c>
      <c r="E325" s="5">
        <v>13778</v>
      </c>
      <c r="F325" s="5">
        <v>14167</v>
      </c>
      <c r="G325" s="5">
        <v>14909</v>
      </c>
      <c r="H325" s="5">
        <v>15235</v>
      </c>
      <c r="I325" s="5">
        <v>15184</v>
      </c>
      <c r="J325" s="5">
        <v>15628</v>
      </c>
      <c r="K325" s="5">
        <v>15544</v>
      </c>
      <c r="L325" s="5">
        <v>16359</v>
      </c>
      <c r="M325" s="5">
        <v>16632</v>
      </c>
      <c r="N325" s="5">
        <v>16705</v>
      </c>
      <c r="O325" s="5">
        <v>14071</v>
      </c>
      <c r="P325" s="5">
        <v>11722</v>
      </c>
      <c r="Q325" s="5">
        <v>10467</v>
      </c>
      <c r="R325" s="5">
        <v>10739</v>
      </c>
      <c r="S325" s="5">
        <v>15307</v>
      </c>
      <c r="T325" s="5">
        <v>20566</v>
      </c>
      <c r="U325" s="5">
        <v>21142</v>
      </c>
      <c r="V325" s="5">
        <v>21229</v>
      </c>
      <c r="W325" s="5">
        <v>22188</v>
      </c>
      <c r="X325" s="5">
        <v>22303</v>
      </c>
      <c r="Y325" s="5">
        <v>22583</v>
      </c>
      <c r="Z325" s="5">
        <v>22758</v>
      </c>
      <c r="AA325" s="5">
        <v>22667</v>
      </c>
      <c r="AB325" s="5">
        <v>23318</v>
      </c>
      <c r="AC325" s="5">
        <v>24187</v>
      </c>
      <c r="AD325" s="5">
        <v>25625</v>
      </c>
      <c r="AE325" s="5">
        <v>25517</v>
      </c>
      <c r="AF325" s="5">
        <v>25565</v>
      </c>
      <c r="AG325" s="5">
        <v>24451</v>
      </c>
      <c r="AH325" s="5">
        <v>24612</v>
      </c>
      <c r="AI325" s="5">
        <v>24196</v>
      </c>
      <c r="AJ325" s="5">
        <v>24402</v>
      </c>
      <c r="AK325" s="5">
        <v>24774</v>
      </c>
      <c r="AL325" s="5">
        <v>25897</v>
      </c>
      <c r="AM325" s="5">
        <v>25669</v>
      </c>
      <c r="AN325" s="5">
        <v>23474</v>
      </c>
      <c r="AO325" s="5">
        <v>21032</v>
      </c>
      <c r="AP325" s="5">
        <v>23090</v>
      </c>
      <c r="AQ325" s="5">
        <v>26225</v>
      </c>
      <c r="AR325" s="5">
        <v>27745</v>
      </c>
      <c r="AS325" s="5">
        <v>28213</v>
      </c>
      <c r="AT325" s="5">
        <v>32958</v>
      </c>
      <c r="AU325" s="5">
        <v>33063</v>
      </c>
      <c r="AV325" s="5">
        <v>33779</v>
      </c>
      <c r="AW325" s="5">
        <v>33451</v>
      </c>
      <c r="AX325" s="5">
        <v>34025</v>
      </c>
      <c r="AY325" s="5">
        <v>34104</v>
      </c>
      <c r="AZ325" s="5">
        <v>35672</v>
      </c>
      <c r="BA325" s="5">
        <v>36323</v>
      </c>
      <c r="BB325" s="5">
        <v>37596</v>
      </c>
      <c r="BC325" s="5">
        <v>38794</v>
      </c>
      <c r="BD325" s="5">
        <v>39557</v>
      </c>
      <c r="BE325" s="5">
        <v>40367</v>
      </c>
      <c r="BF325" s="5">
        <v>41548</v>
      </c>
      <c r="BG325" s="5">
        <v>42973</v>
      </c>
      <c r="BH325" s="5">
        <v>42958</v>
      </c>
      <c r="BI325" s="5">
        <v>44041</v>
      </c>
      <c r="BJ325" s="5">
        <v>44078</v>
      </c>
      <c r="BK325" s="5">
        <v>45276</v>
      </c>
      <c r="BL325" s="5">
        <v>46408</v>
      </c>
      <c r="BM325" s="5">
        <v>45128</v>
      </c>
      <c r="BN325" s="5">
        <v>44397</v>
      </c>
      <c r="BO325" s="5">
        <v>43373</v>
      </c>
      <c r="BP325" s="5">
        <v>43680</v>
      </c>
      <c r="BQ325" s="5">
        <v>43969</v>
      </c>
      <c r="BR325" s="5">
        <v>44632</v>
      </c>
      <c r="BS325" s="5">
        <v>44759</v>
      </c>
      <c r="BT325" s="5">
        <v>44009</v>
      </c>
      <c r="BU325" s="5">
        <v>42635</v>
      </c>
      <c r="BV325" s="5">
        <v>42028</v>
      </c>
      <c r="BW325" s="5">
        <v>41196</v>
      </c>
      <c r="BX325" s="5">
        <v>42299</v>
      </c>
      <c r="BY325" s="5">
        <v>43383</v>
      </c>
      <c r="BZ325" s="5">
        <v>44258</v>
      </c>
      <c r="CA325" s="5">
        <v>44797</v>
      </c>
      <c r="CB325" s="5">
        <v>46261</v>
      </c>
      <c r="CC325" s="5">
        <v>46009</v>
      </c>
      <c r="CD325" s="5">
        <v>45811</v>
      </c>
    </row>
    <row r="326" spans="1:82" x14ac:dyDescent="0.25">
      <c r="A326" s="5" t="str">
        <f>"89 jaar"</f>
        <v>89 jaar</v>
      </c>
      <c r="B326" s="5">
        <v>10557</v>
      </c>
      <c r="C326" s="5">
        <v>10609</v>
      </c>
      <c r="D326" s="5">
        <v>10877</v>
      </c>
      <c r="E326" s="5">
        <v>11600</v>
      </c>
      <c r="F326" s="5">
        <v>11782</v>
      </c>
      <c r="G326" s="5">
        <v>12039</v>
      </c>
      <c r="H326" s="5">
        <v>12751</v>
      </c>
      <c r="I326" s="5">
        <v>13128</v>
      </c>
      <c r="J326" s="5">
        <v>12994</v>
      </c>
      <c r="K326" s="5">
        <v>13453</v>
      </c>
      <c r="L326" s="5">
        <v>13369</v>
      </c>
      <c r="M326" s="5">
        <v>14021</v>
      </c>
      <c r="N326" s="5">
        <v>14275</v>
      </c>
      <c r="O326" s="5">
        <v>14356</v>
      </c>
      <c r="P326" s="5">
        <v>12183</v>
      </c>
      <c r="Q326" s="5">
        <v>10127</v>
      </c>
      <c r="R326" s="5">
        <v>9087</v>
      </c>
      <c r="S326" s="5">
        <v>9394</v>
      </c>
      <c r="T326" s="5">
        <v>13322</v>
      </c>
      <c r="U326" s="5">
        <v>18106</v>
      </c>
      <c r="V326" s="5">
        <v>18464</v>
      </c>
      <c r="W326" s="5">
        <v>18676</v>
      </c>
      <c r="X326" s="5">
        <v>19339</v>
      </c>
      <c r="Y326" s="5">
        <v>19586</v>
      </c>
      <c r="Z326" s="5">
        <v>20015</v>
      </c>
      <c r="AA326" s="5">
        <v>20006</v>
      </c>
      <c r="AB326" s="5">
        <v>20126</v>
      </c>
      <c r="AC326" s="5">
        <v>20739</v>
      </c>
      <c r="AD326" s="5">
        <v>21437</v>
      </c>
      <c r="AE326" s="5">
        <v>22743</v>
      </c>
      <c r="AF326" s="5">
        <v>22683</v>
      </c>
      <c r="AG326" s="5">
        <v>22755</v>
      </c>
      <c r="AH326" s="5">
        <v>21803</v>
      </c>
      <c r="AI326" s="5">
        <v>21974</v>
      </c>
      <c r="AJ326" s="5">
        <v>21631</v>
      </c>
      <c r="AK326" s="5">
        <v>21842</v>
      </c>
      <c r="AL326" s="5">
        <v>22214</v>
      </c>
      <c r="AM326" s="5">
        <v>23241</v>
      </c>
      <c r="AN326" s="5">
        <v>23074</v>
      </c>
      <c r="AO326" s="5">
        <v>21118</v>
      </c>
      <c r="AP326" s="5">
        <v>18951</v>
      </c>
      <c r="AQ326" s="5">
        <v>20825</v>
      </c>
      <c r="AR326" s="5">
        <v>23688</v>
      </c>
      <c r="AS326" s="5">
        <v>25084</v>
      </c>
      <c r="AT326" s="5">
        <v>25548</v>
      </c>
      <c r="AU326" s="5">
        <v>29863</v>
      </c>
      <c r="AV326" s="5">
        <v>29993</v>
      </c>
      <c r="AW326" s="5">
        <v>30677</v>
      </c>
      <c r="AX326" s="5">
        <v>30414</v>
      </c>
      <c r="AY326" s="5">
        <v>30972</v>
      </c>
      <c r="AZ326" s="5">
        <v>31076</v>
      </c>
      <c r="BA326" s="5">
        <v>32542</v>
      </c>
      <c r="BB326" s="5">
        <v>33171</v>
      </c>
      <c r="BC326" s="5">
        <v>34370</v>
      </c>
      <c r="BD326" s="5">
        <v>35502</v>
      </c>
      <c r="BE326" s="5">
        <v>36240</v>
      </c>
      <c r="BF326" s="5">
        <v>37021</v>
      </c>
      <c r="BG326" s="5">
        <v>38136</v>
      </c>
      <c r="BH326" s="5">
        <v>39487</v>
      </c>
      <c r="BI326" s="5">
        <v>39516</v>
      </c>
      <c r="BJ326" s="5">
        <v>40555</v>
      </c>
      <c r="BK326" s="5">
        <v>40629</v>
      </c>
      <c r="BL326" s="5">
        <v>41766</v>
      </c>
      <c r="BM326" s="5">
        <v>42848</v>
      </c>
      <c r="BN326" s="5">
        <v>41704</v>
      </c>
      <c r="BO326" s="5">
        <v>41061</v>
      </c>
      <c r="BP326" s="5">
        <v>40150</v>
      </c>
      <c r="BQ326" s="5">
        <v>40468</v>
      </c>
      <c r="BR326" s="5">
        <v>40772</v>
      </c>
      <c r="BS326" s="5">
        <v>41420</v>
      </c>
      <c r="BT326" s="5">
        <v>41577</v>
      </c>
      <c r="BU326" s="5">
        <v>40905</v>
      </c>
      <c r="BV326" s="5">
        <v>39664</v>
      </c>
      <c r="BW326" s="5">
        <v>39128</v>
      </c>
      <c r="BX326" s="5">
        <v>38383</v>
      </c>
      <c r="BY326" s="5">
        <v>39445</v>
      </c>
      <c r="BZ326" s="5">
        <v>40492</v>
      </c>
      <c r="CA326" s="5">
        <v>41343</v>
      </c>
      <c r="CB326" s="5">
        <v>41873</v>
      </c>
      <c r="CC326" s="5">
        <v>43276</v>
      </c>
      <c r="CD326" s="5">
        <v>43071</v>
      </c>
    </row>
    <row r="327" spans="1:82" x14ac:dyDescent="0.25">
      <c r="A327" s="5" t="str">
        <f>"90 jaar"</f>
        <v>90 jaar</v>
      </c>
      <c r="B327" s="5">
        <v>7982</v>
      </c>
      <c r="C327" s="5">
        <v>8826</v>
      </c>
      <c r="D327" s="5">
        <v>8887</v>
      </c>
      <c r="E327" s="5">
        <v>9100</v>
      </c>
      <c r="F327" s="5">
        <v>9811</v>
      </c>
      <c r="G327" s="5">
        <v>9903</v>
      </c>
      <c r="H327" s="5">
        <v>10171</v>
      </c>
      <c r="I327" s="5">
        <v>10739</v>
      </c>
      <c r="J327" s="5">
        <v>11178</v>
      </c>
      <c r="K327" s="5">
        <v>10880</v>
      </c>
      <c r="L327" s="5">
        <v>11306</v>
      </c>
      <c r="M327" s="5">
        <v>11336</v>
      </c>
      <c r="N327" s="5">
        <v>11881</v>
      </c>
      <c r="O327" s="5">
        <v>12012</v>
      </c>
      <c r="P327" s="5">
        <v>12209</v>
      </c>
      <c r="Q327" s="5">
        <v>10344</v>
      </c>
      <c r="R327" s="5">
        <v>8658</v>
      </c>
      <c r="S327" s="5">
        <v>7843</v>
      </c>
      <c r="T327" s="5">
        <v>8061</v>
      </c>
      <c r="U327" s="5">
        <v>11479</v>
      </c>
      <c r="V327" s="5">
        <v>15595</v>
      </c>
      <c r="W327" s="5">
        <v>15970</v>
      </c>
      <c r="X327" s="5">
        <v>16074</v>
      </c>
      <c r="Y327" s="5">
        <v>16614</v>
      </c>
      <c r="Z327" s="5">
        <v>17087</v>
      </c>
      <c r="AA327" s="5">
        <v>17254</v>
      </c>
      <c r="AB327" s="5">
        <v>17445</v>
      </c>
      <c r="AC327" s="5">
        <v>17526</v>
      </c>
      <c r="AD327" s="5">
        <v>18063</v>
      </c>
      <c r="AE327" s="5">
        <v>18699</v>
      </c>
      <c r="AF327" s="5">
        <v>19871</v>
      </c>
      <c r="AG327" s="5">
        <v>19844</v>
      </c>
      <c r="AH327" s="5">
        <v>19935</v>
      </c>
      <c r="AI327" s="5">
        <v>19137</v>
      </c>
      <c r="AJ327" s="5">
        <v>19304</v>
      </c>
      <c r="AK327" s="5">
        <v>19032</v>
      </c>
      <c r="AL327" s="5">
        <v>19245</v>
      </c>
      <c r="AM327" s="5">
        <v>19609</v>
      </c>
      <c r="AN327" s="5">
        <v>20532</v>
      </c>
      <c r="AO327" s="5">
        <v>20413</v>
      </c>
      <c r="AP327" s="5">
        <v>18707</v>
      </c>
      <c r="AQ327" s="5">
        <v>16811</v>
      </c>
      <c r="AR327" s="5">
        <v>18505</v>
      </c>
      <c r="AS327" s="5">
        <v>21067</v>
      </c>
      <c r="AT327" s="5">
        <v>22342</v>
      </c>
      <c r="AU327" s="5">
        <v>22779</v>
      </c>
      <c r="AV327" s="5">
        <v>26653</v>
      </c>
      <c r="AW327" s="5">
        <v>26796</v>
      </c>
      <c r="AX327" s="5">
        <v>27440</v>
      </c>
      <c r="AY327" s="5">
        <v>27238</v>
      </c>
      <c r="AZ327" s="5">
        <v>27773</v>
      </c>
      <c r="BA327" s="5">
        <v>27902</v>
      </c>
      <c r="BB327" s="5">
        <v>29252</v>
      </c>
      <c r="BC327" s="5">
        <v>29855</v>
      </c>
      <c r="BD327" s="5">
        <v>30971</v>
      </c>
      <c r="BE327" s="5">
        <v>32020</v>
      </c>
      <c r="BF327" s="5">
        <v>32722</v>
      </c>
      <c r="BG327" s="5">
        <v>33459</v>
      </c>
      <c r="BH327" s="5">
        <v>34507</v>
      </c>
      <c r="BI327" s="5">
        <v>35766</v>
      </c>
      <c r="BJ327" s="5">
        <v>35828</v>
      </c>
      <c r="BK327" s="5">
        <v>36824</v>
      </c>
      <c r="BL327" s="5">
        <v>36920</v>
      </c>
      <c r="BM327" s="5">
        <v>37995</v>
      </c>
      <c r="BN327" s="5">
        <v>39017</v>
      </c>
      <c r="BO327" s="5">
        <v>38008</v>
      </c>
      <c r="BP327" s="5">
        <v>37457</v>
      </c>
      <c r="BQ327" s="5">
        <v>36651</v>
      </c>
      <c r="BR327" s="5">
        <v>36978</v>
      </c>
      <c r="BS327" s="5">
        <v>37296</v>
      </c>
      <c r="BT327" s="5">
        <v>37918</v>
      </c>
      <c r="BU327" s="5">
        <v>38099</v>
      </c>
      <c r="BV327" s="5">
        <v>37506</v>
      </c>
      <c r="BW327" s="5">
        <v>36400</v>
      </c>
      <c r="BX327" s="5">
        <v>35936</v>
      </c>
      <c r="BY327" s="5">
        <v>35285</v>
      </c>
      <c r="BZ327" s="5">
        <v>36296</v>
      </c>
      <c r="CA327" s="5">
        <v>37294</v>
      </c>
      <c r="CB327" s="5">
        <v>38111</v>
      </c>
      <c r="CC327" s="5">
        <v>38630</v>
      </c>
      <c r="CD327" s="5">
        <v>39963</v>
      </c>
    </row>
    <row r="328" spans="1:82" x14ac:dyDescent="0.25">
      <c r="A328" s="5" t="str">
        <f>"91 jaar"</f>
        <v>91 jaar</v>
      </c>
      <c r="B328" s="5">
        <v>6135</v>
      </c>
      <c r="C328" s="5">
        <v>6513</v>
      </c>
      <c r="D328" s="5">
        <v>7295</v>
      </c>
      <c r="E328" s="5">
        <v>7266</v>
      </c>
      <c r="F328" s="5">
        <v>7451</v>
      </c>
      <c r="G328" s="5">
        <v>8081</v>
      </c>
      <c r="H328" s="5">
        <v>8180</v>
      </c>
      <c r="I328" s="5">
        <v>8384</v>
      </c>
      <c r="J328" s="5">
        <v>8884</v>
      </c>
      <c r="K328" s="5">
        <v>9273</v>
      </c>
      <c r="L328" s="5">
        <v>8907</v>
      </c>
      <c r="M328" s="5">
        <v>9307</v>
      </c>
      <c r="N328" s="5">
        <v>9306</v>
      </c>
      <c r="O328" s="5">
        <v>9771</v>
      </c>
      <c r="P328" s="5">
        <v>10007</v>
      </c>
      <c r="Q328" s="5">
        <v>10117</v>
      </c>
      <c r="R328" s="5">
        <v>8731</v>
      </c>
      <c r="S328" s="5">
        <v>7304</v>
      </c>
      <c r="T328" s="5">
        <v>6604</v>
      </c>
      <c r="U328" s="5">
        <v>6823</v>
      </c>
      <c r="V328" s="5">
        <v>9696</v>
      </c>
      <c r="W328" s="5">
        <v>13262</v>
      </c>
      <c r="X328" s="5">
        <v>13524</v>
      </c>
      <c r="Y328" s="5">
        <v>13644</v>
      </c>
      <c r="Z328" s="5">
        <v>14251</v>
      </c>
      <c r="AA328" s="5">
        <v>14524</v>
      </c>
      <c r="AB328" s="5">
        <v>14859</v>
      </c>
      <c r="AC328" s="5">
        <v>14938</v>
      </c>
      <c r="AD328" s="5">
        <v>14988</v>
      </c>
      <c r="AE328" s="5">
        <v>15470</v>
      </c>
      <c r="AF328" s="5">
        <v>16040</v>
      </c>
      <c r="AG328" s="5">
        <v>17071</v>
      </c>
      <c r="AH328" s="5">
        <v>17073</v>
      </c>
      <c r="AI328" s="5">
        <v>17179</v>
      </c>
      <c r="AJ328" s="5">
        <v>16526</v>
      </c>
      <c r="AK328" s="5">
        <v>16691</v>
      </c>
      <c r="AL328" s="5">
        <v>16475</v>
      </c>
      <c r="AM328" s="5">
        <v>16683</v>
      </c>
      <c r="AN328" s="5">
        <v>17025</v>
      </c>
      <c r="AO328" s="5">
        <v>17843</v>
      </c>
      <c r="AP328" s="5">
        <v>17767</v>
      </c>
      <c r="AQ328" s="5">
        <v>16306</v>
      </c>
      <c r="AR328" s="5">
        <v>14679</v>
      </c>
      <c r="AS328" s="5">
        <v>16178</v>
      </c>
      <c r="AT328" s="5">
        <v>18437</v>
      </c>
      <c r="AU328" s="5">
        <v>19582</v>
      </c>
      <c r="AV328" s="5">
        <v>19996</v>
      </c>
      <c r="AW328" s="5">
        <v>23404</v>
      </c>
      <c r="AX328" s="5">
        <v>23561</v>
      </c>
      <c r="AY328" s="5">
        <v>24158</v>
      </c>
      <c r="AZ328" s="5">
        <v>24008</v>
      </c>
      <c r="BA328" s="5">
        <v>24507</v>
      </c>
      <c r="BB328" s="5">
        <v>24652</v>
      </c>
      <c r="BC328" s="5">
        <v>25884</v>
      </c>
      <c r="BD328" s="5">
        <v>26444</v>
      </c>
      <c r="BE328" s="5">
        <v>27466</v>
      </c>
      <c r="BF328" s="5">
        <v>28432</v>
      </c>
      <c r="BG328" s="5">
        <v>29093</v>
      </c>
      <c r="BH328" s="5">
        <v>29779</v>
      </c>
      <c r="BI328" s="5">
        <v>30742</v>
      </c>
      <c r="BJ328" s="5">
        <v>31898</v>
      </c>
      <c r="BK328" s="5">
        <v>31988</v>
      </c>
      <c r="BL328" s="5">
        <v>32915</v>
      </c>
      <c r="BM328" s="5">
        <v>33039</v>
      </c>
      <c r="BN328" s="5">
        <v>34031</v>
      </c>
      <c r="BO328" s="5">
        <v>34988</v>
      </c>
      <c r="BP328" s="5">
        <v>34115</v>
      </c>
      <c r="BQ328" s="5">
        <v>33655</v>
      </c>
      <c r="BR328" s="5">
        <v>32964</v>
      </c>
      <c r="BS328" s="5">
        <v>33290</v>
      </c>
      <c r="BT328" s="5">
        <v>33610</v>
      </c>
      <c r="BU328" s="5">
        <v>34201</v>
      </c>
      <c r="BV328" s="5">
        <v>34395</v>
      </c>
      <c r="BW328" s="5">
        <v>33890</v>
      </c>
      <c r="BX328" s="5">
        <v>32923</v>
      </c>
      <c r="BY328" s="5">
        <v>32532</v>
      </c>
      <c r="BZ328" s="5">
        <v>31971</v>
      </c>
      <c r="CA328" s="5">
        <v>32924</v>
      </c>
      <c r="CB328" s="5">
        <v>33862</v>
      </c>
      <c r="CC328" s="5">
        <v>34638</v>
      </c>
      <c r="CD328" s="5">
        <v>35142</v>
      </c>
    </row>
    <row r="329" spans="1:82" x14ac:dyDescent="0.25">
      <c r="A329" s="5" t="str">
        <f>"92 jaar"</f>
        <v>92 jaar</v>
      </c>
      <c r="B329" s="5">
        <v>4564</v>
      </c>
      <c r="C329" s="5">
        <v>4885</v>
      </c>
      <c r="D329" s="5">
        <v>5305</v>
      </c>
      <c r="E329" s="5">
        <v>5765</v>
      </c>
      <c r="F329" s="5">
        <v>5866</v>
      </c>
      <c r="G329" s="5">
        <v>6002</v>
      </c>
      <c r="H329" s="5">
        <v>6482</v>
      </c>
      <c r="I329" s="5">
        <v>6614</v>
      </c>
      <c r="J329" s="5">
        <v>6783</v>
      </c>
      <c r="K329" s="5">
        <v>7163</v>
      </c>
      <c r="L329" s="5">
        <v>7509</v>
      </c>
      <c r="M329" s="5">
        <v>7275</v>
      </c>
      <c r="N329" s="5">
        <v>7523</v>
      </c>
      <c r="O329" s="5">
        <v>7459</v>
      </c>
      <c r="P329" s="5">
        <v>7977</v>
      </c>
      <c r="Q329" s="5">
        <v>8142</v>
      </c>
      <c r="R329" s="5">
        <v>8358</v>
      </c>
      <c r="S329" s="5">
        <v>7158</v>
      </c>
      <c r="T329" s="5">
        <v>6004</v>
      </c>
      <c r="U329" s="5">
        <v>5425</v>
      </c>
      <c r="V329" s="5">
        <v>5601</v>
      </c>
      <c r="W329" s="5">
        <v>8078</v>
      </c>
      <c r="X329" s="5">
        <v>10877</v>
      </c>
      <c r="Y329" s="5">
        <v>11232</v>
      </c>
      <c r="Z329" s="5">
        <v>11447</v>
      </c>
      <c r="AA329" s="5">
        <v>11802</v>
      </c>
      <c r="AB329" s="5">
        <v>12172</v>
      </c>
      <c r="AC329" s="5">
        <v>12394</v>
      </c>
      <c r="AD329" s="5">
        <v>12506</v>
      </c>
      <c r="AE329" s="5">
        <v>12563</v>
      </c>
      <c r="AF329" s="5">
        <v>12999</v>
      </c>
      <c r="AG329" s="5">
        <v>13492</v>
      </c>
      <c r="AH329" s="5">
        <v>14382</v>
      </c>
      <c r="AI329" s="5">
        <v>14409</v>
      </c>
      <c r="AJ329" s="5">
        <v>14520</v>
      </c>
      <c r="AK329" s="5">
        <v>13988</v>
      </c>
      <c r="AL329" s="5">
        <v>14151</v>
      </c>
      <c r="AM329" s="5">
        <v>13986</v>
      </c>
      <c r="AN329" s="5">
        <v>14186</v>
      </c>
      <c r="AO329" s="5">
        <v>14499</v>
      </c>
      <c r="AP329" s="5">
        <v>15210</v>
      </c>
      <c r="AQ329" s="5">
        <v>15168</v>
      </c>
      <c r="AR329" s="5">
        <v>13943</v>
      </c>
      <c r="AS329" s="5">
        <v>12567</v>
      </c>
      <c r="AT329" s="5">
        <v>13876</v>
      </c>
      <c r="AU329" s="5">
        <v>15828</v>
      </c>
      <c r="AV329" s="5">
        <v>16834</v>
      </c>
      <c r="AW329" s="5">
        <v>17212</v>
      </c>
      <c r="AX329" s="5">
        <v>20165</v>
      </c>
      <c r="AY329" s="5">
        <v>20321</v>
      </c>
      <c r="AZ329" s="5">
        <v>20865</v>
      </c>
      <c r="BA329" s="5">
        <v>20762</v>
      </c>
      <c r="BB329" s="5">
        <v>21217</v>
      </c>
      <c r="BC329" s="5">
        <v>21375</v>
      </c>
      <c r="BD329" s="5">
        <v>22473</v>
      </c>
      <c r="BE329" s="5">
        <v>22981</v>
      </c>
      <c r="BF329" s="5">
        <v>23900</v>
      </c>
      <c r="BG329" s="5">
        <v>24775</v>
      </c>
      <c r="BH329" s="5">
        <v>25381</v>
      </c>
      <c r="BI329" s="5">
        <v>26014</v>
      </c>
      <c r="BJ329" s="5">
        <v>26878</v>
      </c>
      <c r="BK329" s="5">
        <v>27934</v>
      </c>
      <c r="BL329" s="5">
        <v>28045</v>
      </c>
      <c r="BM329" s="5">
        <v>28887</v>
      </c>
      <c r="BN329" s="5">
        <v>29030</v>
      </c>
      <c r="BO329" s="5">
        <v>29929</v>
      </c>
      <c r="BP329" s="5">
        <v>30807</v>
      </c>
      <c r="BQ329" s="5">
        <v>30071</v>
      </c>
      <c r="BR329" s="5">
        <v>29701</v>
      </c>
      <c r="BS329" s="5">
        <v>29118</v>
      </c>
      <c r="BT329" s="5">
        <v>29434</v>
      </c>
      <c r="BU329" s="5">
        <v>29751</v>
      </c>
      <c r="BV329" s="5">
        <v>30299</v>
      </c>
      <c r="BW329" s="5">
        <v>30506</v>
      </c>
      <c r="BX329" s="5">
        <v>30089</v>
      </c>
      <c r="BY329" s="5">
        <v>29256</v>
      </c>
      <c r="BZ329" s="5">
        <v>28932</v>
      </c>
      <c r="CA329" s="5">
        <v>28456</v>
      </c>
      <c r="CB329" s="5">
        <v>29341</v>
      </c>
      <c r="CC329" s="5">
        <v>30207</v>
      </c>
      <c r="CD329" s="5">
        <v>30933</v>
      </c>
    </row>
    <row r="330" spans="1:82" x14ac:dyDescent="0.25">
      <c r="A330" s="5" t="str">
        <f>"93 jaar"</f>
        <v>93 jaar</v>
      </c>
      <c r="B330" s="5">
        <v>3388</v>
      </c>
      <c r="C330" s="5">
        <v>3550</v>
      </c>
      <c r="D330" s="5">
        <v>3764</v>
      </c>
      <c r="E330" s="5">
        <v>4044</v>
      </c>
      <c r="F330" s="5">
        <v>4523</v>
      </c>
      <c r="G330" s="5">
        <v>4653</v>
      </c>
      <c r="H330" s="5">
        <v>4743</v>
      </c>
      <c r="I330" s="5">
        <v>5140</v>
      </c>
      <c r="J330" s="5">
        <v>5277</v>
      </c>
      <c r="K330" s="5">
        <v>5357</v>
      </c>
      <c r="L330" s="5">
        <v>5657</v>
      </c>
      <c r="M330" s="5">
        <v>5986</v>
      </c>
      <c r="N330" s="5">
        <v>5678</v>
      </c>
      <c r="O330" s="5">
        <v>5893</v>
      </c>
      <c r="P330" s="5">
        <v>5873</v>
      </c>
      <c r="Q330" s="5">
        <v>6404</v>
      </c>
      <c r="R330" s="5">
        <v>6518</v>
      </c>
      <c r="S330" s="5">
        <v>6792</v>
      </c>
      <c r="T330" s="5">
        <v>5742</v>
      </c>
      <c r="U330" s="5">
        <v>4833</v>
      </c>
      <c r="V330" s="5">
        <v>4447</v>
      </c>
      <c r="W330" s="5">
        <v>4567</v>
      </c>
      <c r="X330" s="5">
        <v>6525</v>
      </c>
      <c r="Y330" s="5">
        <v>8830</v>
      </c>
      <c r="Z330" s="5">
        <v>9161</v>
      </c>
      <c r="AA330" s="5">
        <v>9242</v>
      </c>
      <c r="AB330" s="5">
        <v>9674</v>
      </c>
      <c r="AC330" s="5">
        <v>10009</v>
      </c>
      <c r="AD330" s="5">
        <v>10137</v>
      </c>
      <c r="AE330" s="5">
        <v>10248</v>
      </c>
      <c r="AF330" s="5">
        <v>10307</v>
      </c>
      <c r="AG330" s="5">
        <v>10686</v>
      </c>
      <c r="AH330" s="5">
        <v>11106</v>
      </c>
      <c r="AI330" s="5">
        <v>11858</v>
      </c>
      <c r="AJ330" s="5">
        <v>11900</v>
      </c>
      <c r="AK330" s="5">
        <v>12013</v>
      </c>
      <c r="AL330" s="5">
        <v>11589</v>
      </c>
      <c r="AM330" s="5">
        <v>11744</v>
      </c>
      <c r="AN330" s="5">
        <v>11619</v>
      </c>
      <c r="AO330" s="5">
        <v>11808</v>
      </c>
      <c r="AP330" s="5">
        <v>12087</v>
      </c>
      <c r="AQ330" s="5">
        <v>12696</v>
      </c>
      <c r="AR330" s="5">
        <v>12677</v>
      </c>
      <c r="AS330" s="5">
        <v>11667</v>
      </c>
      <c r="AT330" s="5">
        <v>10535</v>
      </c>
      <c r="AU330" s="5">
        <v>11647</v>
      </c>
      <c r="AV330" s="5">
        <v>13308</v>
      </c>
      <c r="AW330" s="5">
        <v>14172</v>
      </c>
      <c r="AX330" s="5">
        <v>14510</v>
      </c>
      <c r="AY330" s="5">
        <v>17011</v>
      </c>
      <c r="AZ330" s="5">
        <v>17174</v>
      </c>
      <c r="BA330" s="5">
        <v>17647</v>
      </c>
      <c r="BB330" s="5">
        <v>17584</v>
      </c>
      <c r="BC330" s="5">
        <v>17994</v>
      </c>
      <c r="BD330" s="5">
        <v>18151</v>
      </c>
      <c r="BE330" s="5">
        <v>19111</v>
      </c>
      <c r="BF330" s="5">
        <v>19577</v>
      </c>
      <c r="BG330" s="5">
        <v>20377</v>
      </c>
      <c r="BH330" s="5">
        <v>21150</v>
      </c>
      <c r="BI330" s="5">
        <v>21694</v>
      </c>
      <c r="BJ330" s="5">
        <v>22262</v>
      </c>
      <c r="BK330" s="5">
        <v>23026</v>
      </c>
      <c r="BL330" s="5">
        <v>23959</v>
      </c>
      <c r="BM330" s="5">
        <v>24091</v>
      </c>
      <c r="BN330" s="5">
        <v>24839</v>
      </c>
      <c r="BO330" s="5">
        <v>24994</v>
      </c>
      <c r="BP330" s="5">
        <v>25800</v>
      </c>
      <c r="BQ330" s="5">
        <v>26590</v>
      </c>
      <c r="BR330" s="5">
        <v>25982</v>
      </c>
      <c r="BS330" s="5">
        <v>25690</v>
      </c>
      <c r="BT330" s="5">
        <v>25211</v>
      </c>
      <c r="BU330" s="5">
        <v>25506</v>
      </c>
      <c r="BV330" s="5">
        <v>25818</v>
      </c>
      <c r="BW330" s="5">
        <v>26317</v>
      </c>
      <c r="BX330" s="5">
        <v>26525</v>
      </c>
      <c r="BY330" s="5">
        <v>26184</v>
      </c>
      <c r="BZ330" s="5">
        <v>25489</v>
      </c>
      <c r="CA330" s="5">
        <v>25229</v>
      </c>
      <c r="CB330" s="5">
        <v>24836</v>
      </c>
      <c r="CC330" s="5">
        <v>25645</v>
      </c>
      <c r="CD330" s="5">
        <v>26427</v>
      </c>
    </row>
    <row r="331" spans="1:82" x14ac:dyDescent="0.25">
      <c r="A331" s="5" t="str">
        <f>"94 jaar"</f>
        <v>94 jaar</v>
      </c>
      <c r="B331" s="5">
        <v>2392</v>
      </c>
      <c r="C331" s="5">
        <v>2565</v>
      </c>
      <c r="D331" s="5">
        <v>2733</v>
      </c>
      <c r="E331" s="5">
        <v>2850</v>
      </c>
      <c r="F331" s="5">
        <v>3090</v>
      </c>
      <c r="G331" s="5">
        <v>3494</v>
      </c>
      <c r="H331" s="5">
        <v>3543</v>
      </c>
      <c r="I331" s="5">
        <v>3678</v>
      </c>
      <c r="J331" s="5">
        <v>4012</v>
      </c>
      <c r="K331" s="5">
        <v>4055</v>
      </c>
      <c r="L331" s="5">
        <v>4156</v>
      </c>
      <c r="M331" s="5">
        <v>4403</v>
      </c>
      <c r="N331" s="5">
        <v>4585</v>
      </c>
      <c r="O331" s="5">
        <v>4281</v>
      </c>
      <c r="P331" s="5">
        <v>4577</v>
      </c>
      <c r="Q331" s="5">
        <v>4519</v>
      </c>
      <c r="R331" s="5">
        <v>5021</v>
      </c>
      <c r="S331" s="5">
        <v>5101</v>
      </c>
      <c r="T331" s="5">
        <v>5264</v>
      </c>
      <c r="U331" s="5">
        <v>4550</v>
      </c>
      <c r="V331" s="5">
        <v>3827</v>
      </c>
      <c r="W331" s="5">
        <v>3526</v>
      </c>
      <c r="X331" s="5">
        <v>3568</v>
      </c>
      <c r="Y331" s="5">
        <v>5169</v>
      </c>
      <c r="Z331" s="5">
        <v>7137</v>
      </c>
      <c r="AA331" s="5">
        <v>7182</v>
      </c>
      <c r="AB331" s="5">
        <v>7364</v>
      </c>
      <c r="AC331" s="5">
        <v>7726</v>
      </c>
      <c r="AD331" s="5">
        <v>7987</v>
      </c>
      <c r="AE331" s="5">
        <v>8101</v>
      </c>
      <c r="AF331" s="5">
        <v>8206</v>
      </c>
      <c r="AG331" s="5">
        <v>8270</v>
      </c>
      <c r="AH331" s="5">
        <v>8585</v>
      </c>
      <c r="AI331" s="5">
        <v>8942</v>
      </c>
      <c r="AJ331" s="5">
        <v>9561</v>
      </c>
      <c r="AK331" s="5">
        <v>9609</v>
      </c>
      <c r="AL331" s="5">
        <v>9723</v>
      </c>
      <c r="AM331" s="5">
        <v>9385</v>
      </c>
      <c r="AN331" s="5">
        <v>9528</v>
      </c>
      <c r="AO331" s="5">
        <v>9450</v>
      </c>
      <c r="AP331" s="5">
        <v>9605</v>
      </c>
      <c r="AQ331" s="5">
        <v>9845</v>
      </c>
      <c r="AR331" s="5">
        <v>10365</v>
      </c>
      <c r="AS331" s="5">
        <v>10364</v>
      </c>
      <c r="AT331" s="5">
        <v>9553</v>
      </c>
      <c r="AU331" s="5">
        <v>8640</v>
      </c>
      <c r="AV331" s="5">
        <v>9567</v>
      </c>
      <c r="AW331" s="5">
        <v>10950</v>
      </c>
      <c r="AX331" s="5">
        <v>11672</v>
      </c>
      <c r="AY331" s="5">
        <v>11972</v>
      </c>
      <c r="AZ331" s="5">
        <v>14039</v>
      </c>
      <c r="BA331" s="5">
        <v>14194</v>
      </c>
      <c r="BB331" s="5">
        <v>14605</v>
      </c>
      <c r="BC331" s="5">
        <v>14572</v>
      </c>
      <c r="BD331" s="5">
        <v>14932</v>
      </c>
      <c r="BE331" s="5">
        <v>15085</v>
      </c>
      <c r="BF331" s="5">
        <v>15905</v>
      </c>
      <c r="BG331" s="5">
        <v>16315</v>
      </c>
      <c r="BH331" s="5">
        <v>17000</v>
      </c>
      <c r="BI331" s="5">
        <v>17667</v>
      </c>
      <c r="BJ331" s="5">
        <v>18145</v>
      </c>
      <c r="BK331" s="5">
        <v>18644</v>
      </c>
      <c r="BL331" s="5">
        <v>19310</v>
      </c>
      <c r="BM331" s="5">
        <v>20118</v>
      </c>
      <c r="BN331" s="5">
        <v>20253</v>
      </c>
      <c r="BO331" s="5">
        <v>20909</v>
      </c>
      <c r="BP331" s="5">
        <v>21066</v>
      </c>
      <c r="BQ331" s="5">
        <v>21774</v>
      </c>
      <c r="BR331" s="5">
        <v>22465</v>
      </c>
      <c r="BS331" s="5">
        <v>21980</v>
      </c>
      <c r="BT331" s="5">
        <v>21762</v>
      </c>
      <c r="BU331" s="5">
        <v>21378</v>
      </c>
      <c r="BV331" s="5">
        <v>21645</v>
      </c>
      <c r="BW331" s="5">
        <v>21936</v>
      </c>
      <c r="BX331" s="5">
        <v>22389</v>
      </c>
      <c r="BY331" s="5">
        <v>22591</v>
      </c>
      <c r="BZ331" s="5">
        <v>22323</v>
      </c>
      <c r="CA331" s="5">
        <v>21755</v>
      </c>
      <c r="CB331" s="5">
        <v>21553</v>
      </c>
      <c r="CC331" s="5">
        <v>21235</v>
      </c>
      <c r="CD331" s="5">
        <v>21957</v>
      </c>
    </row>
    <row r="332" spans="1:82" x14ac:dyDescent="0.25">
      <c r="A332" s="5" t="str">
        <f>"95 jaar"</f>
        <v>95 jaar</v>
      </c>
      <c r="B332" s="5">
        <v>1746</v>
      </c>
      <c r="C332" s="5">
        <v>1787</v>
      </c>
      <c r="D332" s="5">
        <v>1882</v>
      </c>
      <c r="E332" s="5">
        <v>1994</v>
      </c>
      <c r="F332" s="5">
        <v>2135</v>
      </c>
      <c r="G332" s="5">
        <v>2288</v>
      </c>
      <c r="H332" s="5">
        <v>2636</v>
      </c>
      <c r="I332" s="5">
        <v>2661</v>
      </c>
      <c r="J332" s="5">
        <v>2808</v>
      </c>
      <c r="K332" s="5">
        <v>2983</v>
      </c>
      <c r="L332" s="5">
        <v>3094</v>
      </c>
      <c r="M332" s="5">
        <v>3143</v>
      </c>
      <c r="N332" s="5">
        <v>3298</v>
      </c>
      <c r="O332" s="5">
        <v>3390</v>
      </c>
      <c r="P332" s="5">
        <v>3252</v>
      </c>
      <c r="Q332" s="5">
        <v>3482</v>
      </c>
      <c r="R332" s="5">
        <v>3440</v>
      </c>
      <c r="S332" s="5">
        <v>3884</v>
      </c>
      <c r="T332" s="5">
        <v>3863</v>
      </c>
      <c r="U332" s="5">
        <v>4031</v>
      </c>
      <c r="V332" s="5">
        <v>3476</v>
      </c>
      <c r="W332" s="5">
        <v>3017</v>
      </c>
      <c r="X332" s="5">
        <v>2684</v>
      </c>
      <c r="Y332" s="5">
        <v>2691</v>
      </c>
      <c r="Z332" s="5">
        <v>4020</v>
      </c>
      <c r="AA332" s="5">
        <v>5446</v>
      </c>
      <c r="AB332" s="5">
        <v>5558</v>
      </c>
      <c r="AC332" s="5">
        <v>5714</v>
      </c>
      <c r="AD332" s="5">
        <v>5996</v>
      </c>
      <c r="AE332" s="5">
        <v>6207</v>
      </c>
      <c r="AF332" s="5">
        <v>6315</v>
      </c>
      <c r="AG332" s="5">
        <v>6402</v>
      </c>
      <c r="AH332" s="5">
        <v>6464</v>
      </c>
      <c r="AI332" s="5">
        <v>6723</v>
      </c>
      <c r="AJ332" s="5">
        <v>7012</v>
      </c>
      <c r="AK332" s="5">
        <v>7513</v>
      </c>
      <c r="AL332" s="5">
        <v>7564</v>
      </c>
      <c r="AM332" s="5">
        <v>7662</v>
      </c>
      <c r="AN332" s="5">
        <v>7407</v>
      </c>
      <c r="AO332" s="5">
        <v>7535</v>
      </c>
      <c r="AP332" s="5">
        <v>7479</v>
      </c>
      <c r="AQ332" s="5">
        <v>7622</v>
      </c>
      <c r="AR332" s="5">
        <v>7818</v>
      </c>
      <c r="AS332" s="5">
        <v>8247</v>
      </c>
      <c r="AT332" s="5">
        <v>8258</v>
      </c>
      <c r="AU332" s="5">
        <v>7623</v>
      </c>
      <c r="AV332" s="5">
        <v>6906</v>
      </c>
      <c r="AW332" s="5">
        <v>7654</v>
      </c>
      <c r="AX332" s="5">
        <v>8784</v>
      </c>
      <c r="AY332" s="5">
        <v>9373</v>
      </c>
      <c r="AZ332" s="5">
        <v>9633</v>
      </c>
      <c r="BA332" s="5">
        <v>11300</v>
      </c>
      <c r="BB332" s="5">
        <v>11440</v>
      </c>
      <c r="BC332" s="5">
        <v>11784</v>
      </c>
      <c r="BD332" s="5">
        <v>11778</v>
      </c>
      <c r="BE332" s="5">
        <v>12089</v>
      </c>
      <c r="BF332" s="5">
        <v>12227</v>
      </c>
      <c r="BG332" s="5">
        <v>12911</v>
      </c>
      <c r="BH332" s="5">
        <v>13261</v>
      </c>
      <c r="BI332" s="5">
        <v>13838</v>
      </c>
      <c r="BJ332" s="5">
        <v>14402</v>
      </c>
      <c r="BK332" s="5">
        <v>14810</v>
      </c>
      <c r="BL332" s="5">
        <v>15237</v>
      </c>
      <c r="BM332" s="5">
        <v>15798</v>
      </c>
      <c r="BN332" s="5">
        <v>16477</v>
      </c>
      <c r="BO332" s="5">
        <v>16613</v>
      </c>
      <c r="BP332" s="5">
        <v>17175</v>
      </c>
      <c r="BQ332" s="5">
        <v>17325</v>
      </c>
      <c r="BR332" s="5">
        <v>17928</v>
      </c>
      <c r="BS332" s="5">
        <v>18521</v>
      </c>
      <c r="BT332" s="5">
        <v>18145</v>
      </c>
      <c r="BU332" s="5">
        <v>17985</v>
      </c>
      <c r="BV332" s="5">
        <v>17695</v>
      </c>
      <c r="BW332" s="5">
        <v>17931</v>
      </c>
      <c r="BX332" s="5">
        <v>18196</v>
      </c>
      <c r="BY332" s="5">
        <v>18588</v>
      </c>
      <c r="BZ332" s="5">
        <v>18773</v>
      </c>
      <c r="CA332" s="5">
        <v>18570</v>
      </c>
      <c r="CB332" s="5">
        <v>18117</v>
      </c>
      <c r="CC332" s="5">
        <v>17974</v>
      </c>
      <c r="CD332" s="5">
        <v>17726</v>
      </c>
    </row>
    <row r="333" spans="1:82" x14ac:dyDescent="0.25">
      <c r="A333" s="5" t="str">
        <f>"96 jaar"</f>
        <v>96 jaar</v>
      </c>
      <c r="B333" s="5">
        <v>1168</v>
      </c>
      <c r="C333" s="5">
        <v>1269</v>
      </c>
      <c r="D333" s="5">
        <v>1316</v>
      </c>
      <c r="E333" s="5">
        <v>1335</v>
      </c>
      <c r="F333" s="5">
        <v>1430</v>
      </c>
      <c r="G333" s="5">
        <v>1541</v>
      </c>
      <c r="H333" s="5">
        <v>1675</v>
      </c>
      <c r="I333" s="5">
        <v>1949</v>
      </c>
      <c r="J333" s="5">
        <v>1981</v>
      </c>
      <c r="K333" s="5">
        <v>2038</v>
      </c>
      <c r="L333" s="5">
        <v>2117</v>
      </c>
      <c r="M333" s="5">
        <v>2265</v>
      </c>
      <c r="N333" s="5">
        <v>2293</v>
      </c>
      <c r="O333" s="5">
        <v>2361</v>
      </c>
      <c r="P333" s="5">
        <v>2516</v>
      </c>
      <c r="Q333" s="5">
        <v>2373</v>
      </c>
      <c r="R333" s="5">
        <v>2523</v>
      </c>
      <c r="S333" s="5">
        <v>2636</v>
      </c>
      <c r="T333" s="5">
        <v>2813</v>
      </c>
      <c r="U333" s="5">
        <v>2867</v>
      </c>
      <c r="V333" s="5">
        <v>3035</v>
      </c>
      <c r="W333" s="5">
        <v>2599</v>
      </c>
      <c r="X333" s="5">
        <v>2241</v>
      </c>
      <c r="Y333" s="5">
        <v>2016</v>
      </c>
      <c r="Z333" s="5">
        <v>2012</v>
      </c>
      <c r="AA333" s="5">
        <v>3027</v>
      </c>
      <c r="AB333" s="5">
        <v>4104</v>
      </c>
      <c r="AC333" s="5">
        <v>4129</v>
      </c>
      <c r="AD333" s="5">
        <v>4300</v>
      </c>
      <c r="AE333" s="5">
        <v>4523</v>
      </c>
      <c r="AF333" s="5">
        <v>4694</v>
      </c>
      <c r="AG333" s="5">
        <v>4788</v>
      </c>
      <c r="AH333" s="5">
        <v>4861</v>
      </c>
      <c r="AI333" s="5">
        <v>4914</v>
      </c>
      <c r="AJ333" s="5">
        <v>5124</v>
      </c>
      <c r="AK333" s="5">
        <v>5348</v>
      </c>
      <c r="AL333" s="5">
        <v>5738</v>
      </c>
      <c r="AM333" s="5">
        <v>5785</v>
      </c>
      <c r="AN333" s="5">
        <v>5876</v>
      </c>
      <c r="AO333" s="5">
        <v>5688</v>
      </c>
      <c r="AP333" s="5">
        <v>5795</v>
      </c>
      <c r="AQ333" s="5">
        <v>5763</v>
      </c>
      <c r="AR333" s="5">
        <v>5885</v>
      </c>
      <c r="AS333" s="5">
        <v>6047</v>
      </c>
      <c r="AT333" s="5">
        <v>6381</v>
      </c>
      <c r="AU333" s="5">
        <v>6408</v>
      </c>
      <c r="AV333" s="5">
        <v>5918</v>
      </c>
      <c r="AW333" s="5">
        <v>5372</v>
      </c>
      <c r="AX333" s="5">
        <v>5963</v>
      </c>
      <c r="AY333" s="5">
        <v>6855</v>
      </c>
      <c r="AZ333" s="5">
        <v>7321</v>
      </c>
      <c r="BA333" s="5">
        <v>7540</v>
      </c>
      <c r="BB333" s="5">
        <v>8852</v>
      </c>
      <c r="BC333" s="5">
        <v>8973</v>
      </c>
      <c r="BD333" s="5">
        <v>9259</v>
      </c>
      <c r="BE333" s="5">
        <v>9271</v>
      </c>
      <c r="BF333" s="5">
        <v>9527</v>
      </c>
      <c r="BG333" s="5">
        <v>9651</v>
      </c>
      <c r="BH333" s="5">
        <v>10203</v>
      </c>
      <c r="BI333" s="5">
        <v>10495</v>
      </c>
      <c r="BJ333" s="5">
        <v>10965</v>
      </c>
      <c r="BK333" s="5">
        <v>11434</v>
      </c>
      <c r="BL333" s="5">
        <v>11773</v>
      </c>
      <c r="BM333" s="5">
        <v>12127</v>
      </c>
      <c r="BN333" s="5">
        <v>12593</v>
      </c>
      <c r="BO333" s="5">
        <v>13150</v>
      </c>
      <c r="BP333" s="5">
        <v>13277</v>
      </c>
      <c r="BQ333" s="5">
        <v>13747</v>
      </c>
      <c r="BR333" s="5">
        <v>13885</v>
      </c>
      <c r="BS333" s="5">
        <v>14381</v>
      </c>
      <c r="BT333" s="5">
        <v>14879</v>
      </c>
      <c r="BU333" s="5">
        <v>14598</v>
      </c>
      <c r="BV333" s="5">
        <v>14484</v>
      </c>
      <c r="BW333" s="5">
        <v>14270</v>
      </c>
      <c r="BX333" s="5">
        <v>14473</v>
      </c>
      <c r="BY333" s="5">
        <v>14712</v>
      </c>
      <c r="BZ333" s="5">
        <v>15046</v>
      </c>
      <c r="CA333" s="5">
        <v>15218</v>
      </c>
      <c r="CB333" s="5">
        <v>15061</v>
      </c>
      <c r="CC333" s="5">
        <v>14712</v>
      </c>
      <c r="CD333" s="5">
        <v>14614</v>
      </c>
    </row>
    <row r="334" spans="1:82" x14ac:dyDescent="0.25">
      <c r="A334" s="5" t="str">
        <f>"97 jaar"</f>
        <v>97 jaar</v>
      </c>
      <c r="B334" s="5">
        <v>714</v>
      </c>
      <c r="C334" s="5">
        <v>834</v>
      </c>
      <c r="D334" s="5">
        <v>890</v>
      </c>
      <c r="E334" s="5">
        <v>951</v>
      </c>
      <c r="F334" s="5">
        <v>951</v>
      </c>
      <c r="G334" s="5">
        <v>1013</v>
      </c>
      <c r="H334" s="5">
        <v>1077</v>
      </c>
      <c r="I334" s="5">
        <v>1204</v>
      </c>
      <c r="J334" s="5">
        <v>1414</v>
      </c>
      <c r="K334" s="5">
        <v>1392</v>
      </c>
      <c r="L334" s="5">
        <v>1463</v>
      </c>
      <c r="M334" s="5">
        <v>1562</v>
      </c>
      <c r="N334" s="5">
        <v>1622</v>
      </c>
      <c r="O334" s="5">
        <v>1617</v>
      </c>
      <c r="P334" s="5">
        <v>1697</v>
      </c>
      <c r="Q334" s="5">
        <v>1772</v>
      </c>
      <c r="R334" s="5">
        <v>1725</v>
      </c>
      <c r="S334" s="5">
        <v>1815</v>
      </c>
      <c r="T334" s="5">
        <v>1909</v>
      </c>
      <c r="U334" s="5">
        <v>2022</v>
      </c>
      <c r="V334" s="5">
        <v>2074</v>
      </c>
      <c r="W334" s="5">
        <v>2232</v>
      </c>
      <c r="X334" s="5">
        <v>1875</v>
      </c>
      <c r="Y334" s="5">
        <v>1644</v>
      </c>
      <c r="Z334" s="5">
        <v>1489</v>
      </c>
      <c r="AA334" s="5">
        <v>1431</v>
      </c>
      <c r="AB334" s="5">
        <v>2184</v>
      </c>
      <c r="AC334" s="5">
        <v>2995</v>
      </c>
      <c r="AD334" s="5">
        <v>3012</v>
      </c>
      <c r="AE334" s="5">
        <v>3143</v>
      </c>
      <c r="AF334" s="5">
        <v>3315</v>
      </c>
      <c r="AG334" s="5">
        <v>3452</v>
      </c>
      <c r="AH334" s="5">
        <v>3519</v>
      </c>
      <c r="AI334" s="5">
        <v>3578</v>
      </c>
      <c r="AJ334" s="5">
        <v>3627</v>
      </c>
      <c r="AK334" s="5">
        <v>3785</v>
      </c>
      <c r="AL334" s="5">
        <v>3958</v>
      </c>
      <c r="AM334" s="5">
        <v>4251</v>
      </c>
      <c r="AN334" s="5">
        <v>4300</v>
      </c>
      <c r="AO334" s="5">
        <v>4372</v>
      </c>
      <c r="AP334" s="5">
        <v>4235</v>
      </c>
      <c r="AQ334" s="5">
        <v>4326</v>
      </c>
      <c r="AR334" s="5">
        <v>4309</v>
      </c>
      <c r="AS334" s="5">
        <v>4408</v>
      </c>
      <c r="AT334" s="5">
        <v>4535</v>
      </c>
      <c r="AU334" s="5">
        <v>4796</v>
      </c>
      <c r="AV334" s="5">
        <v>4821</v>
      </c>
      <c r="AW334" s="5">
        <v>4458</v>
      </c>
      <c r="AX334" s="5">
        <v>4056</v>
      </c>
      <c r="AY334" s="5">
        <v>4513</v>
      </c>
      <c r="AZ334" s="5">
        <v>5192</v>
      </c>
      <c r="BA334" s="5">
        <v>5554</v>
      </c>
      <c r="BB334" s="5">
        <v>5735</v>
      </c>
      <c r="BC334" s="5">
        <v>6732</v>
      </c>
      <c r="BD334" s="5">
        <v>6833</v>
      </c>
      <c r="BE334" s="5">
        <v>7062</v>
      </c>
      <c r="BF334" s="5">
        <v>7077</v>
      </c>
      <c r="BG334" s="5">
        <v>7285</v>
      </c>
      <c r="BH334" s="5">
        <v>7393</v>
      </c>
      <c r="BI334" s="5">
        <v>7825</v>
      </c>
      <c r="BJ334" s="5">
        <v>8064</v>
      </c>
      <c r="BK334" s="5">
        <v>8435</v>
      </c>
      <c r="BL334" s="5">
        <v>8808</v>
      </c>
      <c r="BM334" s="5">
        <v>9083</v>
      </c>
      <c r="BN334" s="5">
        <v>9374</v>
      </c>
      <c r="BO334" s="5">
        <v>9745</v>
      </c>
      <c r="BP334" s="5">
        <v>10189</v>
      </c>
      <c r="BQ334" s="5">
        <v>10306</v>
      </c>
      <c r="BR334" s="5">
        <v>10686</v>
      </c>
      <c r="BS334" s="5">
        <v>10804</v>
      </c>
      <c r="BT334" s="5">
        <v>11205</v>
      </c>
      <c r="BU334" s="5">
        <v>11611</v>
      </c>
      <c r="BV334" s="5">
        <v>11402</v>
      </c>
      <c r="BW334" s="5">
        <v>11328</v>
      </c>
      <c r="BX334" s="5">
        <v>11173</v>
      </c>
      <c r="BY334" s="5">
        <v>11344</v>
      </c>
      <c r="BZ334" s="5">
        <v>11543</v>
      </c>
      <c r="CA334" s="5">
        <v>11829</v>
      </c>
      <c r="CB334" s="5">
        <v>11973</v>
      </c>
      <c r="CC334" s="5">
        <v>11867</v>
      </c>
      <c r="CD334" s="5">
        <v>11604</v>
      </c>
    </row>
    <row r="335" spans="1:82" x14ac:dyDescent="0.25">
      <c r="A335" s="5" t="str">
        <f>"98 jaar"</f>
        <v>98 jaar</v>
      </c>
      <c r="B335" s="5">
        <v>474</v>
      </c>
      <c r="C335" s="5">
        <v>483</v>
      </c>
      <c r="D335" s="5">
        <v>603</v>
      </c>
      <c r="E335" s="5">
        <v>617</v>
      </c>
      <c r="F335" s="5">
        <v>666</v>
      </c>
      <c r="G335" s="5">
        <v>670</v>
      </c>
      <c r="H335" s="5">
        <v>725</v>
      </c>
      <c r="I335" s="5">
        <v>753</v>
      </c>
      <c r="J335" s="5">
        <v>841</v>
      </c>
      <c r="K335" s="5">
        <v>978</v>
      </c>
      <c r="L335" s="5">
        <v>981</v>
      </c>
      <c r="M335" s="5">
        <v>1021</v>
      </c>
      <c r="N335" s="5">
        <v>1072</v>
      </c>
      <c r="O335" s="5">
        <v>1091</v>
      </c>
      <c r="P335" s="5">
        <v>1118</v>
      </c>
      <c r="Q335" s="5">
        <v>1178</v>
      </c>
      <c r="R335" s="5">
        <v>1210</v>
      </c>
      <c r="S335" s="5">
        <v>1234</v>
      </c>
      <c r="T335" s="5">
        <v>1307</v>
      </c>
      <c r="U335" s="5">
        <v>1388</v>
      </c>
      <c r="V335" s="5">
        <v>1421</v>
      </c>
      <c r="W335" s="5">
        <v>1498</v>
      </c>
      <c r="X335" s="5">
        <v>1555</v>
      </c>
      <c r="Y335" s="5">
        <v>1323</v>
      </c>
      <c r="Z335" s="5">
        <v>1151</v>
      </c>
      <c r="AA335" s="5">
        <v>1031</v>
      </c>
      <c r="AB335" s="5">
        <v>984</v>
      </c>
      <c r="AC335" s="5">
        <v>1559</v>
      </c>
      <c r="AD335" s="5">
        <v>2106</v>
      </c>
      <c r="AE335" s="5">
        <v>2125</v>
      </c>
      <c r="AF335" s="5">
        <v>2218</v>
      </c>
      <c r="AG335" s="5">
        <v>2348</v>
      </c>
      <c r="AH335" s="5">
        <v>2449</v>
      </c>
      <c r="AI335" s="5">
        <v>2500</v>
      </c>
      <c r="AJ335" s="5">
        <v>2547</v>
      </c>
      <c r="AK335" s="5">
        <v>2589</v>
      </c>
      <c r="AL335" s="5">
        <v>2707</v>
      </c>
      <c r="AM335" s="5">
        <v>2836</v>
      </c>
      <c r="AN335" s="5">
        <v>3046</v>
      </c>
      <c r="AO335" s="5">
        <v>3089</v>
      </c>
      <c r="AP335" s="5">
        <v>3146</v>
      </c>
      <c r="AQ335" s="5">
        <v>3047</v>
      </c>
      <c r="AR335" s="5">
        <v>3125</v>
      </c>
      <c r="AS335" s="5">
        <v>3112</v>
      </c>
      <c r="AT335" s="5">
        <v>3189</v>
      </c>
      <c r="AU335" s="5">
        <v>3289</v>
      </c>
      <c r="AV335" s="5">
        <v>3481</v>
      </c>
      <c r="AW335" s="5">
        <v>3509</v>
      </c>
      <c r="AX335" s="5">
        <v>3250</v>
      </c>
      <c r="AY335" s="5">
        <v>2958</v>
      </c>
      <c r="AZ335" s="5">
        <v>3298</v>
      </c>
      <c r="BA335" s="5">
        <v>3802</v>
      </c>
      <c r="BB335" s="5">
        <v>4070</v>
      </c>
      <c r="BC335" s="5">
        <v>4215</v>
      </c>
      <c r="BD335" s="5">
        <v>4951</v>
      </c>
      <c r="BE335" s="5">
        <v>5032</v>
      </c>
      <c r="BF335" s="5">
        <v>5208</v>
      </c>
      <c r="BG335" s="5">
        <v>5226</v>
      </c>
      <c r="BH335" s="5">
        <v>5388</v>
      </c>
      <c r="BI335" s="5">
        <v>5474</v>
      </c>
      <c r="BJ335" s="5">
        <v>5805</v>
      </c>
      <c r="BK335" s="5">
        <v>5987</v>
      </c>
      <c r="BL335" s="5">
        <v>6270</v>
      </c>
      <c r="BM335" s="5">
        <v>6566</v>
      </c>
      <c r="BN335" s="5">
        <v>6778</v>
      </c>
      <c r="BO335" s="5">
        <v>7007</v>
      </c>
      <c r="BP335" s="5">
        <v>7294</v>
      </c>
      <c r="BQ335" s="5">
        <v>7634</v>
      </c>
      <c r="BR335" s="5">
        <v>7737</v>
      </c>
      <c r="BS335" s="5">
        <v>8033</v>
      </c>
      <c r="BT335" s="5">
        <v>8130</v>
      </c>
      <c r="BU335" s="5">
        <v>8448</v>
      </c>
      <c r="BV335" s="5">
        <v>8760</v>
      </c>
      <c r="BW335" s="5">
        <v>8616</v>
      </c>
      <c r="BX335" s="5">
        <v>8574</v>
      </c>
      <c r="BY335" s="5">
        <v>8467</v>
      </c>
      <c r="BZ335" s="5">
        <v>8603</v>
      </c>
      <c r="CA335" s="5">
        <v>8772</v>
      </c>
      <c r="CB335" s="5">
        <v>8997</v>
      </c>
      <c r="CC335" s="5">
        <v>9120</v>
      </c>
      <c r="CD335" s="5">
        <v>9045</v>
      </c>
    </row>
    <row r="336" spans="1:82" x14ac:dyDescent="0.25">
      <c r="A336" s="5" t="str">
        <f>"99 jaar"</f>
        <v>99 jaar</v>
      </c>
      <c r="B336" s="5">
        <v>268</v>
      </c>
      <c r="C336" s="5">
        <v>325</v>
      </c>
      <c r="D336" s="5">
        <v>321</v>
      </c>
      <c r="E336" s="5">
        <v>396</v>
      </c>
      <c r="F336" s="5">
        <v>443</v>
      </c>
      <c r="G336" s="5">
        <v>474</v>
      </c>
      <c r="H336" s="5">
        <v>468</v>
      </c>
      <c r="I336" s="5">
        <v>476</v>
      </c>
      <c r="J336" s="5">
        <v>512</v>
      </c>
      <c r="K336" s="5">
        <v>571</v>
      </c>
      <c r="L336" s="5">
        <v>665</v>
      </c>
      <c r="M336" s="5">
        <v>673</v>
      </c>
      <c r="N336" s="5">
        <v>679</v>
      </c>
      <c r="O336" s="5">
        <v>684</v>
      </c>
      <c r="P336" s="5">
        <v>750</v>
      </c>
      <c r="Q336" s="5">
        <v>746</v>
      </c>
      <c r="R336" s="5">
        <v>777</v>
      </c>
      <c r="S336" s="5">
        <v>861</v>
      </c>
      <c r="T336" s="5">
        <v>835</v>
      </c>
      <c r="U336" s="5">
        <v>904</v>
      </c>
      <c r="V336" s="5">
        <v>974</v>
      </c>
      <c r="W336" s="5">
        <v>999</v>
      </c>
      <c r="X336" s="5">
        <v>1022</v>
      </c>
      <c r="Y336" s="5">
        <v>1058</v>
      </c>
      <c r="Z336" s="5">
        <v>903</v>
      </c>
      <c r="AA336" s="5">
        <v>749</v>
      </c>
      <c r="AB336" s="5">
        <v>713</v>
      </c>
      <c r="AC336" s="5">
        <v>684</v>
      </c>
      <c r="AD336" s="5">
        <v>1054</v>
      </c>
      <c r="AE336" s="5">
        <v>1426</v>
      </c>
      <c r="AF336" s="5">
        <v>1443</v>
      </c>
      <c r="AG336" s="5">
        <v>1509</v>
      </c>
      <c r="AH336" s="5">
        <v>1606</v>
      </c>
      <c r="AI336" s="5">
        <v>1673</v>
      </c>
      <c r="AJ336" s="5">
        <v>1713</v>
      </c>
      <c r="AK336" s="5">
        <v>1744</v>
      </c>
      <c r="AL336" s="5">
        <v>1776</v>
      </c>
      <c r="AM336" s="5">
        <v>1867</v>
      </c>
      <c r="AN336" s="5">
        <v>1955</v>
      </c>
      <c r="AO336" s="5">
        <v>2108</v>
      </c>
      <c r="AP336" s="5">
        <v>2135</v>
      </c>
      <c r="AQ336" s="5">
        <v>2177</v>
      </c>
      <c r="AR336" s="5">
        <v>2112</v>
      </c>
      <c r="AS336" s="5">
        <v>2170</v>
      </c>
      <c r="AT336" s="5">
        <v>2167</v>
      </c>
      <c r="AU336" s="5">
        <v>2225</v>
      </c>
      <c r="AV336" s="5">
        <v>2301</v>
      </c>
      <c r="AW336" s="5">
        <v>2437</v>
      </c>
      <c r="AX336" s="5">
        <v>2459</v>
      </c>
      <c r="AY336" s="5">
        <v>2277</v>
      </c>
      <c r="AZ336" s="5">
        <v>2077</v>
      </c>
      <c r="BA336" s="5">
        <v>2321</v>
      </c>
      <c r="BB336" s="5">
        <v>2677</v>
      </c>
      <c r="BC336" s="5">
        <v>2875</v>
      </c>
      <c r="BD336" s="5">
        <v>2981</v>
      </c>
      <c r="BE336" s="5">
        <v>3504</v>
      </c>
      <c r="BF336" s="5">
        <v>3570</v>
      </c>
      <c r="BG336" s="5">
        <v>3703</v>
      </c>
      <c r="BH336" s="5">
        <v>3719</v>
      </c>
      <c r="BI336" s="5">
        <v>3840</v>
      </c>
      <c r="BJ336" s="5">
        <v>3904</v>
      </c>
      <c r="BK336" s="5">
        <v>4148</v>
      </c>
      <c r="BL336" s="5">
        <v>4286</v>
      </c>
      <c r="BM336" s="5">
        <v>4493</v>
      </c>
      <c r="BN336" s="5">
        <v>4712</v>
      </c>
      <c r="BO336" s="5">
        <v>4872</v>
      </c>
      <c r="BP336" s="5">
        <v>5045</v>
      </c>
      <c r="BQ336" s="5">
        <v>5262</v>
      </c>
      <c r="BR336" s="5">
        <v>5509</v>
      </c>
      <c r="BS336" s="5">
        <v>5599</v>
      </c>
      <c r="BT336" s="5">
        <v>5816</v>
      </c>
      <c r="BU336" s="5">
        <v>5897</v>
      </c>
      <c r="BV336" s="5">
        <v>6138</v>
      </c>
      <c r="BW336" s="5">
        <v>6376</v>
      </c>
      <c r="BX336" s="5">
        <v>6276</v>
      </c>
      <c r="BY336" s="5">
        <v>6251</v>
      </c>
      <c r="BZ336" s="5">
        <v>6179</v>
      </c>
      <c r="CA336" s="5">
        <v>6284</v>
      </c>
      <c r="CB336" s="5">
        <v>6417</v>
      </c>
      <c r="CC336" s="5">
        <v>6593</v>
      </c>
      <c r="CD336" s="5">
        <v>6691</v>
      </c>
    </row>
    <row r="337" spans="1:82" x14ac:dyDescent="0.25">
      <c r="A337" s="5" t="str">
        <f>"100 jaar"</f>
        <v>100 jaar</v>
      </c>
      <c r="B337" s="5">
        <v>170</v>
      </c>
      <c r="C337" s="5">
        <v>182</v>
      </c>
      <c r="D337" s="5">
        <v>206</v>
      </c>
      <c r="E337" s="5">
        <v>194</v>
      </c>
      <c r="F337" s="5">
        <v>238</v>
      </c>
      <c r="G337" s="5">
        <v>319</v>
      </c>
      <c r="H337" s="5">
        <v>317</v>
      </c>
      <c r="I337" s="5">
        <v>323</v>
      </c>
      <c r="J337" s="5">
        <v>332</v>
      </c>
      <c r="K337" s="5">
        <v>317</v>
      </c>
      <c r="L337" s="5">
        <v>374</v>
      </c>
      <c r="M337" s="5">
        <v>418</v>
      </c>
      <c r="N337" s="5">
        <v>444</v>
      </c>
      <c r="O337" s="5">
        <v>445</v>
      </c>
      <c r="P337" s="5">
        <v>477</v>
      </c>
      <c r="Q337" s="5">
        <v>503</v>
      </c>
      <c r="R337" s="5">
        <v>498</v>
      </c>
      <c r="S337" s="5">
        <v>528</v>
      </c>
      <c r="T337" s="5">
        <v>565</v>
      </c>
      <c r="U337" s="5">
        <v>556</v>
      </c>
      <c r="V337" s="5">
        <v>600</v>
      </c>
      <c r="W337" s="5">
        <v>665</v>
      </c>
      <c r="X337" s="5">
        <v>663</v>
      </c>
      <c r="Y337" s="5">
        <v>669</v>
      </c>
      <c r="Z337" s="5">
        <v>716</v>
      </c>
      <c r="AA337" s="5">
        <v>569</v>
      </c>
      <c r="AB337" s="5">
        <v>512</v>
      </c>
      <c r="AC337" s="5">
        <v>489</v>
      </c>
      <c r="AD337" s="5">
        <v>445</v>
      </c>
      <c r="AE337" s="5">
        <v>686</v>
      </c>
      <c r="AF337" s="5">
        <v>930</v>
      </c>
      <c r="AG337" s="5">
        <v>940</v>
      </c>
      <c r="AH337" s="5">
        <v>986</v>
      </c>
      <c r="AI337" s="5">
        <v>1051</v>
      </c>
      <c r="AJ337" s="5">
        <v>1100</v>
      </c>
      <c r="AK337" s="5">
        <v>1131</v>
      </c>
      <c r="AL337" s="5">
        <v>1152</v>
      </c>
      <c r="AM337" s="5">
        <v>1177</v>
      </c>
      <c r="AN337" s="5">
        <v>1235</v>
      </c>
      <c r="AO337" s="5">
        <v>1296</v>
      </c>
      <c r="AP337" s="5">
        <v>1399</v>
      </c>
      <c r="AQ337" s="5">
        <v>1420</v>
      </c>
      <c r="AR337" s="5">
        <v>1447</v>
      </c>
      <c r="AS337" s="5">
        <v>1409</v>
      </c>
      <c r="AT337" s="5">
        <v>1449</v>
      </c>
      <c r="AU337" s="5">
        <v>1452</v>
      </c>
      <c r="AV337" s="5">
        <v>1490</v>
      </c>
      <c r="AW337" s="5">
        <v>1546</v>
      </c>
      <c r="AX337" s="5">
        <v>1634</v>
      </c>
      <c r="AY337" s="5">
        <v>1652</v>
      </c>
      <c r="AZ337" s="5">
        <v>1535</v>
      </c>
      <c r="BA337" s="5">
        <v>1397</v>
      </c>
      <c r="BB337" s="5">
        <v>1570</v>
      </c>
      <c r="BC337" s="5">
        <v>1808</v>
      </c>
      <c r="BD337" s="5">
        <v>1946</v>
      </c>
      <c r="BE337" s="5">
        <v>2023</v>
      </c>
      <c r="BF337" s="5">
        <v>2379</v>
      </c>
      <c r="BG337" s="5">
        <v>2428</v>
      </c>
      <c r="BH337" s="5">
        <v>2522</v>
      </c>
      <c r="BI337" s="5">
        <v>2531</v>
      </c>
      <c r="BJ337" s="5">
        <v>2622</v>
      </c>
      <c r="BK337" s="5">
        <v>2667</v>
      </c>
      <c r="BL337" s="5">
        <v>2839</v>
      </c>
      <c r="BM337" s="5">
        <v>2938</v>
      </c>
      <c r="BN337" s="5">
        <v>3086</v>
      </c>
      <c r="BO337" s="5">
        <v>3240</v>
      </c>
      <c r="BP337" s="5">
        <v>3355</v>
      </c>
      <c r="BQ337" s="5">
        <v>3484</v>
      </c>
      <c r="BR337" s="5">
        <v>3637</v>
      </c>
      <c r="BS337" s="5">
        <v>3811</v>
      </c>
      <c r="BT337" s="5">
        <v>3877</v>
      </c>
      <c r="BU337" s="5">
        <v>4034</v>
      </c>
      <c r="BV337" s="5">
        <v>4094</v>
      </c>
      <c r="BW337" s="5">
        <v>4273</v>
      </c>
      <c r="BX337" s="5">
        <v>4445</v>
      </c>
      <c r="BY337" s="5">
        <v>4378</v>
      </c>
      <c r="BZ337" s="5">
        <v>4367</v>
      </c>
      <c r="CA337" s="5">
        <v>4321</v>
      </c>
      <c r="CB337" s="5">
        <v>4400</v>
      </c>
      <c r="CC337" s="5">
        <v>4503</v>
      </c>
      <c r="CD337" s="5">
        <v>4632</v>
      </c>
    </row>
    <row r="338" spans="1:82" x14ac:dyDescent="0.25">
      <c r="A338" s="5" t="str">
        <f>"101 jaar"</f>
        <v>101 jaar</v>
      </c>
      <c r="B338" s="5">
        <v>117</v>
      </c>
      <c r="C338" s="5">
        <v>97</v>
      </c>
      <c r="D338" s="5">
        <v>107</v>
      </c>
      <c r="E338" s="5">
        <v>139</v>
      </c>
      <c r="F338" s="5">
        <v>128</v>
      </c>
      <c r="G338" s="5">
        <v>145</v>
      </c>
      <c r="H338" s="5">
        <v>203</v>
      </c>
      <c r="I338" s="5">
        <v>196</v>
      </c>
      <c r="J338" s="5">
        <v>213</v>
      </c>
      <c r="K338" s="5">
        <v>202</v>
      </c>
      <c r="L338" s="5">
        <v>205</v>
      </c>
      <c r="M338" s="5">
        <v>239</v>
      </c>
      <c r="N338" s="5">
        <v>259</v>
      </c>
      <c r="O338" s="5">
        <v>258</v>
      </c>
      <c r="P338" s="5">
        <v>293</v>
      </c>
      <c r="Q338" s="5">
        <v>293</v>
      </c>
      <c r="R338" s="5">
        <v>312</v>
      </c>
      <c r="S338" s="5">
        <v>299</v>
      </c>
      <c r="T338" s="5">
        <v>326</v>
      </c>
      <c r="U338" s="5">
        <v>360</v>
      </c>
      <c r="V338" s="5">
        <v>362</v>
      </c>
      <c r="W338" s="5">
        <v>393</v>
      </c>
      <c r="X338" s="5">
        <v>430</v>
      </c>
      <c r="Y338" s="5">
        <v>430</v>
      </c>
      <c r="Z338" s="5">
        <v>418</v>
      </c>
      <c r="AA338" s="5">
        <v>442</v>
      </c>
      <c r="AB338" s="5">
        <v>372</v>
      </c>
      <c r="AC338" s="5">
        <v>322</v>
      </c>
      <c r="AD338" s="5">
        <v>304</v>
      </c>
      <c r="AE338" s="5">
        <v>279</v>
      </c>
      <c r="AF338" s="5">
        <v>426</v>
      </c>
      <c r="AG338" s="5">
        <v>580</v>
      </c>
      <c r="AH338" s="5">
        <v>590</v>
      </c>
      <c r="AI338" s="5">
        <v>620</v>
      </c>
      <c r="AJ338" s="5">
        <v>663</v>
      </c>
      <c r="AK338" s="5">
        <v>692</v>
      </c>
      <c r="AL338" s="5">
        <v>712</v>
      </c>
      <c r="AM338" s="5">
        <v>726</v>
      </c>
      <c r="AN338" s="5">
        <v>745</v>
      </c>
      <c r="AO338" s="5">
        <v>784</v>
      </c>
      <c r="AP338" s="5">
        <v>818</v>
      </c>
      <c r="AQ338" s="5">
        <v>887</v>
      </c>
      <c r="AR338" s="5">
        <v>903</v>
      </c>
      <c r="AS338" s="5">
        <v>922</v>
      </c>
      <c r="AT338" s="5">
        <v>901</v>
      </c>
      <c r="AU338" s="5">
        <v>931</v>
      </c>
      <c r="AV338" s="5">
        <v>933</v>
      </c>
      <c r="AW338" s="5">
        <v>953</v>
      </c>
      <c r="AX338" s="5">
        <v>994</v>
      </c>
      <c r="AY338" s="5">
        <v>1053</v>
      </c>
      <c r="AZ338" s="5">
        <v>1064</v>
      </c>
      <c r="BA338" s="5">
        <v>988</v>
      </c>
      <c r="BB338" s="5">
        <v>905</v>
      </c>
      <c r="BC338" s="5">
        <v>1018</v>
      </c>
      <c r="BD338" s="5">
        <v>1174</v>
      </c>
      <c r="BE338" s="5">
        <v>1261</v>
      </c>
      <c r="BF338" s="5">
        <v>1315</v>
      </c>
      <c r="BG338" s="5">
        <v>1550</v>
      </c>
      <c r="BH338" s="5">
        <v>1583</v>
      </c>
      <c r="BI338" s="5">
        <v>1644</v>
      </c>
      <c r="BJ338" s="5">
        <v>1654</v>
      </c>
      <c r="BK338" s="5">
        <v>1712</v>
      </c>
      <c r="BL338" s="5">
        <v>1748</v>
      </c>
      <c r="BM338" s="5">
        <v>1862</v>
      </c>
      <c r="BN338" s="5">
        <v>1929</v>
      </c>
      <c r="BO338" s="5">
        <v>2031</v>
      </c>
      <c r="BP338" s="5">
        <v>2132</v>
      </c>
      <c r="BQ338" s="5">
        <v>2214</v>
      </c>
      <c r="BR338" s="5">
        <v>2296</v>
      </c>
      <c r="BS338" s="5">
        <v>2406</v>
      </c>
      <c r="BT338" s="5">
        <v>2524</v>
      </c>
      <c r="BU338" s="5">
        <v>2573</v>
      </c>
      <c r="BV338" s="5">
        <v>2683</v>
      </c>
      <c r="BW338" s="5">
        <v>2724</v>
      </c>
      <c r="BX338" s="5">
        <v>2842</v>
      </c>
      <c r="BY338" s="5">
        <v>2965</v>
      </c>
      <c r="BZ338" s="5">
        <v>2924</v>
      </c>
      <c r="CA338" s="5">
        <v>2920</v>
      </c>
      <c r="CB338" s="5">
        <v>2892</v>
      </c>
      <c r="CC338" s="5">
        <v>2951</v>
      </c>
      <c r="CD338" s="5">
        <v>3021</v>
      </c>
    </row>
    <row r="339" spans="1:82" x14ac:dyDescent="0.25">
      <c r="A339" s="5" t="str">
        <f>"102 jaar"</f>
        <v>102 jaar</v>
      </c>
      <c r="B339" s="5">
        <v>74</v>
      </c>
      <c r="C339" s="5">
        <v>58</v>
      </c>
      <c r="D339" s="5">
        <v>60</v>
      </c>
      <c r="E339" s="5">
        <v>61</v>
      </c>
      <c r="F339" s="5">
        <v>86</v>
      </c>
      <c r="G339" s="5">
        <v>85</v>
      </c>
      <c r="H339" s="5">
        <v>85</v>
      </c>
      <c r="I339" s="5">
        <v>129</v>
      </c>
      <c r="J339" s="5">
        <v>123</v>
      </c>
      <c r="K339" s="5">
        <v>138</v>
      </c>
      <c r="L339" s="5">
        <v>118</v>
      </c>
      <c r="M339" s="5">
        <v>129</v>
      </c>
      <c r="N339" s="5">
        <v>133</v>
      </c>
      <c r="O339" s="5">
        <v>154</v>
      </c>
      <c r="P339" s="5">
        <v>160</v>
      </c>
      <c r="Q339" s="5">
        <v>161</v>
      </c>
      <c r="R339" s="5">
        <v>179</v>
      </c>
      <c r="S339" s="5">
        <v>196</v>
      </c>
      <c r="T339" s="5">
        <v>163</v>
      </c>
      <c r="U339" s="5">
        <v>205</v>
      </c>
      <c r="V339" s="5">
        <v>200</v>
      </c>
      <c r="W339" s="5">
        <v>242</v>
      </c>
      <c r="X339" s="5">
        <v>229</v>
      </c>
      <c r="Y339" s="5">
        <v>266</v>
      </c>
      <c r="Z339" s="5">
        <v>275</v>
      </c>
      <c r="AA339" s="5">
        <v>254</v>
      </c>
      <c r="AB339" s="5">
        <v>290</v>
      </c>
      <c r="AC339" s="5">
        <v>222</v>
      </c>
      <c r="AD339" s="5">
        <v>193</v>
      </c>
      <c r="AE339" s="5">
        <v>179</v>
      </c>
      <c r="AF339" s="5">
        <v>169</v>
      </c>
      <c r="AG339" s="5">
        <v>259</v>
      </c>
      <c r="AH339" s="5">
        <v>348</v>
      </c>
      <c r="AI339" s="5">
        <v>356</v>
      </c>
      <c r="AJ339" s="5">
        <v>371</v>
      </c>
      <c r="AK339" s="5">
        <v>402</v>
      </c>
      <c r="AL339" s="5">
        <v>419</v>
      </c>
      <c r="AM339" s="5">
        <v>425</v>
      </c>
      <c r="AN339" s="5">
        <v>439</v>
      </c>
      <c r="AO339" s="5">
        <v>450</v>
      </c>
      <c r="AP339" s="5">
        <v>480</v>
      </c>
      <c r="AQ339" s="5">
        <v>496</v>
      </c>
      <c r="AR339" s="5">
        <v>539</v>
      </c>
      <c r="AS339" s="5">
        <v>551</v>
      </c>
      <c r="AT339" s="5">
        <v>562</v>
      </c>
      <c r="AU339" s="5">
        <v>550</v>
      </c>
      <c r="AV339" s="5">
        <v>569</v>
      </c>
      <c r="AW339" s="5">
        <v>571</v>
      </c>
      <c r="AX339" s="5">
        <v>587</v>
      </c>
      <c r="AY339" s="5">
        <v>612</v>
      </c>
      <c r="AZ339" s="5">
        <v>647</v>
      </c>
      <c r="BA339" s="5">
        <v>657</v>
      </c>
      <c r="BB339" s="5">
        <v>608</v>
      </c>
      <c r="BC339" s="5">
        <v>559</v>
      </c>
      <c r="BD339" s="5">
        <v>630</v>
      </c>
      <c r="BE339" s="5">
        <v>723</v>
      </c>
      <c r="BF339" s="5">
        <v>776</v>
      </c>
      <c r="BG339" s="5">
        <v>813</v>
      </c>
      <c r="BH339" s="5">
        <v>961</v>
      </c>
      <c r="BI339" s="5">
        <v>983</v>
      </c>
      <c r="BJ339" s="5">
        <v>1023</v>
      </c>
      <c r="BK339" s="5">
        <v>1029</v>
      </c>
      <c r="BL339" s="5">
        <v>1065</v>
      </c>
      <c r="BM339" s="5">
        <v>1091</v>
      </c>
      <c r="BN339" s="5">
        <v>1166</v>
      </c>
      <c r="BO339" s="5">
        <v>1206</v>
      </c>
      <c r="BP339" s="5">
        <v>1270</v>
      </c>
      <c r="BQ339" s="5">
        <v>1338</v>
      </c>
      <c r="BR339" s="5">
        <v>1391</v>
      </c>
      <c r="BS339" s="5">
        <v>1442</v>
      </c>
      <c r="BT339" s="5">
        <v>1515</v>
      </c>
      <c r="BU339" s="5">
        <v>1592</v>
      </c>
      <c r="BV339" s="5">
        <v>1629</v>
      </c>
      <c r="BW339" s="5">
        <v>1698</v>
      </c>
      <c r="BX339" s="5">
        <v>1724</v>
      </c>
      <c r="BY339" s="5">
        <v>1798</v>
      </c>
      <c r="BZ339" s="5">
        <v>1878</v>
      </c>
      <c r="CA339" s="5">
        <v>1858</v>
      </c>
      <c r="CB339" s="5">
        <v>1861</v>
      </c>
      <c r="CC339" s="5">
        <v>1846</v>
      </c>
      <c r="CD339" s="5">
        <v>1886</v>
      </c>
    </row>
    <row r="340" spans="1:82" x14ac:dyDescent="0.25">
      <c r="A340" s="5" t="str">
        <f>"103 jaar"</f>
        <v>103 jaar</v>
      </c>
      <c r="B340" s="5">
        <v>39</v>
      </c>
      <c r="C340" s="5">
        <v>51</v>
      </c>
      <c r="D340" s="5">
        <v>28</v>
      </c>
      <c r="E340" s="5">
        <v>36</v>
      </c>
      <c r="F340" s="5">
        <v>36</v>
      </c>
      <c r="G340" s="5">
        <v>47</v>
      </c>
      <c r="H340" s="5">
        <v>52</v>
      </c>
      <c r="I340" s="5">
        <v>51</v>
      </c>
      <c r="J340" s="5">
        <v>79</v>
      </c>
      <c r="K340" s="5">
        <v>67</v>
      </c>
      <c r="L340" s="5">
        <v>72</v>
      </c>
      <c r="M340" s="5">
        <v>70</v>
      </c>
      <c r="N340" s="5">
        <v>85</v>
      </c>
      <c r="O340" s="5">
        <v>70</v>
      </c>
      <c r="P340" s="5">
        <v>88</v>
      </c>
      <c r="Q340" s="5">
        <v>91</v>
      </c>
      <c r="R340" s="5">
        <v>92</v>
      </c>
      <c r="S340" s="5">
        <v>105</v>
      </c>
      <c r="T340" s="5">
        <v>135</v>
      </c>
      <c r="U340" s="5">
        <v>106</v>
      </c>
      <c r="V340" s="5">
        <v>127</v>
      </c>
      <c r="W340" s="5">
        <v>129</v>
      </c>
      <c r="X340" s="5">
        <v>140</v>
      </c>
      <c r="Y340" s="5">
        <v>119</v>
      </c>
      <c r="Z340" s="5">
        <v>173</v>
      </c>
      <c r="AA340" s="5">
        <v>153</v>
      </c>
      <c r="AB340" s="5">
        <v>150</v>
      </c>
      <c r="AC340" s="5">
        <v>197</v>
      </c>
      <c r="AD340" s="5">
        <v>126</v>
      </c>
      <c r="AE340" s="5">
        <v>108</v>
      </c>
      <c r="AF340" s="5">
        <v>106</v>
      </c>
      <c r="AG340" s="5">
        <v>101</v>
      </c>
      <c r="AH340" s="5">
        <v>144</v>
      </c>
      <c r="AI340" s="5">
        <v>199</v>
      </c>
      <c r="AJ340" s="5">
        <v>205</v>
      </c>
      <c r="AK340" s="5">
        <v>212</v>
      </c>
      <c r="AL340" s="5">
        <v>232</v>
      </c>
      <c r="AM340" s="5">
        <v>239</v>
      </c>
      <c r="AN340" s="5">
        <v>246</v>
      </c>
      <c r="AO340" s="5">
        <v>253</v>
      </c>
      <c r="AP340" s="5">
        <v>259</v>
      </c>
      <c r="AQ340" s="5">
        <v>278</v>
      </c>
      <c r="AR340" s="5">
        <v>286</v>
      </c>
      <c r="AS340" s="5">
        <v>310</v>
      </c>
      <c r="AT340" s="5">
        <v>317</v>
      </c>
      <c r="AU340" s="5">
        <v>328</v>
      </c>
      <c r="AV340" s="5">
        <v>317</v>
      </c>
      <c r="AW340" s="5">
        <v>329</v>
      </c>
      <c r="AX340" s="5">
        <v>332</v>
      </c>
      <c r="AY340" s="5">
        <v>342</v>
      </c>
      <c r="AZ340" s="5">
        <v>355</v>
      </c>
      <c r="BA340" s="5">
        <v>379</v>
      </c>
      <c r="BB340" s="5">
        <v>386</v>
      </c>
      <c r="BC340" s="5">
        <v>360</v>
      </c>
      <c r="BD340" s="5">
        <v>326</v>
      </c>
      <c r="BE340" s="5">
        <v>375</v>
      </c>
      <c r="BF340" s="5">
        <v>423</v>
      </c>
      <c r="BG340" s="5">
        <v>458</v>
      </c>
      <c r="BH340" s="5">
        <v>476</v>
      </c>
      <c r="BI340" s="5">
        <v>570</v>
      </c>
      <c r="BJ340" s="5">
        <v>586</v>
      </c>
      <c r="BK340" s="5">
        <v>607</v>
      </c>
      <c r="BL340" s="5">
        <v>611</v>
      </c>
      <c r="BM340" s="5">
        <v>633</v>
      </c>
      <c r="BN340" s="5">
        <v>648</v>
      </c>
      <c r="BO340" s="5">
        <v>690</v>
      </c>
      <c r="BP340" s="5">
        <v>719</v>
      </c>
      <c r="BQ340" s="5">
        <v>753</v>
      </c>
      <c r="BR340" s="5">
        <v>794</v>
      </c>
      <c r="BS340" s="5">
        <v>824</v>
      </c>
      <c r="BT340" s="5">
        <v>860</v>
      </c>
      <c r="BU340" s="5">
        <v>903</v>
      </c>
      <c r="BV340" s="5">
        <v>954</v>
      </c>
      <c r="BW340" s="5">
        <v>971</v>
      </c>
      <c r="BX340" s="5">
        <v>1015</v>
      </c>
      <c r="BY340" s="5">
        <v>1034</v>
      </c>
      <c r="BZ340" s="5">
        <v>1076</v>
      </c>
      <c r="CA340" s="5">
        <v>1128</v>
      </c>
      <c r="CB340" s="5">
        <v>1119</v>
      </c>
      <c r="CC340" s="5">
        <v>1122</v>
      </c>
      <c r="CD340" s="5">
        <v>1113</v>
      </c>
    </row>
    <row r="341" spans="1:82" x14ac:dyDescent="0.25">
      <c r="A341" s="5" t="str">
        <f>"104 jaar"</f>
        <v>104 jaar</v>
      </c>
      <c r="B341" s="5">
        <v>19</v>
      </c>
      <c r="C341" s="5">
        <v>20</v>
      </c>
      <c r="D341" s="5">
        <v>27</v>
      </c>
      <c r="E341" s="5">
        <v>16</v>
      </c>
      <c r="F341" s="5">
        <v>14</v>
      </c>
      <c r="G341" s="5">
        <v>17</v>
      </c>
      <c r="H341" s="5">
        <v>24</v>
      </c>
      <c r="I341" s="5">
        <v>26</v>
      </c>
      <c r="J341" s="5">
        <v>25</v>
      </c>
      <c r="K341" s="5">
        <v>48</v>
      </c>
      <c r="L341" s="5">
        <v>36</v>
      </c>
      <c r="M341" s="5">
        <v>43</v>
      </c>
      <c r="N341" s="5">
        <v>41</v>
      </c>
      <c r="O341" s="5">
        <v>54</v>
      </c>
      <c r="P341" s="5">
        <v>39</v>
      </c>
      <c r="Q341" s="5">
        <v>55</v>
      </c>
      <c r="R341" s="5">
        <v>52</v>
      </c>
      <c r="S341" s="5">
        <v>58</v>
      </c>
      <c r="T341" s="5">
        <v>57</v>
      </c>
      <c r="U341" s="5">
        <v>88</v>
      </c>
      <c r="V341" s="5">
        <v>65</v>
      </c>
      <c r="W341" s="5">
        <v>73</v>
      </c>
      <c r="X341" s="5">
        <v>80</v>
      </c>
      <c r="Y341" s="5">
        <v>86</v>
      </c>
      <c r="Z341" s="5">
        <v>63</v>
      </c>
      <c r="AA341" s="5">
        <v>87</v>
      </c>
      <c r="AB341" s="5">
        <v>83</v>
      </c>
      <c r="AC341" s="5">
        <v>90</v>
      </c>
      <c r="AD341" s="5">
        <v>104</v>
      </c>
      <c r="AE341" s="5">
        <v>62</v>
      </c>
      <c r="AF341" s="5">
        <v>48</v>
      </c>
      <c r="AG341" s="5">
        <v>54</v>
      </c>
      <c r="AH341" s="5">
        <v>49</v>
      </c>
      <c r="AI341" s="5">
        <v>71</v>
      </c>
      <c r="AJ341" s="5">
        <v>105</v>
      </c>
      <c r="AK341" s="5">
        <v>106</v>
      </c>
      <c r="AL341" s="5">
        <v>115</v>
      </c>
      <c r="AM341" s="5">
        <v>126</v>
      </c>
      <c r="AN341" s="5">
        <v>124</v>
      </c>
      <c r="AO341" s="5">
        <v>136</v>
      </c>
      <c r="AP341" s="5">
        <v>140</v>
      </c>
      <c r="AQ341" s="5">
        <v>141</v>
      </c>
      <c r="AR341" s="5">
        <v>146</v>
      </c>
      <c r="AS341" s="5">
        <v>155</v>
      </c>
      <c r="AT341" s="5">
        <v>165</v>
      </c>
      <c r="AU341" s="5">
        <v>168</v>
      </c>
      <c r="AV341" s="5">
        <v>176</v>
      </c>
      <c r="AW341" s="5">
        <v>171</v>
      </c>
      <c r="AX341" s="5">
        <v>176</v>
      </c>
      <c r="AY341" s="5">
        <v>179</v>
      </c>
      <c r="AZ341" s="5">
        <v>182</v>
      </c>
      <c r="BA341" s="5">
        <v>191</v>
      </c>
      <c r="BB341" s="5">
        <v>210</v>
      </c>
      <c r="BC341" s="5">
        <v>214</v>
      </c>
      <c r="BD341" s="5">
        <v>196</v>
      </c>
      <c r="BE341" s="5">
        <v>181</v>
      </c>
      <c r="BF341" s="5">
        <v>204</v>
      </c>
      <c r="BG341" s="5">
        <v>233</v>
      </c>
      <c r="BH341" s="5">
        <v>252</v>
      </c>
      <c r="BI341" s="5">
        <v>266</v>
      </c>
      <c r="BJ341" s="5">
        <v>315</v>
      </c>
      <c r="BK341" s="5">
        <v>324</v>
      </c>
      <c r="BL341" s="5">
        <v>336</v>
      </c>
      <c r="BM341" s="5">
        <v>338</v>
      </c>
      <c r="BN341" s="5">
        <v>355</v>
      </c>
      <c r="BO341" s="5">
        <v>365</v>
      </c>
      <c r="BP341" s="5">
        <v>389</v>
      </c>
      <c r="BQ341" s="5">
        <v>402</v>
      </c>
      <c r="BR341" s="5">
        <v>420</v>
      </c>
      <c r="BS341" s="5">
        <v>447</v>
      </c>
      <c r="BT341" s="5">
        <v>465</v>
      </c>
      <c r="BU341" s="5">
        <v>485</v>
      </c>
      <c r="BV341" s="5">
        <v>505</v>
      </c>
      <c r="BW341" s="5">
        <v>535</v>
      </c>
      <c r="BX341" s="5">
        <v>545</v>
      </c>
      <c r="BY341" s="5">
        <v>569</v>
      </c>
      <c r="BZ341" s="5">
        <v>582</v>
      </c>
      <c r="CA341" s="5">
        <v>606</v>
      </c>
      <c r="CB341" s="5">
        <v>635</v>
      </c>
      <c r="CC341" s="5">
        <v>636</v>
      </c>
      <c r="CD341" s="5">
        <v>638</v>
      </c>
    </row>
    <row r="342" spans="1:82" x14ac:dyDescent="0.25">
      <c r="A342" s="5" t="str">
        <f>"105 jaar"</f>
        <v>105 jaar</v>
      </c>
      <c r="B342" s="5">
        <v>10</v>
      </c>
      <c r="C342" s="5">
        <v>12</v>
      </c>
      <c r="D342" s="5">
        <v>9</v>
      </c>
      <c r="E342" s="5">
        <v>14</v>
      </c>
      <c r="F342" s="5">
        <v>10</v>
      </c>
      <c r="G342" s="5">
        <v>6</v>
      </c>
      <c r="H342" s="5">
        <v>9</v>
      </c>
      <c r="I342" s="5">
        <v>16</v>
      </c>
      <c r="J342" s="5">
        <v>14</v>
      </c>
      <c r="K342" s="5">
        <v>12</v>
      </c>
      <c r="L342" s="5">
        <v>33</v>
      </c>
      <c r="M342" s="5">
        <v>20</v>
      </c>
      <c r="N342" s="5">
        <v>23</v>
      </c>
      <c r="O342" s="5">
        <v>22</v>
      </c>
      <c r="P342" s="5">
        <v>27</v>
      </c>
      <c r="Q342" s="5">
        <v>20</v>
      </c>
      <c r="R342" s="5">
        <v>30</v>
      </c>
      <c r="S342" s="5">
        <v>22</v>
      </c>
      <c r="T342" s="5">
        <v>30</v>
      </c>
      <c r="U342" s="5">
        <v>29</v>
      </c>
      <c r="V342" s="5">
        <v>44</v>
      </c>
      <c r="W342" s="5">
        <v>37</v>
      </c>
      <c r="X342" s="5">
        <v>38</v>
      </c>
      <c r="Y342" s="5">
        <v>41</v>
      </c>
      <c r="Z342" s="5">
        <v>51</v>
      </c>
      <c r="AA342" s="5">
        <v>35</v>
      </c>
      <c r="AB342" s="5">
        <v>52</v>
      </c>
      <c r="AC342" s="5">
        <v>40</v>
      </c>
      <c r="AD342" s="5">
        <v>34</v>
      </c>
      <c r="AE342" s="5">
        <v>44</v>
      </c>
      <c r="AF342" s="5">
        <v>25</v>
      </c>
      <c r="AG342" s="5">
        <v>19</v>
      </c>
      <c r="AH342" s="5">
        <v>20</v>
      </c>
      <c r="AI342" s="5">
        <v>19</v>
      </c>
      <c r="AJ342" s="5">
        <v>31</v>
      </c>
      <c r="AK342" s="5">
        <v>47</v>
      </c>
      <c r="AL342" s="5">
        <v>47</v>
      </c>
      <c r="AM342" s="5">
        <v>52</v>
      </c>
      <c r="AN342" s="5">
        <v>57</v>
      </c>
      <c r="AO342" s="5">
        <v>57</v>
      </c>
      <c r="AP342" s="5">
        <v>64</v>
      </c>
      <c r="AQ342" s="5">
        <v>64</v>
      </c>
      <c r="AR342" s="5">
        <v>66</v>
      </c>
      <c r="AS342" s="5">
        <v>70</v>
      </c>
      <c r="AT342" s="5">
        <v>73</v>
      </c>
      <c r="AU342" s="5">
        <v>81</v>
      </c>
      <c r="AV342" s="5">
        <v>80</v>
      </c>
      <c r="AW342" s="5">
        <v>82</v>
      </c>
      <c r="AX342" s="5">
        <v>79</v>
      </c>
      <c r="AY342" s="5">
        <v>86</v>
      </c>
      <c r="AZ342" s="5">
        <v>86</v>
      </c>
      <c r="BA342" s="5">
        <v>93</v>
      </c>
      <c r="BB342" s="5">
        <v>96</v>
      </c>
      <c r="BC342" s="5">
        <v>103</v>
      </c>
      <c r="BD342" s="5">
        <v>105</v>
      </c>
      <c r="BE342" s="5">
        <v>97</v>
      </c>
      <c r="BF342" s="5">
        <v>88</v>
      </c>
      <c r="BG342" s="5">
        <v>104</v>
      </c>
      <c r="BH342" s="5">
        <v>120</v>
      </c>
      <c r="BI342" s="5">
        <v>133</v>
      </c>
      <c r="BJ342" s="5">
        <v>139</v>
      </c>
      <c r="BK342" s="5">
        <v>162</v>
      </c>
      <c r="BL342" s="5">
        <v>167</v>
      </c>
      <c r="BM342" s="5">
        <v>174</v>
      </c>
      <c r="BN342" s="5">
        <v>176</v>
      </c>
      <c r="BO342" s="5">
        <v>183</v>
      </c>
      <c r="BP342" s="5">
        <v>187</v>
      </c>
      <c r="BQ342" s="5">
        <v>204</v>
      </c>
      <c r="BR342" s="5">
        <v>212</v>
      </c>
      <c r="BS342" s="5">
        <v>221</v>
      </c>
      <c r="BT342" s="5">
        <v>237</v>
      </c>
      <c r="BU342" s="5">
        <v>245</v>
      </c>
      <c r="BV342" s="5">
        <v>257</v>
      </c>
      <c r="BW342" s="5">
        <v>268</v>
      </c>
      <c r="BX342" s="5">
        <v>285</v>
      </c>
      <c r="BY342" s="5">
        <v>292</v>
      </c>
      <c r="BZ342" s="5">
        <v>307</v>
      </c>
      <c r="CA342" s="5">
        <v>311</v>
      </c>
      <c r="CB342" s="5">
        <v>325</v>
      </c>
      <c r="CC342" s="5">
        <v>337</v>
      </c>
      <c r="CD342" s="5">
        <v>337</v>
      </c>
    </row>
    <row r="343" spans="1:82" x14ac:dyDescent="0.25">
      <c r="A343" s="5" t="str">
        <f>"106 jaar"</f>
        <v>106 jaar</v>
      </c>
      <c r="B343" s="5">
        <v>6</v>
      </c>
      <c r="C343" s="5">
        <v>5</v>
      </c>
      <c r="D343" s="5">
        <v>4</v>
      </c>
      <c r="E343" s="5">
        <v>3</v>
      </c>
      <c r="F343" s="5">
        <v>7</v>
      </c>
      <c r="G343" s="5">
        <v>6</v>
      </c>
      <c r="H343" s="5">
        <v>6</v>
      </c>
      <c r="I343" s="5">
        <v>8</v>
      </c>
      <c r="J343" s="5">
        <v>11</v>
      </c>
      <c r="K343" s="5">
        <v>8</v>
      </c>
      <c r="L343" s="5">
        <v>6</v>
      </c>
      <c r="M343" s="5">
        <v>21</v>
      </c>
      <c r="N343" s="5">
        <v>11</v>
      </c>
      <c r="O343" s="5">
        <v>13</v>
      </c>
      <c r="P343" s="5">
        <v>12</v>
      </c>
      <c r="Q343" s="5">
        <v>14</v>
      </c>
      <c r="R343" s="5">
        <v>9</v>
      </c>
      <c r="S343" s="5">
        <v>16</v>
      </c>
      <c r="T343" s="5">
        <v>12</v>
      </c>
      <c r="U343" s="5">
        <v>11</v>
      </c>
      <c r="V343" s="5">
        <v>18</v>
      </c>
      <c r="W343" s="5">
        <v>21</v>
      </c>
      <c r="X343" s="5">
        <v>19</v>
      </c>
      <c r="Y343" s="5">
        <v>21</v>
      </c>
      <c r="Z343" s="5">
        <v>24</v>
      </c>
      <c r="AA343" s="5">
        <v>27</v>
      </c>
      <c r="AB343" s="5">
        <v>16</v>
      </c>
      <c r="AC343" s="5">
        <v>27</v>
      </c>
      <c r="AD343" s="5">
        <v>12</v>
      </c>
      <c r="AE343" s="5">
        <v>12</v>
      </c>
      <c r="AF343" s="5">
        <v>14</v>
      </c>
      <c r="AG343" s="5">
        <v>8</v>
      </c>
      <c r="AH343" s="5">
        <v>5</v>
      </c>
      <c r="AI343" s="5">
        <v>3</v>
      </c>
      <c r="AJ343" s="5">
        <v>5</v>
      </c>
      <c r="AK343" s="5">
        <v>12</v>
      </c>
      <c r="AL343" s="5">
        <v>16</v>
      </c>
      <c r="AM343" s="5">
        <v>17</v>
      </c>
      <c r="AN343" s="5">
        <v>14</v>
      </c>
      <c r="AO343" s="5">
        <v>19</v>
      </c>
      <c r="AP343" s="5">
        <v>21</v>
      </c>
      <c r="AQ343" s="5">
        <v>24</v>
      </c>
      <c r="AR343" s="5">
        <v>22</v>
      </c>
      <c r="AS343" s="5">
        <v>24</v>
      </c>
      <c r="AT343" s="5">
        <v>26</v>
      </c>
      <c r="AU343" s="5">
        <v>23</v>
      </c>
      <c r="AV343" s="5">
        <v>29</v>
      </c>
      <c r="AW343" s="5">
        <v>29</v>
      </c>
      <c r="AX343" s="5">
        <v>31</v>
      </c>
      <c r="AY343" s="5">
        <v>27</v>
      </c>
      <c r="AZ343" s="5">
        <v>32</v>
      </c>
      <c r="BA343" s="5">
        <v>36</v>
      </c>
      <c r="BB343" s="5">
        <v>41</v>
      </c>
      <c r="BC343" s="5">
        <v>40</v>
      </c>
      <c r="BD343" s="5">
        <v>41</v>
      </c>
      <c r="BE343" s="5">
        <v>40</v>
      </c>
      <c r="BF343" s="5">
        <v>39</v>
      </c>
      <c r="BG343" s="5">
        <v>36</v>
      </c>
      <c r="BH343" s="5">
        <v>46</v>
      </c>
      <c r="BI343" s="5">
        <v>55</v>
      </c>
      <c r="BJ343" s="5">
        <v>57</v>
      </c>
      <c r="BK343" s="5">
        <v>62</v>
      </c>
      <c r="BL343" s="5">
        <v>70</v>
      </c>
      <c r="BM343" s="5">
        <v>74</v>
      </c>
      <c r="BN343" s="5">
        <v>79</v>
      </c>
      <c r="BO343" s="5">
        <v>80</v>
      </c>
      <c r="BP343" s="5">
        <v>85</v>
      </c>
      <c r="BQ343" s="5">
        <v>83</v>
      </c>
      <c r="BR343" s="5">
        <v>90</v>
      </c>
      <c r="BS343" s="5">
        <v>96</v>
      </c>
      <c r="BT343" s="5">
        <v>105</v>
      </c>
      <c r="BU343" s="5">
        <v>108</v>
      </c>
      <c r="BV343" s="5">
        <v>112</v>
      </c>
      <c r="BW343" s="5">
        <v>120</v>
      </c>
      <c r="BX343" s="5">
        <v>124</v>
      </c>
      <c r="BY343" s="5">
        <v>139</v>
      </c>
      <c r="BZ343" s="5">
        <v>141</v>
      </c>
      <c r="CA343" s="5">
        <v>148</v>
      </c>
      <c r="CB343" s="5">
        <v>149</v>
      </c>
      <c r="CC343" s="5">
        <v>157</v>
      </c>
      <c r="CD343" s="5">
        <v>163</v>
      </c>
    </row>
    <row r="344" spans="1:82" x14ac:dyDescent="0.25">
      <c r="A344" s="5" t="str">
        <f>"107 jaar"</f>
        <v>107 jaar</v>
      </c>
      <c r="B344" s="5">
        <v>2</v>
      </c>
      <c r="C344" s="5">
        <v>4</v>
      </c>
      <c r="D344" s="5">
        <v>3</v>
      </c>
      <c r="E344" s="5">
        <v>0</v>
      </c>
      <c r="F344" s="5">
        <v>3</v>
      </c>
      <c r="G344" s="5">
        <v>5</v>
      </c>
      <c r="H344" s="5">
        <v>4</v>
      </c>
      <c r="I344" s="5">
        <v>5</v>
      </c>
      <c r="J344" s="5">
        <v>5</v>
      </c>
      <c r="K344" s="5">
        <v>5</v>
      </c>
      <c r="L344" s="5">
        <v>5</v>
      </c>
      <c r="M344" s="5">
        <v>1</v>
      </c>
      <c r="N344" s="5">
        <v>18</v>
      </c>
      <c r="O344" s="5">
        <v>8</v>
      </c>
      <c r="P344" s="5">
        <v>5</v>
      </c>
      <c r="Q344" s="5">
        <v>8</v>
      </c>
      <c r="R344" s="5">
        <v>8</v>
      </c>
      <c r="S344" s="5">
        <v>4</v>
      </c>
      <c r="T344" s="5">
        <v>12</v>
      </c>
      <c r="U344" s="5">
        <v>5</v>
      </c>
      <c r="V344" s="5">
        <v>6</v>
      </c>
      <c r="W344" s="5">
        <v>8</v>
      </c>
      <c r="X344" s="5">
        <v>11</v>
      </c>
      <c r="Y344" s="5">
        <v>9</v>
      </c>
      <c r="Z344" s="5">
        <v>11</v>
      </c>
      <c r="AA344" s="5">
        <v>12</v>
      </c>
      <c r="AB344" s="5">
        <v>15</v>
      </c>
      <c r="AC344" s="5">
        <v>7</v>
      </c>
      <c r="AD344" s="5">
        <v>7</v>
      </c>
      <c r="AE344" s="5">
        <v>2</v>
      </c>
      <c r="AF344" s="5">
        <v>2</v>
      </c>
      <c r="AG344" s="5">
        <v>4</v>
      </c>
      <c r="AH344" s="5">
        <v>1</v>
      </c>
      <c r="AI344" s="5">
        <v>1</v>
      </c>
      <c r="AJ344" s="5">
        <v>1</v>
      </c>
      <c r="AK344" s="5">
        <v>1</v>
      </c>
      <c r="AL344" s="5">
        <v>1</v>
      </c>
      <c r="AM344" s="5">
        <v>4</v>
      </c>
      <c r="AN344" s="5">
        <v>4</v>
      </c>
      <c r="AO344" s="5">
        <v>4</v>
      </c>
      <c r="AP344" s="5">
        <v>7</v>
      </c>
      <c r="AQ344" s="5">
        <v>5</v>
      </c>
      <c r="AR344" s="5">
        <v>6</v>
      </c>
      <c r="AS344" s="5">
        <v>7</v>
      </c>
      <c r="AT344" s="5">
        <v>6</v>
      </c>
      <c r="AU344" s="5">
        <v>7</v>
      </c>
      <c r="AV344" s="5">
        <v>7</v>
      </c>
      <c r="AW344" s="5">
        <v>7</v>
      </c>
      <c r="AX344" s="5">
        <v>8</v>
      </c>
      <c r="AY344" s="5">
        <v>7</v>
      </c>
      <c r="AZ344" s="5">
        <v>7</v>
      </c>
      <c r="BA344" s="5">
        <v>7</v>
      </c>
      <c r="BB344" s="5">
        <v>8</v>
      </c>
      <c r="BC344" s="5">
        <v>10</v>
      </c>
      <c r="BD344" s="5">
        <v>9</v>
      </c>
      <c r="BE344" s="5">
        <v>10</v>
      </c>
      <c r="BF344" s="5">
        <v>10</v>
      </c>
      <c r="BG344" s="5">
        <v>10</v>
      </c>
      <c r="BH344" s="5">
        <v>9</v>
      </c>
      <c r="BI344" s="5">
        <v>12</v>
      </c>
      <c r="BJ344" s="5">
        <v>16</v>
      </c>
      <c r="BK344" s="5">
        <v>20</v>
      </c>
      <c r="BL344" s="5">
        <v>22</v>
      </c>
      <c r="BM344" s="5">
        <v>24</v>
      </c>
      <c r="BN344" s="5">
        <v>26</v>
      </c>
      <c r="BO344" s="5">
        <v>29</v>
      </c>
      <c r="BP344" s="5">
        <v>29</v>
      </c>
      <c r="BQ344" s="5">
        <v>34</v>
      </c>
      <c r="BR344" s="5">
        <v>33</v>
      </c>
      <c r="BS344" s="5">
        <v>35</v>
      </c>
      <c r="BT344" s="5">
        <v>40</v>
      </c>
      <c r="BU344" s="5">
        <v>41</v>
      </c>
      <c r="BV344" s="5">
        <v>43</v>
      </c>
      <c r="BW344" s="5">
        <v>46</v>
      </c>
      <c r="BX344" s="5">
        <v>47</v>
      </c>
      <c r="BY344" s="5">
        <v>53</v>
      </c>
      <c r="BZ344" s="5">
        <v>56</v>
      </c>
      <c r="CA344" s="5">
        <v>62</v>
      </c>
      <c r="CB344" s="5">
        <v>66</v>
      </c>
      <c r="CC344" s="5">
        <v>66</v>
      </c>
      <c r="CD344" s="5">
        <v>68</v>
      </c>
    </row>
    <row r="345" spans="1:82" x14ac:dyDescent="0.25">
      <c r="A345" s="5" t="str">
        <f>"108 jaar"</f>
        <v>108 jaar</v>
      </c>
      <c r="B345" s="5">
        <v>1</v>
      </c>
      <c r="C345" s="5">
        <v>1</v>
      </c>
      <c r="D345" s="5">
        <v>3</v>
      </c>
      <c r="E345" s="5">
        <v>1</v>
      </c>
      <c r="F345" s="5">
        <v>0</v>
      </c>
      <c r="G345" s="5">
        <v>2</v>
      </c>
      <c r="H345" s="5">
        <v>3</v>
      </c>
      <c r="I345" s="5">
        <v>2</v>
      </c>
      <c r="J345" s="5">
        <v>3</v>
      </c>
      <c r="K345" s="5">
        <v>2</v>
      </c>
      <c r="L345" s="5">
        <v>4</v>
      </c>
      <c r="M345" s="5">
        <v>3</v>
      </c>
      <c r="N345" s="5">
        <v>1</v>
      </c>
      <c r="O345" s="5">
        <v>10</v>
      </c>
      <c r="P345" s="5">
        <v>2</v>
      </c>
      <c r="Q345" s="5">
        <v>2</v>
      </c>
      <c r="R345" s="5">
        <v>5</v>
      </c>
      <c r="S345" s="5">
        <v>5</v>
      </c>
      <c r="T345" s="5">
        <v>4</v>
      </c>
      <c r="U345" s="5">
        <v>7</v>
      </c>
      <c r="V345" s="5">
        <v>4</v>
      </c>
      <c r="W345" s="5">
        <v>4</v>
      </c>
      <c r="X345" s="5">
        <v>2</v>
      </c>
      <c r="Y345" s="5">
        <v>6</v>
      </c>
      <c r="Z345" s="5">
        <v>1</v>
      </c>
      <c r="AA345" s="5">
        <v>4</v>
      </c>
      <c r="AB345" s="5">
        <v>7</v>
      </c>
      <c r="AC345" s="5">
        <v>8</v>
      </c>
      <c r="AD345" s="5">
        <v>0</v>
      </c>
      <c r="AE345" s="5">
        <v>1</v>
      </c>
      <c r="AF345" s="5">
        <v>0</v>
      </c>
      <c r="AG345" s="5">
        <v>0</v>
      </c>
      <c r="AH345" s="5">
        <v>1</v>
      </c>
      <c r="AI345" s="5">
        <v>0</v>
      </c>
      <c r="AJ345" s="5">
        <v>0</v>
      </c>
      <c r="AK345" s="5">
        <v>0</v>
      </c>
      <c r="AL345" s="5">
        <v>0</v>
      </c>
      <c r="AM345" s="5">
        <v>0</v>
      </c>
      <c r="AN345" s="5">
        <v>1</v>
      </c>
      <c r="AO345" s="5">
        <v>0</v>
      </c>
      <c r="AP345" s="5">
        <v>1</v>
      </c>
      <c r="AQ345" s="5">
        <v>1</v>
      </c>
      <c r="AR345" s="5">
        <v>1</v>
      </c>
      <c r="AS345" s="5">
        <v>1</v>
      </c>
      <c r="AT345" s="5">
        <v>1</v>
      </c>
      <c r="AU345" s="5">
        <v>0</v>
      </c>
      <c r="AV345" s="5">
        <v>1</v>
      </c>
      <c r="AW345" s="5">
        <v>1</v>
      </c>
      <c r="AX345" s="5">
        <v>1</v>
      </c>
      <c r="AY345" s="5">
        <v>1</v>
      </c>
      <c r="AZ345" s="5">
        <v>1</v>
      </c>
      <c r="BA345" s="5">
        <v>0</v>
      </c>
      <c r="BB345" s="5">
        <v>0</v>
      </c>
      <c r="BC345" s="5">
        <v>0</v>
      </c>
      <c r="BD345" s="5">
        <v>1</v>
      </c>
      <c r="BE345" s="5">
        <v>1</v>
      </c>
      <c r="BF345" s="5">
        <v>1</v>
      </c>
      <c r="BG345" s="5">
        <v>2</v>
      </c>
      <c r="BH345" s="5">
        <v>1</v>
      </c>
      <c r="BI345" s="5">
        <v>0</v>
      </c>
      <c r="BJ345" s="5">
        <v>3</v>
      </c>
      <c r="BK345" s="5">
        <v>5</v>
      </c>
      <c r="BL345" s="5">
        <v>6</v>
      </c>
      <c r="BM345" s="5">
        <v>6</v>
      </c>
      <c r="BN345" s="5">
        <v>7</v>
      </c>
      <c r="BO345" s="5">
        <v>7</v>
      </c>
      <c r="BP345" s="5">
        <v>8</v>
      </c>
      <c r="BQ345" s="5">
        <v>8</v>
      </c>
      <c r="BR345" s="5">
        <v>9</v>
      </c>
      <c r="BS345" s="5">
        <v>10</v>
      </c>
      <c r="BT345" s="5">
        <v>10</v>
      </c>
      <c r="BU345" s="5">
        <v>10</v>
      </c>
      <c r="BV345" s="5">
        <v>10</v>
      </c>
      <c r="BW345" s="5">
        <v>12</v>
      </c>
      <c r="BX345" s="5">
        <v>13</v>
      </c>
      <c r="BY345" s="5">
        <v>14</v>
      </c>
      <c r="BZ345" s="5">
        <v>15</v>
      </c>
      <c r="CA345" s="5">
        <v>18</v>
      </c>
      <c r="CB345" s="5">
        <v>20</v>
      </c>
      <c r="CC345" s="5">
        <v>22</v>
      </c>
      <c r="CD345" s="5">
        <v>21</v>
      </c>
    </row>
    <row r="346" spans="1:82" x14ac:dyDescent="0.25">
      <c r="A346" s="5" t="str">
        <f>"109 jaar"</f>
        <v>109 jaar</v>
      </c>
      <c r="B346" s="5">
        <v>0</v>
      </c>
      <c r="C346" s="5">
        <v>1</v>
      </c>
      <c r="D346" s="5">
        <v>0</v>
      </c>
      <c r="E346" s="5">
        <v>3</v>
      </c>
      <c r="F346" s="5">
        <v>0</v>
      </c>
      <c r="G346" s="5">
        <v>0</v>
      </c>
      <c r="H346" s="5">
        <v>1</v>
      </c>
      <c r="I346" s="5">
        <v>1</v>
      </c>
      <c r="J346" s="5">
        <v>1</v>
      </c>
      <c r="K346" s="5">
        <v>3</v>
      </c>
      <c r="L346" s="5">
        <v>2</v>
      </c>
      <c r="M346" s="5">
        <v>3</v>
      </c>
      <c r="N346" s="5">
        <v>2</v>
      </c>
      <c r="O346" s="5">
        <v>1</v>
      </c>
      <c r="P346" s="5">
        <v>1</v>
      </c>
      <c r="Q346" s="5">
        <v>0</v>
      </c>
      <c r="R346" s="5">
        <v>1</v>
      </c>
      <c r="S346" s="5">
        <v>3</v>
      </c>
      <c r="T346" s="5">
        <v>2</v>
      </c>
      <c r="U346" s="5">
        <v>3</v>
      </c>
      <c r="V346" s="5">
        <v>2</v>
      </c>
      <c r="W346" s="5">
        <v>2</v>
      </c>
      <c r="X346" s="5">
        <v>1</v>
      </c>
      <c r="Y346" s="5">
        <v>2</v>
      </c>
      <c r="Z346" s="5">
        <v>4</v>
      </c>
      <c r="AA346" s="5">
        <v>1</v>
      </c>
      <c r="AB346" s="5">
        <v>2</v>
      </c>
      <c r="AC346" s="5">
        <v>5</v>
      </c>
      <c r="AD346" s="5">
        <v>1</v>
      </c>
      <c r="AE346" s="5">
        <v>0</v>
      </c>
      <c r="AF346" s="5">
        <v>0</v>
      </c>
      <c r="AG346" s="5">
        <v>0</v>
      </c>
      <c r="AH346" s="5">
        <v>0</v>
      </c>
      <c r="AI346" s="5">
        <v>0</v>
      </c>
      <c r="AJ346" s="5">
        <v>0</v>
      </c>
      <c r="AK346" s="5"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v>0</v>
      </c>
      <c r="AR346" s="5"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v>0</v>
      </c>
      <c r="AZ346" s="5">
        <v>0</v>
      </c>
      <c r="BA346" s="5">
        <v>0</v>
      </c>
      <c r="BB346" s="5">
        <v>0</v>
      </c>
      <c r="BC346" s="5">
        <v>0</v>
      </c>
      <c r="BD346" s="5">
        <v>0</v>
      </c>
      <c r="BE346" s="5">
        <v>0</v>
      </c>
      <c r="BF346" s="5">
        <v>0</v>
      </c>
      <c r="BG346" s="5">
        <v>0</v>
      </c>
      <c r="BH346" s="5">
        <v>0</v>
      </c>
      <c r="BI346" s="5">
        <v>0</v>
      </c>
      <c r="BJ346" s="5">
        <v>0</v>
      </c>
      <c r="BK346" s="5">
        <v>0</v>
      </c>
      <c r="BL346" s="5">
        <v>0</v>
      </c>
      <c r="BM346" s="5">
        <v>0</v>
      </c>
      <c r="BN346" s="5">
        <v>0</v>
      </c>
      <c r="BO346" s="5">
        <v>1</v>
      </c>
      <c r="BP346" s="5">
        <v>1</v>
      </c>
      <c r="BQ346" s="5">
        <v>1</v>
      </c>
      <c r="BR346" s="5">
        <v>1</v>
      </c>
      <c r="BS346" s="5">
        <v>1</v>
      </c>
      <c r="BT346" s="5">
        <v>1</v>
      </c>
      <c r="BU346" s="5">
        <v>1</v>
      </c>
      <c r="BV346" s="5">
        <v>1</v>
      </c>
      <c r="BW346" s="5">
        <v>1</v>
      </c>
      <c r="BX346" s="5">
        <v>1</v>
      </c>
      <c r="BY346" s="5">
        <v>3</v>
      </c>
      <c r="BZ346" s="5">
        <v>3</v>
      </c>
      <c r="CA346" s="5">
        <v>3</v>
      </c>
      <c r="CB346" s="5">
        <v>4</v>
      </c>
      <c r="CC346" s="5">
        <v>4</v>
      </c>
      <c r="CD346" s="5">
        <v>4</v>
      </c>
    </row>
    <row r="347" spans="1:82" ht="15.75" thickBot="1" x14ac:dyDescent="0.3">
      <c r="A347" s="2" t="str">
        <f>"110 jaar en meer"</f>
        <v>110 jaar en meer</v>
      </c>
      <c r="B347" s="2">
        <v>0</v>
      </c>
      <c r="C347" s="2">
        <v>0</v>
      </c>
      <c r="D347" s="2">
        <v>1</v>
      </c>
      <c r="E347" s="2">
        <v>0</v>
      </c>
      <c r="F347" s="2">
        <v>3</v>
      </c>
      <c r="G347" s="2">
        <v>2</v>
      </c>
      <c r="H347" s="2">
        <v>1</v>
      </c>
      <c r="I347" s="2">
        <v>1</v>
      </c>
      <c r="J347" s="2">
        <v>2</v>
      </c>
      <c r="K347" s="2">
        <v>0</v>
      </c>
      <c r="L347" s="2">
        <v>1</v>
      </c>
      <c r="M347" s="2">
        <v>2</v>
      </c>
      <c r="N347" s="2">
        <v>2</v>
      </c>
      <c r="O347" s="2">
        <v>2</v>
      </c>
      <c r="P347" s="2">
        <v>0</v>
      </c>
      <c r="Q347" s="2">
        <v>1</v>
      </c>
      <c r="R347" s="2">
        <v>1</v>
      </c>
      <c r="S347" s="2">
        <v>1</v>
      </c>
      <c r="T347" s="2">
        <v>2</v>
      </c>
      <c r="U347" s="2">
        <v>3</v>
      </c>
      <c r="V347" s="2">
        <v>4</v>
      </c>
      <c r="W347" s="2">
        <v>3</v>
      </c>
      <c r="X347" s="2">
        <v>2</v>
      </c>
      <c r="Y347" s="2">
        <v>2</v>
      </c>
      <c r="Z347" s="2">
        <v>2</v>
      </c>
      <c r="AA347" s="2">
        <v>4</v>
      </c>
      <c r="AB347" s="2">
        <v>3</v>
      </c>
      <c r="AC347" s="2">
        <v>1</v>
      </c>
      <c r="AD347" s="2">
        <v>2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2">
        <v>0</v>
      </c>
      <c r="BG347" s="2">
        <v>0</v>
      </c>
      <c r="BH347" s="2">
        <v>0</v>
      </c>
      <c r="BI347" s="2">
        <v>0</v>
      </c>
      <c r="BJ347" s="2">
        <v>0</v>
      </c>
      <c r="BK347" s="2">
        <v>0</v>
      </c>
      <c r="BL347" s="2">
        <v>0</v>
      </c>
      <c r="BM347" s="2">
        <v>0</v>
      </c>
      <c r="BN347" s="2">
        <v>0</v>
      </c>
      <c r="BO347" s="2">
        <v>0</v>
      </c>
      <c r="BP347" s="2">
        <v>0</v>
      </c>
      <c r="BQ347" s="2">
        <v>0</v>
      </c>
      <c r="BR347" s="2">
        <v>0</v>
      </c>
      <c r="BS347" s="2">
        <v>0</v>
      </c>
      <c r="BT347" s="2">
        <v>0</v>
      </c>
      <c r="BU347" s="2">
        <v>0</v>
      </c>
      <c r="BV347" s="2">
        <v>0</v>
      </c>
      <c r="BW347" s="2">
        <v>0</v>
      </c>
      <c r="BX347" s="2">
        <v>0</v>
      </c>
      <c r="BY347" s="2">
        <v>0</v>
      </c>
      <c r="BZ347" s="2">
        <v>0</v>
      </c>
      <c r="CA347" s="2">
        <v>0</v>
      </c>
      <c r="CB347" s="2">
        <v>0</v>
      </c>
      <c r="CC347" s="2">
        <v>0</v>
      </c>
      <c r="CD347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België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Vandresse</dc:creator>
  <cp:lastModifiedBy>Marie Vandresse</cp:lastModifiedBy>
  <dcterms:created xsi:type="dcterms:W3CDTF">2018-11-27T08:25:42Z</dcterms:created>
  <dcterms:modified xsi:type="dcterms:W3CDTF">2018-11-27T08:25:45Z</dcterms:modified>
</cp:coreProperties>
</file>